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СписокЖ" sheetId="3" r:id="rId1"/>
    <sheet name="СписокМ" sheetId="4" r:id="rId2"/>
    <sheet name="Ком.Пр.Ж.М." sheetId="5" r:id="rId3"/>
    <sheet name="Ком.Ф.Ж." sheetId="6" r:id="rId4"/>
    <sheet name="Сводн.Ж." sheetId="22" r:id="rId5"/>
    <sheet name="Ком.Ф.М." sheetId="7" r:id="rId6"/>
    <sheet name="Сводн.М." sheetId="23" r:id="rId7"/>
    <sheet name="Лич.Под.Ж." sheetId="8" r:id="rId8"/>
    <sheet name="ФЖ 1лист." sheetId="9" r:id="rId9"/>
    <sheet name="ФЖ 2лист." sheetId="10" r:id="rId10"/>
    <sheet name="ФЖ 3лист" sheetId="11" r:id="rId11"/>
    <sheet name="Лич.Под.М." sheetId="24" r:id="rId12"/>
    <sheet name="ФМ 1лист" sheetId="12" r:id="rId13"/>
    <sheet name="ФМ 2лист" sheetId="13" r:id="rId14"/>
    <sheet name="ФМ 3лист" sheetId="14" r:id="rId15"/>
    <sheet name="ПЖ" sheetId="15" r:id="rId16"/>
    <sheet name="ПСМ" sheetId="16" r:id="rId17"/>
    <sheet name="ПМ" sheetId="17" r:id="rId18"/>
    <sheet name="ВыпК." sheetId="18" r:id="rId19"/>
    <sheet name="ВыпЛ." sheetId="19" r:id="rId20"/>
  </sheets>
  <externalReferences>
    <externalReference r:id="rId21"/>
    <externalReference r:id="rId22"/>
    <externalReference r:id="rId23"/>
    <externalReference r:id="rId24"/>
    <externalReference r:id="rId25"/>
  </externalReferences>
  <calcPr calcId="125725"/>
</workbook>
</file>

<file path=xl/calcChain.xml><?xml version="1.0" encoding="utf-8"?>
<calcChain xmlns="http://schemas.openxmlformats.org/spreadsheetml/2006/main">
  <c r="D432" i="24"/>
  <c r="I441" s="1"/>
  <c r="K440" s="1"/>
  <c r="F430"/>
  <c r="I432" s="1"/>
  <c r="K434" s="1"/>
  <c r="D428"/>
  <c r="F426" s="1"/>
  <c r="B439" s="1"/>
  <c r="D442" s="1"/>
  <c r="D424"/>
  <c r="I439" s="1"/>
  <c r="K442" s="1"/>
  <c r="F419"/>
  <c r="I415"/>
  <c r="K409" s="1"/>
  <c r="F411"/>
  <c r="F407"/>
  <c r="I403"/>
  <c r="K419" s="1"/>
  <c r="D401"/>
  <c r="D436" s="1"/>
  <c r="F434" s="1"/>
  <c r="B441" s="1"/>
  <c r="D440" s="1"/>
  <c r="F399"/>
  <c r="F422" s="1"/>
  <c r="I424" s="1"/>
  <c r="K428" s="1"/>
  <c r="K423" s="1"/>
  <c r="B382"/>
  <c r="D381" s="1"/>
  <c r="I386" s="1"/>
  <c r="K387" s="1"/>
  <c r="B378"/>
  <c r="D377" s="1"/>
  <c r="F379" s="1"/>
  <c r="B386" s="1"/>
  <c r="D385" s="1"/>
  <c r="B374"/>
  <c r="D373" s="1"/>
  <c r="I384" s="1"/>
  <c r="K385" s="1"/>
  <c r="B370"/>
  <c r="D369" s="1"/>
  <c r="F371" s="1"/>
  <c r="B384" s="1"/>
  <c r="D387" s="1"/>
  <c r="B368"/>
  <c r="B389" s="1"/>
  <c r="D390" s="1"/>
  <c r="F392" s="1"/>
  <c r="F364"/>
  <c r="F375" s="1"/>
  <c r="I377" s="1"/>
  <c r="K373" s="1"/>
  <c r="K368" s="1"/>
  <c r="I360"/>
  <c r="K364" s="1"/>
  <c r="F356"/>
  <c r="F352"/>
  <c r="F367" s="1"/>
  <c r="I369" s="1"/>
  <c r="K379" s="1"/>
  <c r="I348"/>
  <c r="K354" s="1"/>
  <c r="D346"/>
  <c r="F344"/>
  <c r="B320"/>
  <c r="D319" s="1"/>
  <c r="F321" s="1"/>
  <c r="B328" s="1"/>
  <c r="D329" s="1"/>
  <c r="I319"/>
  <c r="F317"/>
  <c r="B316"/>
  <c r="D315" s="1"/>
  <c r="I326" s="1"/>
  <c r="K329" s="1"/>
  <c r="K315"/>
  <c r="F314"/>
  <c r="K328" s="1"/>
  <c r="B312"/>
  <c r="D311"/>
  <c r="F313" s="1"/>
  <c r="B326" s="1"/>
  <c r="D327" s="1"/>
  <c r="B310"/>
  <c r="B331" s="1"/>
  <c r="D332" s="1"/>
  <c r="F334" s="1"/>
  <c r="F306"/>
  <c r="I302"/>
  <c r="K296" s="1"/>
  <c r="F298"/>
  <c r="F294"/>
  <c r="F309" s="1"/>
  <c r="I311" s="1"/>
  <c r="K321" s="1"/>
  <c r="D288"/>
  <c r="B324" s="1"/>
  <c r="D323" s="1"/>
  <c r="I328" s="1"/>
  <c r="K327" s="1"/>
  <c r="F286"/>
  <c r="I290" s="1"/>
  <c r="K306" s="1"/>
  <c r="K310" s="1"/>
  <c r="B269"/>
  <c r="D268" s="1"/>
  <c r="I273" s="1"/>
  <c r="K272" s="1"/>
  <c r="B265"/>
  <c r="D264" s="1"/>
  <c r="F266" s="1"/>
  <c r="B273" s="1"/>
  <c r="D272" s="1"/>
  <c r="B261"/>
  <c r="D260" s="1"/>
  <c r="I271" s="1"/>
  <c r="K274" s="1"/>
  <c r="B257"/>
  <c r="D256" s="1"/>
  <c r="F258" s="1"/>
  <c r="B271" s="1"/>
  <c r="D274" s="1"/>
  <c r="B255"/>
  <c r="B276" s="1"/>
  <c r="D277" s="1"/>
  <c r="F279" s="1"/>
  <c r="F251"/>
  <c r="I247"/>
  <c r="K251" s="1"/>
  <c r="F243"/>
  <c r="F262" s="1"/>
  <c r="I264" s="1"/>
  <c r="K266" s="1"/>
  <c r="F239"/>
  <c r="F254" s="1"/>
  <c r="I256" s="1"/>
  <c r="I235"/>
  <c r="K241" s="1"/>
  <c r="D233"/>
  <c r="F231"/>
  <c r="B211"/>
  <c r="D210" s="1"/>
  <c r="F208" s="1"/>
  <c r="B215" s="1"/>
  <c r="D214" s="1"/>
  <c r="B207"/>
  <c r="D206"/>
  <c r="I215" s="1"/>
  <c r="K214" s="1"/>
  <c r="B203"/>
  <c r="D202"/>
  <c r="F200" s="1"/>
  <c r="B213" s="1"/>
  <c r="D216" s="1"/>
  <c r="B199"/>
  <c r="B218" s="1"/>
  <c r="D219" s="1"/>
  <c r="F221" s="1"/>
  <c r="D198"/>
  <c r="I213" s="1"/>
  <c r="K216" s="1"/>
  <c r="B197"/>
  <c r="K193"/>
  <c r="F193"/>
  <c r="F204" s="1"/>
  <c r="I206" s="1"/>
  <c r="K202" s="1"/>
  <c r="K197" s="1"/>
  <c r="I189"/>
  <c r="F185"/>
  <c r="F181"/>
  <c r="F196" s="1"/>
  <c r="I198" s="1"/>
  <c r="K208" s="1"/>
  <c r="D175"/>
  <c r="F173"/>
  <c r="I177" s="1"/>
  <c r="K183" s="1"/>
  <c r="B156"/>
  <c r="D155" s="1"/>
  <c r="I160" s="1"/>
  <c r="K159" s="1"/>
  <c r="B152"/>
  <c r="D151" s="1"/>
  <c r="F153" s="1"/>
  <c r="I151" s="1"/>
  <c r="K153" s="1"/>
  <c r="B148"/>
  <c r="D147" s="1"/>
  <c r="I158" s="1"/>
  <c r="K161" s="1"/>
  <c r="B144"/>
  <c r="D143" s="1"/>
  <c r="F145" s="1"/>
  <c r="B158" s="1"/>
  <c r="D159" s="1"/>
  <c r="B142"/>
  <c r="B163" s="1"/>
  <c r="D164" s="1"/>
  <c r="F166" s="1"/>
  <c r="F138"/>
  <c r="F149" s="1"/>
  <c r="B160" s="1"/>
  <c r="D161" s="1"/>
  <c r="I134"/>
  <c r="K138" s="1"/>
  <c r="K142" s="1"/>
  <c r="F130"/>
  <c r="F126"/>
  <c r="F141" s="1"/>
  <c r="I143" s="1"/>
  <c r="K147" s="1"/>
  <c r="I122"/>
  <c r="K128" s="1"/>
  <c r="D120"/>
  <c r="F118"/>
  <c r="B98"/>
  <c r="D97" s="1"/>
  <c r="F95" s="1"/>
  <c r="B102" s="1"/>
  <c r="D103" s="1"/>
  <c r="B94"/>
  <c r="D93"/>
  <c r="I102" s="1"/>
  <c r="K103" s="1"/>
  <c r="B90"/>
  <c r="D89"/>
  <c r="F87" s="1"/>
  <c r="I85" s="1"/>
  <c r="K89" s="1"/>
  <c r="B86"/>
  <c r="D85"/>
  <c r="I100" s="1"/>
  <c r="K101" s="1"/>
  <c r="B84"/>
  <c r="B105" s="1"/>
  <c r="D106" s="1"/>
  <c r="F108" s="1"/>
  <c r="F80"/>
  <c r="F91" s="1"/>
  <c r="I93" s="1"/>
  <c r="K95" s="1"/>
  <c r="I76"/>
  <c r="F72"/>
  <c r="K70"/>
  <c r="F68"/>
  <c r="F83" s="1"/>
  <c r="B100" s="1"/>
  <c r="D101" s="1"/>
  <c r="D62"/>
  <c r="F60"/>
  <c r="I64" s="1"/>
  <c r="K80" s="1"/>
  <c r="K84" s="1"/>
  <c r="D51"/>
  <c r="F53" s="1"/>
  <c r="B50"/>
  <c r="B39"/>
  <c r="D38" s="1"/>
  <c r="F40" s="1"/>
  <c r="B47" s="1"/>
  <c r="D46" s="1"/>
  <c r="B35"/>
  <c r="D34" s="1"/>
  <c r="I45" s="1"/>
  <c r="K48" s="1"/>
  <c r="B29"/>
  <c r="D30" s="1"/>
  <c r="F32" s="1"/>
  <c r="B45" s="1"/>
  <c r="D48" s="1"/>
  <c r="F25"/>
  <c r="F36" s="1"/>
  <c r="I38" s="1"/>
  <c r="K34" s="1"/>
  <c r="F17"/>
  <c r="I21" s="1"/>
  <c r="K25" s="1"/>
  <c r="K29" s="1"/>
  <c r="F13"/>
  <c r="F28" s="1"/>
  <c r="I30" s="1"/>
  <c r="K40" s="1"/>
  <c r="D7"/>
  <c r="B43" s="1"/>
  <c r="D42" s="1"/>
  <c r="I47" s="1"/>
  <c r="K46" s="1"/>
  <c r="F5"/>
  <c r="I9" s="1"/>
  <c r="K15" s="1"/>
  <c r="K255" l="1"/>
  <c r="K260"/>
  <c r="E449" i="23" l="1"/>
  <c r="T447"/>
  <c r="S447"/>
  <c r="R447"/>
  <c r="Q447"/>
  <c r="U447" s="1"/>
  <c r="P447"/>
  <c r="E447"/>
  <c r="D447"/>
  <c r="C447"/>
  <c r="T446"/>
  <c r="S446"/>
  <c r="R446"/>
  <c r="Q446"/>
  <c r="P446"/>
  <c r="U446" s="1"/>
  <c r="E446"/>
  <c r="D446"/>
  <c r="C446"/>
  <c r="T445"/>
  <c r="S445"/>
  <c r="R445"/>
  <c r="Q445"/>
  <c r="U445" s="1"/>
  <c r="P445"/>
  <c r="T444"/>
  <c r="S444"/>
  <c r="R444"/>
  <c r="Q444"/>
  <c r="U444" s="1"/>
  <c r="P444"/>
  <c r="T443"/>
  <c r="S443"/>
  <c r="R443"/>
  <c r="Q443"/>
  <c r="U443" s="1"/>
  <c r="P443"/>
  <c r="E438"/>
  <c r="T436"/>
  <c r="S436"/>
  <c r="R436"/>
  <c r="Q436"/>
  <c r="P436"/>
  <c r="U436" s="1"/>
  <c r="E436"/>
  <c r="D436"/>
  <c r="C436"/>
  <c r="T435"/>
  <c r="S435"/>
  <c r="R435"/>
  <c r="Q435"/>
  <c r="U435" s="1"/>
  <c r="P435"/>
  <c r="E435"/>
  <c r="D435"/>
  <c r="C435"/>
  <c r="T434"/>
  <c r="S434"/>
  <c r="R434"/>
  <c r="Q434"/>
  <c r="P434"/>
  <c r="U434" s="1"/>
  <c r="T433"/>
  <c r="S433"/>
  <c r="R433"/>
  <c r="Q433"/>
  <c r="P433"/>
  <c r="U433" s="1"/>
  <c r="T432"/>
  <c r="S432"/>
  <c r="R432"/>
  <c r="Q432"/>
  <c r="P432"/>
  <c r="U432" s="1"/>
  <c r="E427"/>
  <c r="T425"/>
  <c r="S425"/>
  <c r="R425"/>
  <c r="Q425"/>
  <c r="U425" s="1"/>
  <c r="P425"/>
  <c r="E425"/>
  <c r="D425"/>
  <c r="C425"/>
  <c r="T424"/>
  <c r="S424"/>
  <c r="R424"/>
  <c r="Q424"/>
  <c r="P424"/>
  <c r="U424" s="1"/>
  <c r="E424"/>
  <c r="D424"/>
  <c r="C424"/>
  <c r="T423"/>
  <c r="S423"/>
  <c r="R423"/>
  <c r="Q423"/>
  <c r="U423" s="1"/>
  <c r="P423"/>
  <c r="T422"/>
  <c r="S422"/>
  <c r="R422"/>
  <c r="Q422"/>
  <c r="U422" s="1"/>
  <c r="P422"/>
  <c r="T421"/>
  <c r="S421"/>
  <c r="R421"/>
  <c r="Q421"/>
  <c r="U421" s="1"/>
  <c r="P421"/>
  <c r="E416"/>
  <c r="T414"/>
  <c r="S414"/>
  <c r="R414"/>
  <c r="Q414"/>
  <c r="P414"/>
  <c r="U414" s="1"/>
  <c r="E414"/>
  <c r="D414"/>
  <c r="C414"/>
  <c r="T413"/>
  <c r="S413"/>
  <c r="R413"/>
  <c r="Q413"/>
  <c r="U413" s="1"/>
  <c r="P413"/>
  <c r="E413"/>
  <c r="D413"/>
  <c r="C413"/>
  <c r="T412"/>
  <c r="S412"/>
  <c r="R412"/>
  <c r="Q412"/>
  <c r="P412"/>
  <c r="U412" s="1"/>
  <c r="T411"/>
  <c r="S411"/>
  <c r="R411"/>
  <c r="Q411"/>
  <c r="P411"/>
  <c r="U411" s="1"/>
  <c r="T410"/>
  <c r="S410"/>
  <c r="R410"/>
  <c r="Q410"/>
  <c r="P410"/>
  <c r="U410" s="1"/>
  <c r="E405"/>
  <c r="T403"/>
  <c r="S403"/>
  <c r="R403"/>
  <c r="Q403"/>
  <c r="U403" s="1"/>
  <c r="P403"/>
  <c r="E403"/>
  <c r="D403"/>
  <c r="C403"/>
  <c r="T402"/>
  <c r="S402"/>
  <c r="R402"/>
  <c r="Q402"/>
  <c r="P402"/>
  <c r="U402" s="1"/>
  <c r="E402"/>
  <c r="D402"/>
  <c r="C402"/>
  <c r="T401"/>
  <c r="S401"/>
  <c r="R401"/>
  <c r="Q401"/>
  <c r="U401" s="1"/>
  <c r="P401"/>
  <c r="T400"/>
  <c r="S400"/>
  <c r="R400"/>
  <c r="Q400"/>
  <c r="U400" s="1"/>
  <c r="P400"/>
  <c r="T399"/>
  <c r="S399"/>
  <c r="R399"/>
  <c r="Q399"/>
  <c r="U399" s="1"/>
  <c r="P399"/>
  <c r="E394"/>
  <c r="T392"/>
  <c r="S392"/>
  <c r="R392"/>
  <c r="Q392"/>
  <c r="P392"/>
  <c r="U392" s="1"/>
  <c r="E392"/>
  <c r="D392"/>
  <c r="C392"/>
  <c r="T391"/>
  <c r="S391"/>
  <c r="R391"/>
  <c r="Q391"/>
  <c r="U391" s="1"/>
  <c r="P391"/>
  <c r="E391"/>
  <c r="D391"/>
  <c r="C391"/>
  <c r="T390"/>
  <c r="S390"/>
  <c r="R390"/>
  <c r="Q390"/>
  <c r="P390"/>
  <c r="U390" s="1"/>
  <c r="T389"/>
  <c r="S389"/>
  <c r="R389"/>
  <c r="Q389"/>
  <c r="P389"/>
  <c r="U389" s="1"/>
  <c r="T388"/>
  <c r="S388"/>
  <c r="R388"/>
  <c r="Q388"/>
  <c r="P388"/>
  <c r="U388" s="1"/>
  <c r="E383"/>
  <c r="T381"/>
  <c r="S381"/>
  <c r="R381"/>
  <c r="Q381"/>
  <c r="U381" s="1"/>
  <c r="P381"/>
  <c r="E381"/>
  <c r="D381"/>
  <c r="C381"/>
  <c r="T380"/>
  <c r="S380"/>
  <c r="R380"/>
  <c r="Q380"/>
  <c r="P380"/>
  <c r="U380" s="1"/>
  <c r="E380"/>
  <c r="D380"/>
  <c r="C380"/>
  <c r="T379"/>
  <c r="S379"/>
  <c r="R379"/>
  <c r="Q379"/>
  <c r="U379" s="1"/>
  <c r="P379"/>
  <c r="T378"/>
  <c r="S378"/>
  <c r="R378"/>
  <c r="Q378"/>
  <c r="U378" s="1"/>
  <c r="P378"/>
  <c r="T377"/>
  <c r="S377"/>
  <c r="R377"/>
  <c r="Q377"/>
  <c r="U377" s="1"/>
  <c r="P377"/>
  <c r="E372"/>
  <c r="T370"/>
  <c r="S370"/>
  <c r="R370"/>
  <c r="Q370"/>
  <c r="P370"/>
  <c r="U370" s="1"/>
  <c r="E370"/>
  <c r="D370"/>
  <c r="C370"/>
  <c r="T369"/>
  <c r="S369"/>
  <c r="R369"/>
  <c r="Q369"/>
  <c r="U369" s="1"/>
  <c r="P369"/>
  <c r="E369"/>
  <c r="D369"/>
  <c r="C369"/>
  <c r="T368"/>
  <c r="S368"/>
  <c r="R368"/>
  <c r="Q368"/>
  <c r="P368"/>
  <c r="U368" s="1"/>
  <c r="T367"/>
  <c r="S367"/>
  <c r="R367"/>
  <c r="Q367"/>
  <c r="P367"/>
  <c r="U367" s="1"/>
  <c r="T366"/>
  <c r="S366"/>
  <c r="R366"/>
  <c r="Q366"/>
  <c r="P366"/>
  <c r="U366" s="1"/>
  <c r="E362"/>
  <c r="T360"/>
  <c r="S360"/>
  <c r="R360"/>
  <c r="Q360"/>
  <c r="U360" s="1"/>
  <c r="P360"/>
  <c r="E360"/>
  <c r="D360"/>
  <c r="C360"/>
  <c r="T359"/>
  <c r="S359"/>
  <c r="R359"/>
  <c r="Q359"/>
  <c r="P359"/>
  <c r="U359" s="1"/>
  <c r="E359"/>
  <c r="D359"/>
  <c r="C359"/>
  <c r="T358"/>
  <c r="S358"/>
  <c r="R358"/>
  <c r="Q358"/>
  <c r="U358" s="1"/>
  <c r="P358"/>
  <c r="T357"/>
  <c r="S357"/>
  <c r="R357"/>
  <c r="Q357"/>
  <c r="U357" s="1"/>
  <c r="P357"/>
  <c r="T356"/>
  <c r="S356"/>
  <c r="R356"/>
  <c r="Q356"/>
  <c r="U356" s="1"/>
  <c r="P356"/>
  <c r="E351"/>
  <c r="T349"/>
  <c r="S349"/>
  <c r="R349"/>
  <c r="Q349"/>
  <c r="P349"/>
  <c r="U349" s="1"/>
  <c r="E349"/>
  <c r="D349"/>
  <c r="C349"/>
  <c r="A349"/>
  <c r="T348"/>
  <c r="S348"/>
  <c r="R348"/>
  <c r="Q348"/>
  <c r="P348"/>
  <c r="U348" s="1"/>
  <c r="E348"/>
  <c r="D348"/>
  <c r="C348"/>
  <c r="A348"/>
  <c r="T347"/>
  <c r="S347"/>
  <c r="R347"/>
  <c r="Q347"/>
  <c r="P347"/>
  <c r="U347" s="1"/>
  <c r="M347" s="1"/>
  <c r="A347"/>
  <c r="T346"/>
  <c r="S346"/>
  <c r="R346"/>
  <c r="Q346"/>
  <c r="P346"/>
  <c r="U346" s="1"/>
  <c r="T345"/>
  <c r="S345"/>
  <c r="R345"/>
  <c r="Q345"/>
  <c r="P345"/>
  <c r="U345" s="1"/>
  <c r="E340"/>
  <c r="T338"/>
  <c r="S338"/>
  <c r="R338"/>
  <c r="Q338"/>
  <c r="P338"/>
  <c r="U338" s="1"/>
  <c r="E338"/>
  <c r="D338"/>
  <c r="C338"/>
  <c r="A338"/>
  <c r="T337"/>
  <c r="S337"/>
  <c r="R337"/>
  <c r="Q337"/>
  <c r="P337"/>
  <c r="U337" s="1"/>
  <c r="E337"/>
  <c r="D337"/>
  <c r="C337"/>
  <c r="A337"/>
  <c r="T336"/>
  <c r="S336"/>
  <c r="R336"/>
  <c r="Q336"/>
  <c r="P336"/>
  <c r="U336" s="1"/>
  <c r="A336"/>
  <c r="T335"/>
  <c r="S335"/>
  <c r="R335"/>
  <c r="Q335"/>
  <c r="P335"/>
  <c r="U335" s="1"/>
  <c r="T334"/>
  <c r="S334"/>
  <c r="R334"/>
  <c r="Q334"/>
  <c r="P334"/>
  <c r="U334" s="1"/>
  <c r="E329"/>
  <c r="T327"/>
  <c r="S327"/>
  <c r="R327"/>
  <c r="Q327"/>
  <c r="P327"/>
  <c r="U327" s="1"/>
  <c r="E327"/>
  <c r="D327"/>
  <c r="C327"/>
  <c r="A327"/>
  <c r="T326"/>
  <c r="S326"/>
  <c r="R326"/>
  <c r="Q326"/>
  <c r="P326"/>
  <c r="U326" s="1"/>
  <c r="E326"/>
  <c r="D326"/>
  <c r="C326"/>
  <c r="A326"/>
  <c r="T325"/>
  <c r="S325"/>
  <c r="R325"/>
  <c r="Q325"/>
  <c r="P325"/>
  <c r="U325" s="1"/>
  <c r="A325"/>
  <c r="T324"/>
  <c r="S324"/>
  <c r="R324"/>
  <c r="Q324"/>
  <c r="P324"/>
  <c r="U324" s="1"/>
  <c r="T323"/>
  <c r="S323"/>
  <c r="R323"/>
  <c r="Q323"/>
  <c r="P323"/>
  <c r="U323" s="1"/>
  <c r="E318"/>
  <c r="T316"/>
  <c r="S316"/>
  <c r="R316"/>
  <c r="Q316"/>
  <c r="P316"/>
  <c r="U316" s="1"/>
  <c r="E316"/>
  <c r="D316"/>
  <c r="C316"/>
  <c r="A316"/>
  <c r="T315"/>
  <c r="S315"/>
  <c r="R315"/>
  <c r="Q315"/>
  <c r="P315"/>
  <c r="U315" s="1"/>
  <c r="E315"/>
  <c r="D315"/>
  <c r="C315"/>
  <c r="A315"/>
  <c r="T314"/>
  <c r="S314"/>
  <c r="R314"/>
  <c r="Q314"/>
  <c r="P314"/>
  <c r="U314" s="1"/>
  <c r="A314"/>
  <c r="T313"/>
  <c r="S313"/>
  <c r="R313"/>
  <c r="Q313"/>
  <c r="P313"/>
  <c r="U313" s="1"/>
  <c r="T312"/>
  <c r="S312"/>
  <c r="R312"/>
  <c r="Q312"/>
  <c r="P312"/>
  <c r="U312" s="1"/>
  <c r="E307"/>
  <c r="T305"/>
  <c r="S305"/>
  <c r="R305"/>
  <c r="Q305"/>
  <c r="P305"/>
  <c r="U305" s="1"/>
  <c r="E305"/>
  <c r="D305"/>
  <c r="C305"/>
  <c r="A305"/>
  <c r="T304"/>
  <c r="S304"/>
  <c r="R304"/>
  <c r="Q304"/>
  <c r="P304"/>
  <c r="U304" s="1"/>
  <c r="E304"/>
  <c r="D304"/>
  <c r="C304"/>
  <c r="A304"/>
  <c r="T303"/>
  <c r="S303"/>
  <c r="R303"/>
  <c r="Q303"/>
  <c r="P303"/>
  <c r="U303" s="1"/>
  <c r="A303"/>
  <c r="T302"/>
  <c r="S302"/>
  <c r="R302"/>
  <c r="Q302"/>
  <c r="P302"/>
  <c r="U302" s="1"/>
  <c r="T301"/>
  <c r="S301"/>
  <c r="R301"/>
  <c r="Q301"/>
  <c r="P301"/>
  <c r="U301" s="1"/>
  <c r="E296"/>
  <c r="T294"/>
  <c r="S294"/>
  <c r="R294"/>
  <c r="Q294"/>
  <c r="P294"/>
  <c r="U294" s="1"/>
  <c r="E294"/>
  <c r="D294"/>
  <c r="C294"/>
  <c r="A294"/>
  <c r="T293"/>
  <c r="S293"/>
  <c r="R293"/>
  <c r="Q293"/>
  <c r="P293"/>
  <c r="U293" s="1"/>
  <c r="E293"/>
  <c r="D293"/>
  <c r="C293"/>
  <c r="A293"/>
  <c r="T292"/>
  <c r="S292"/>
  <c r="R292"/>
  <c r="Q292"/>
  <c r="P292"/>
  <c r="U292" s="1"/>
  <c r="A292"/>
  <c r="T291"/>
  <c r="S291"/>
  <c r="R291"/>
  <c r="Q291"/>
  <c r="P291"/>
  <c r="U291" s="1"/>
  <c r="T290"/>
  <c r="S290"/>
  <c r="R290"/>
  <c r="Q290"/>
  <c r="P290"/>
  <c r="U290" s="1"/>
  <c r="E285"/>
  <c r="T283"/>
  <c r="S283"/>
  <c r="R283"/>
  <c r="Q283"/>
  <c r="P283"/>
  <c r="U283" s="1"/>
  <c r="E283"/>
  <c r="D283"/>
  <c r="C283"/>
  <c r="A283"/>
  <c r="T282"/>
  <c r="S282"/>
  <c r="R282"/>
  <c r="Q282"/>
  <c r="P282"/>
  <c r="U282" s="1"/>
  <c r="E282"/>
  <c r="D282"/>
  <c r="C282"/>
  <c r="A282"/>
  <c r="T281"/>
  <c r="S281"/>
  <c r="R281"/>
  <c r="Q281"/>
  <c r="P281"/>
  <c r="U281" s="1"/>
  <c r="A281"/>
  <c r="T280"/>
  <c r="S280"/>
  <c r="R280"/>
  <c r="Q280"/>
  <c r="P280"/>
  <c r="U280" s="1"/>
  <c r="T279"/>
  <c r="S279"/>
  <c r="R279"/>
  <c r="Q279"/>
  <c r="P279"/>
  <c r="U279" s="1"/>
  <c r="E274"/>
  <c r="T272"/>
  <c r="S272"/>
  <c r="R272"/>
  <c r="Q272"/>
  <c r="P272"/>
  <c r="U272" s="1"/>
  <c r="E272"/>
  <c r="D272"/>
  <c r="C272"/>
  <c r="A272"/>
  <c r="T271"/>
  <c r="S271"/>
  <c r="R271"/>
  <c r="Q271"/>
  <c r="P271"/>
  <c r="U271" s="1"/>
  <c r="E271"/>
  <c r="D271"/>
  <c r="C271"/>
  <c r="A271"/>
  <c r="T270"/>
  <c r="S270"/>
  <c r="R270"/>
  <c r="Q270"/>
  <c r="P270"/>
  <c r="U270" s="1"/>
  <c r="A270"/>
  <c r="T269"/>
  <c r="S269"/>
  <c r="R269"/>
  <c r="Q269"/>
  <c r="P269"/>
  <c r="U269" s="1"/>
  <c r="T268"/>
  <c r="S268"/>
  <c r="R268"/>
  <c r="Q268"/>
  <c r="P268"/>
  <c r="U268" s="1"/>
  <c r="E263"/>
  <c r="T261"/>
  <c r="S261"/>
  <c r="R261"/>
  <c r="Q261"/>
  <c r="P261"/>
  <c r="U261" s="1"/>
  <c r="E261"/>
  <c r="D261"/>
  <c r="C261"/>
  <c r="A261"/>
  <c r="T260"/>
  <c r="S260"/>
  <c r="R260"/>
  <c r="Q260"/>
  <c r="P260"/>
  <c r="U260" s="1"/>
  <c r="E260"/>
  <c r="D260"/>
  <c r="C260"/>
  <c r="A260"/>
  <c r="T259"/>
  <c r="S259"/>
  <c r="R259"/>
  <c r="Q259"/>
  <c r="P259"/>
  <c r="U259" s="1"/>
  <c r="A259"/>
  <c r="T258"/>
  <c r="S258"/>
  <c r="R258"/>
  <c r="Q258"/>
  <c r="P258"/>
  <c r="U258" s="1"/>
  <c r="T257"/>
  <c r="S257"/>
  <c r="R257"/>
  <c r="Q257"/>
  <c r="P257"/>
  <c r="U257" s="1"/>
  <c r="E252"/>
  <c r="T250"/>
  <c r="S250"/>
  <c r="R250"/>
  <c r="Q250"/>
  <c r="P250"/>
  <c r="U250" s="1"/>
  <c r="E250"/>
  <c r="D250"/>
  <c r="C250"/>
  <c r="A250"/>
  <c r="T249"/>
  <c r="S249"/>
  <c r="R249"/>
  <c r="Q249"/>
  <c r="P249"/>
  <c r="U249" s="1"/>
  <c r="E249"/>
  <c r="D249"/>
  <c r="C249"/>
  <c r="A249"/>
  <c r="T248"/>
  <c r="S248"/>
  <c r="R248"/>
  <c r="Q248"/>
  <c r="P248"/>
  <c r="U248" s="1"/>
  <c r="A248"/>
  <c r="T247"/>
  <c r="S247"/>
  <c r="R247"/>
  <c r="Q247"/>
  <c r="P247"/>
  <c r="U247" s="1"/>
  <c r="T246"/>
  <c r="S246"/>
  <c r="R246"/>
  <c r="Q246"/>
  <c r="P246"/>
  <c r="U246" s="1"/>
  <c r="E241"/>
  <c r="T239"/>
  <c r="S239"/>
  <c r="R239"/>
  <c r="Q239"/>
  <c r="P239"/>
  <c r="U239" s="1"/>
  <c r="E239"/>
  <c r="D239"/>
  <c r="C239"/>
  <c r="A239"/>
  <c r="T238"/>
  <c r="S238"/>
  <c r="R238"/>
  <c r="Q238"/>
  <c r="P238"/>
  <c r="U238" s="1"/>
  <c r="E238"/>
  <c r="D238"/>
  <c r="C238"/>
  <c r="A238"/>
  <c r="T237"/>
  <c r="S237"/>
  <c r="R237"/>
  <c r="Q237"/>
  <c r="P237"/>
  <c r="U237" s="1"/>
  <c r="A237"/>
  <c r="T236"/>
  <c r="S236"/>
  <c r="R236"/>
  <c r="Q236"/>
  <c r="P236"/>
  <c r="U236" s="1"/>
  <c r="T235"/>
  <c r="S235"/>
  <c r="R235"/>
  <c r="Q235"/>
  <c r="P235"/>
  <c r="U235" s="1"/>
  <c r="T228"/>
  <c r="S228"/>
  <c r="R228"/>
  <c r="Q228"/>
  <c r="P228"/>
  <c r="U228" s="1"/>
  <c r="E228"/>
  <c r="D228"/>
  <c r="C228"/>
  <c r="A228"/>
  <c r="T227"/>
  <c r="S227"/>
  <c r="R227"/>
  <c r="Q227"/>
  <c r="P227"/>
  <c r="U227" s="1"/>
  <c r="E227"/>
  <c r="D227"/>
  <c r="C227"/>
  <c r="A227"/>
  <c r="T226"/>
  <c r="S226"/>
  <c r="R226"/>
  <c r="Q226"/>
  <c r="P226"/>
  <c r="U226" s="1"/>
  <c r="A226"/>
  <c r="T225"/>
  <c r="S225"/>
  <c r="R225"/>
  <c r="Q225"/>
  <c r="U225" s="1"/>
  <c r="P225"/>
  <c r="T224"/>
  <c r="S224"/>
  <c r="R224"/>
  <c r="Q224"/>
  <c r="U224" s="1"/>
  <c r="P224"/>
  <c r="E219"/>
  <c r="T217"/>
  <c r="S217"/>
  <c r="R217"/>
  <c r="Q217"/>
  <c r="P217"/>
  <c r="U217" s="1"/>
  <c r="E217"/>
  <c r="D217"/>
  <c r="C217"/>
  <c r="A217"/>
  <c r="T216"/>
  <c r="S216"/>
  <c r="R216"/>
  <c r="Q216"/>
  <c r="P216"/>
  <c r="U216" s="1"/>
  <c r="E216"/>
  <c r="D216"/>
  <c r="C216"/>
  <c r="A216"/>
  <c r="T215"/>
  <c r="S215"/>
  <c r="R215"/>
  <c r="Q215"/>
  <c r="P215"/>
  <c r="U215" s="1"/>
  <c r="A215"/>
  <c r="T214"/>
  <c r="S214"/>
  <c r="R214"/>
  <c r="Q214"/>
  <c r="U214" s="1"/>
  <c r="P214"/>
  <c r="T213"/>
  <c r="S213"/>
  <c r="R213"/>
  <c r="Q213"/>
  <c r="U213" s="1"/>
  <c r="P213"/>
  <c r="T206"/>
  <c r="S206"/>
  <c r="R206"/>
  <c r="Q206"/>
  <c r="U206" s="1"/>
  <c r="P206"/>
  <c r="E206"/>
  <c r="D206"/>
  <c r="C206"/>
  <c r="A206"/>
  <c r="T205"/>
  <c r="S205"/>
  <c r="R205"/>
  <c r="Q205"/>
  <c r="U205" s="1"/>
  <c r="P205"/>
  <c r="E205"/>
  <c r="D205"/>
  <c r="C205"/>
  <c r="A205"/>
  <c r="T204"/>
  <c r="S204"/>
  <c r="R204"/>
  <c r="Q204"/>
  <c r="U204" s="1"/>
  <c r="P204"/>
  <c r="A204"/>
  <c r="T203"/>
  <c r="S203"/>
  <c r="R203"/>
  <c r="Q203"/>
  <c r="P203"/>
  <c r="U203" s="1"/>
  <c r="T202"/>
  <c r="S202"/>
  <c r="R202"/>
  <c r="Q202"/>
  <c r="P202"/>
  <c r="U202" s="1"/>
  <c r="E197"/>
  <c r="T195"/>
  <c r="S195"/>
  <c r="R195"/>
  <c r="Q195"/>
  <c r="U195" s="1"/>
  <c r="P195"/>
  <c r="E195"/>
  <c r="D195"/>
  <c r="C195"/>
  <c r="A195"/>
  <c r="T194"/>
  <c r="S194"/>
  <c r="R194"/>
  <c r="Q194"/>
  <c r="U194" s="1"/>
  <c r="P194"/>
  <c r="E194"/>
  <c r="D194"/>
  <c r="C194"/>
  <c r="A194"/>
  <c r="T193"/>
  <c r="S193"/>
  <c r="R193"/>
  <c r="Q193"/>
  <c r="U193" s="1"/>
  <c r="P193"/>
  <c r="A193"/>
  <c r="T192"/>
  <c r="S192"/>
  <c r="R192"/>
  <c r="Q192"/>
  <c r="P192"/>
  <c r="U192" s="1"/>
  <c r="T191"/>
  <c r="S191"/>
  <c r="R191"/>
  <c r="Q191"/>
  <c r="P191"/>
  <c r="U191" s="1"/>
  <c r="E186"/>
  <c r="T184"/>
  <c r="S184"/>
  <c r="R184"/>
  <c r="Q184"/>
  <c r="U184" s="1"/>
  <c r="P184"/>
  <c r="E184"/>
  <c r="D184"/>
  <c r="C184"/>
  <c r="A184"/>
  <c r="T183"/>
  <c r="S183"/>
  <c r="R183"/>
  <c r="Q183"/>
  <c r="U183" s="1"/>
  <c r="P183"/>
  <c r="E183"/>
  <c r="D183"/>
  <c r="C183"/>
  <c r="A183"/>
  <c r="T182"/>
  <c r="S182"/>
  <c r="R182"/>
  <c r="Q182"/>
  <c r="U182" s="1"/>
  <c r="P182"/>
  <c r="A182"/>
  <c r="T181"/>
  <c r="S181"/>
  <c r="R181"/>
  <c r="Q181"/>
  <c r="P181"/>
  <c r="U181" s="1"/>
  <c r="T180"/>
  <c r="S180"/>
  <c r="R180"/>
  <c r="Q180"/>
  <c r="P180"/>
  <c r="U180" s="1"/>
  <c r="E175"/>
  <c r="T173"/>
  <c r="S173"/>
  <c r="R173"/>
  <c r="Q173"/>
  <c r="P173"/>
  <c r="U173" s="1"/>
  <c r="E173"/>
  <c r="D173"/>
  <c r="C173"/>
  <c r="A173"/>
  <c r="T172"/>
  <c r="S172"/>
  <c r="R172"/>
  <c r="Q172"/>
  <c r="P172"/>
  <c r="U172" s="1"/>
  <c r="E172"/>
  <c r="D172"/>
  <c r="C172"/>
  <c r="A172"/>
  <c r="T171"/>
  <c r="S171"/>
  <c r="R171"/>
  <c r="Q171"/>
  <c r="U171" s="1"/>
  <c r="P171"/>
  <c r="A171"/>
  <c r="T170"/>
  <c r="S170"/>
  <c r="R170"/>
  <c r="Q170"/>
  <c r="P170"/>
  <c r="U170" s="1"/>
  <c r="T169"/>
  <c r="S169"/>
  <c r="R169"/>
  <c r="Q169"/>
  <c r="P169"/>
  <c r="U169" s="1"/>
  <c r="E164"/>
  <c r="T162"/>
  <c r="S162"/>
  <c r="R162"/>
  <c r="Q162"/>
  <c r="U162" s="1"/>
  <c r="P162"/>
  <c r="E162"/>
  <c r="D162"/>
  <c r="C162"/>
  <c r="A162"/>
  <c r="T161"/>
  <c r="S161"/>
  <c r="R161"/>
  <c r="Q161"/>
  <c r="U161" s="1"/>
  <c r="P161"/>
  <c r="E161"/>
  <c r="D161"/>
  <c r="C161"/>
  <c r="A161"/>
  <c r="T160"/>
  <c r="S160"/>
  <c r="R160"/>
  <c r="Q160"/>
  <c r="U160" s="1"/>
  <c r="P160"/>
  <c r="A160"/>
  <c r="T159"/>
  <c r="S159"/>
  <c r="R159"/>
  <c r="Q159"/>
  <c r="P159"/>
  <c r="U159" s="1"/>
  <c r="T158"/>
  <c r="S158"/>
  <c r="R158"/>
  <c r="Q158"/>
  <c r="P158"/>
  <c r="U158" s="1"/>
  <c r="E153"/>
  <c r="T151"/>
  <c r="S151"/>
  <c r="R151"/>
  <c r="Q151"/>
  <c r="U151" s="1"/>
  <c r="P151"/>
  <c r="E151"/>
  <c r="D151"/>
  <c r="C151"/>
  <c r="A151"/>
  <c r="T150"/>
  <c r="S150"/>
  <c r="R150"/>
  <c r="Q150"/>
  <c r="U150" s="1"/>
  <c r="P150"/>
  <c r="E150"/>
  <c r="D150"/>
  <c r="C150"/>
  <c r="A150"/>
  <c r="T149"/>
  <c r="S149"/>
  <c r="R149"/>
  <c r="Q149"/>
  <c r="U149" s="1"/>
  <c r="P149"/>
  <c r="A149"/>
  <c r="T148"/>
  <c r="S148"/>
  <c r="R148"/>
  <c r="Q148"/>
  <c r="P148"/>
  <c r="U148" s="1"/>
  <c r="T147"/>
  <c r="S147"/>
  <c r="R147"/>
  <c r="Q147"/>
  <c r="P147"/>
  <c r="U147" s="1"/>
  <c r="E142"/>
  <c r="T140"/>
  <c r="S140"/>
  <c r="R140"/>
  <c r="Q140"/>
  <c r="U140" s="1"/>
  <c r="P140"/>
  <c r="E140"/>
  <c r="D140"/>
  <c r="C140"/>
  <c r="A140"/>
  <c r="T139"/>
  <c r="S139"/>
  <c r="R139"/>
  <c r="Q139"/>
  <c r="U139" s="1"/>
  <c r="P139"/>
  <c r="E139"/>
  <c r="D139"/>
  <c r="C139"/>
  <c r="A139"/>
  <c r="T138"/>
  <c r="S138"/>
  <c r="R138"/>
  <c r="Q138"/>
  <c r="U138" s="1"/>
  <c r="P138"/>
  <c r="A138"/>
  <c r="T137"/>
  <c r="S137"/>
  <c r="R137"/>
  <c r="Q137"/>
  <c r="P137"/>
  <c r="U137" s="1"/>
  <c r="T136"/>
  <c r="S136"/>
  <c r="R136"/>
  <c r="Q136"/>
  <c r="P136"/>
  <c r="U136" s="1"/>
  <c r="E131"/>
  <c r="T129"/>
  <c r="S129"/>
  <c r="R129"/>
  <c r="Q129"/>
  <c r="U129" s="1"/>
  <c r="P129"/>
  <c r="E129"/>
  <c r="D129"/>
  <c r="C129"/>
  <c r="A129"/>
  <c r="T128"/>
  <c r="S128"/>
  <c r="R128"/>
  <c r="Q128"/>
  <c r="U128" s="1"/>
  <c r="P128"/>
  <c r="E128"/>
  <c r="D128"/>
  <c r="C128"/>
  <c r="A128"/>
  <c r="T127"/>
  <c r="S127"/>
  <c r="R127"/>
  <c r="Q127"/>
  <c r="U127" s="1"/>
  <c r="P127"/>
  <c r="A127"/>
  <c r="T126"/>
  <c r="S126"/>
  <c r="R126"/>
  <c r="Q126"/>
  <c r="P126"/>
  <c r="U126" s="1"/>
  <c r="T125"/>
  <c r="S125"/>
  <c r="R125"/>
  <c r="Q125"/>
  <c r="P125"/>
  <c r="U125" s="1"/>
  <c r="E120"/>
  <c r="T118"/>
  <c r="S118"/>
  <c r="R118"/>
  <c r="Q118"/>
  <c r="U118" s="1"/>
  <c r="P118"/>
  <c r="E118"/>
  <c r="D118"/>
  <c r="C118"/>
  <c r="A118"/>
  <c r="T117"/>
  <c r="S117"/>
  <c r="R117"/>
  <c r="Q117"/>
  <c r="U117" s="1"/>
  <c r="P117"/>
  <c r="E117"/>
  <c r="D117"/>
  <c r="C117"/>
  <c r="A117"/>
  <c r="T116"/>
  <c r="S116"/>
  <c r="R116"/>
  <c r="Q116"/>
  <c r="U116" s="1"/>
  <c r="P116"/>
  <c r="A116"/>
  <c r="T115"/>
  <c r="S115"/>
  <c r="R115"/>
  <c r="Q115"/>
  <c r="P115"/>
  <c r="U115" s="1"/>
  <c r="T114"/>
  <c r="S114"/>
  <c r="R114"/>
  <c r="Q114"/>
  <c r="P114"/>
  <c r="U114" s="1"/>
  <c r="E109"/>
  <c r="T107"/>
  <c r="S107"/>
  <c r="R107"/>
  <c r="Q107"/>
  <c r="U107" s="1"/>
  <c r="P107"/>
  <c r="E107"/>
  <c r="D107"/>
  <c r="C107"/>
  <c r="A107"/>
  <c r="T106"/>
  <c r="S106"/>
  <c r="R106"/>
  <c r="Q106"/>
  <c r="U106" s="1"/>
  <c r="P106"/>
  <c r="E106"/>
  <c r="D106"/>
  <c r="C106"/>
  <c r="A106"/>
  <c r="T105"/>
  <c r="S105"/>
  <c r="R105"/>
  <c r="Q105"/>
  <c r="U105" s="1"/>
  <c r="P105"/>
  <c r="A105"/>
  <c r="T104"/>
  <c r="S104"/>
  <c r="R104"/>
  <c r="Q104"/>
  <c r="P104"/>
  <c r="U104" s="1"/>
  <c r="T103"/>
  <c r="S103"/>
  <c r="R103"/>
  <c r="Q103"/>
  <c r="P103"/>
  <c r="U103" s="1"/>
  <c r="E98"/>
  <c r="T96"/>
  <c r="S96"/>
  <c r="R96"/>
  <c r="Q96"/>
  <c r="U96" s="1"/>
  <c r="P96"/>
  <c r="E96"/>
  <c r="D96"/>
  <c r="C96"/>
  <c r="A96"/>
  <c r="T95"/>
  <c r="S95"/>
  <c r="R95"/>
  <c r="Q95"/>
  <c r="U95" s="1"/>
  <c r="P95"/>
  <c r="E95"/>
  <c r="D95"/>
  <c r="C95"/>
  <c r="A95"/>
  <c r="T94"/>
  <c r="S94"/>
  <c r="R94"/>
  <c r="Q94"/>
  <c r="U94" s="1"/>
  <c r="P94"/>
  <c r="A94"/>
  <c r="T93"/>
  <c r="S93"/>
  <c r="R93"/>
  <c r="Q93"/>
  <c r="P93"/>
  <c r="U93" s="1"/>
  <c r="T92"/>
  <c r="S92"/>
  <c r="R92"/>
  <c r="Q92"/>
  <c r="P92"/>
  <c r="U92" s="1"/>
  <c r="E87"/>
  <c r="T85"/>
  <c r="S85"/>
  <c r="R85"/>
  <c r="Q85"/>
  <c r="U85" s="1"/>
  <c r="P85"/>
  <c r="E85"/>
  <c r="D85"/>
  <c r="C85"/>
  <c r="A85"/>
  <c r="T84"/>
  <c r="S84"/>
  <c r="R84"/>
  <c r="Q84"/>
  <c r="U84" s="1"/>
  <c r="P84"/>
  <c r="E84"/>
  <c r="D84"/>
  <c r="C84"/>
  <c r="A84"/>
  <c r="T83"/>
  <c r="S83"/>
  <c r="R83"/>
  <c r="Q83"/>
  <c r="U83" s="1"/>
  <c r="P83"/>
  <c r="A83"/>
  <c r="T82"/>
  <c r="S82"/>
  <c r="R82"/>
  <c r="Q82"/>
  <c r="P82"/>
  <c r="U82" s="1"/>
  <c r="T81"/>
  <c r="S81"/>
  <c r="R81"/>
  <c r="Q81"/>
  <c r="P81"/>
  <c r="U81" s="1"/>
  <c r="E76"/>
  <c r="T74"/>
  <c r="S74"/>
  <c r="R74"/>
  <c r="Q74"/>
  <c r="U74" s="1"/>
  <c r="P74"/>
  <c r="E74"/>
  <c r="D74"/>
  <c r="C74"/>
  <c r="A74"/>
  <c r="T73"/>
  <c r="S73"/>
  <c r="R73"/>
  <c r="Q73"/>
  <c r="U73" s="1"/>
  <c r="P73"/>
  <c r="E73"/>
  <c r="D73"/>
  <c r="C73"/>
  <c r="A73"/>
  <c r="T72"/>
  <c r="S72"/>
  <c r="R72"/>
  <c r="Q72"/>
  <c r="U72" s="1"/>
  <c r="P72"/>
  <c r="A72"/>
  <c r="T71"/>
  <c r="S71"/>
  <c r="R71"/>
  <c r="Q71"/>
  <c r="P71"/>
  <c r="U71" s="1"/>
  <c r="T70"/>
  <c r="S70"/>
  <c r="R70"/>
  <c r="Q70"/>
  <c r="P70"/>
  <c r="U70" s="1"/>
  <c r="E65"/>
  <c r="T63"/>
  <c r="S63"/>
  <c r="R63"/>
  <c r="Q63"/>
  <c r="U63" s="1"/>
  <c r="P63"/>
  <c r="E63"/>
  <c r="D63"/>
  <c r="C63"/>
  <c r="A63"/>
  <c r="T62"/>
  <c r="S62"/>
  <c r="R62"/>
  <c r="Q62"/>
  <c r="U62" s="1"/>
  <c r="P62"/>
  <c r="E62"/>
  <c r="D62"/>
  <c r="C62"/>
  <c r="A62"/>
  <c r="T61"/>
  <c r="S61"/>
  <c r="R61"/>
  <c r="Q61"/>
  <c r="U61" s="1"/>
  <c r="P61"/>
  <c r="A61"/>
  <c r="T60"/>
  <c r="S60"/>
  <c r="R60"/>
  <c r="Q60"/>
  <c r="P60"/>
  <c r="U60" s="1"/>
  <c r="T59"/>
  <c r="S59"/>
  <c r="R59"/>
  <c r="Q59"/>
  <c r="P59"/>
  <c r="U59" s="1"/>
  <c r="E54"/>
  <c r="T52"/>
  <c r="S52"/>
  <c r="R52"/>
  <c r="Q52"/>
  <c r="U52" s="1"/>
  <c r="P52"/>
  <c r="E52"/>
  <c r="D52"/>
  <c r="C52"/>
  <c r="A52"/>
  <c r="T51"/>
  <c r="S51"/>
  <c r="R51"/>
  <c r="Q51"/>
  <c r="U51" s="1"/>
  <c r="P51"/>
  <c r="E51"/>
  <c r="D51"/>
  <c r="C51"/>
  <c r="A51"/>
  <c r="T50"/>
  <c r="S50"/>
  <c r="R50"/>
  <c r="Q50"/>
  <c r="U50" s="1"/>
  <c r="P50"/>
  <c r="A50"/>
  <c r="T49"/>
  <c r="S49"/>
  <c r="R49"/>
  <c r="Q49"/>
  <c r="P49"/>
  <c r="U49" s="1"/>
  <c r="T48"/>
  <c r="S48"/>
  <c r="R48"/>
  <c r="Q48"/>
  <c r="P48"/>
  <c r="U48" s="1"/>
  <c r="E44"/>
  <c r="T42"/>
  <c r="S42"/>
  <c r="R42"/>
  <c r="Q42"/>
  <c r="U42" s="1"/>
  <c r="P42"/>
  <c r="E42"/>
  <c r="D42"/>
  <c r="C42"/>
  <c r="A42"/>
  <c r="T41"/>
  <c r="S41"/>
  <c r="R41"/>
  <c r="Q41"/>
  <c r="U41" s="1"/>
  <c r="P41"/>
  <c r="E41"/>
  <c r="D41"/>
  <c r="C41"/>
  <c r="A41"/>
  <c r="T40"/>
  <c r="S40"/>
  <c r="R40"/>
  <c r="Q40"/>
  <c r="U40" s="1"/>
  <c r="P40"/>
  <c r="A40"/>
  <c r="T39"/>
  <c r="S39"/>
  <c r="R39"/>
  <c r="Q39"/>
  <c r="P39"/>
  <c r="U39" s="1"/>
  <c r="T38"/>
  <c r="S38"/>
  <c r="R38"/>
  <c r="Q38"/>
  <c r="P38"/>
  <c r="U38" s="1"/>
  <c r="E34"/>
  <c r="T32"/>
  <c r="S32"/>
  <c r="R32"/>
  <c r="Q32"/>
  <c r="U32" s="1"/>
  <c r="P32"/>
  <c r="E32"/>
  <c r="D32"/>
  <c r="C32"/>
  <c r="A32"/>
  <c r="T31"/>
  <c r="S31"/>
  <c r="R31"/>
  <c r="Q31"/>
  <c r="U31" s="1"/>
  <c r="P31"/>
  <c r="E31"/>
  <c r="D31"/>
  <c r="C31"/>
  <c r="A31"/>
  <c r="T30"/>
  <c r="S30"/>
  <c r="R30"/>
  <c r="Q30"/>
  <c r="U30" s="1"/>
  <c r="P30"/>
  <c r="A30"/>
  <c r="T29"/>
  <c r="S29"/>
  <c r="R29"/>
  <c r="Q29"/>
  <c r="P29"/>
  <c r="U29" s="1"/>
  <c r="T28"/>
  <c r="S28"/>
  <c r="R28"/>
  <c r="Q28"/>
  <c r="P28"/>
  <c r="U28" s="1"/>
  <c r="E24"/>
  <c r="T22"/>
  <c r="S22"/>
  <c r="R22"/>
  <c r="Q22"/>
  <c r="U22" s="1"/>
  <c r="P22"/>
  <c r="E22"/>
  <c r="D22"/>
  <c r="C22"/>
  <c r="A22"/>
  <c r="T21"/>
  <c r="S21"/>
  <c r="R21"/>
  <c r="Q21"/>
  <c r="U21" s="1"/>
  <c r="P21"/>
  <c r="E21"/>
  <c r="D21"/>
  <c r="C21"/>
  <c r="A21"/>
  <c r="T20"/>
  <c r="S20"/>
  <c r="R20"/>
  <c r="Q20"/>
  <c r="U20" s="1"/>
  <c r="P20"/>
  <c r="A20"/>
  <c r="T19"/>
  <c r="S19"/>
  <c r="R19"/>
  <c r="Q19"/>
  <c r="P19"/>
  <c r="U19" s="1"/>
  <c r="T18"/>
  <c r="S18"/>
  <c r="R18"/>
  <c r="Q18"/>
  <c r="P18"/>
  <c r="U18" s="1"/>
  <c r="E14"/>
  <c r="T12"/>
  <c r="S12"/>
  <c r="R12"/>
  <c r="Q12"/>
  <c r="U12" s="1"/>
  <c r="P12"/>
  <c r="E12"/>
  <c r="D12"/>
  <c r="C12"/>
  <c r="A12"/>
  <c r="T11"/>
  <c r="S11"/>
  <c r="R11"/>
  <c r="Q11"/>
  <c r="U11" s="1"/>
  <c r="P11"/>
  <c r="E11"/>
  <c r="D11"/>
  <c r="C11"/>
  <c r="A11"/>
  <c r="T10"/>
  <c r="S10"/>
  <c r="R10"/>
  <c r="Q10"/>
  <c r="U10" s="1"/>
  <c r="P10"/>
  <c r="A10"/>
  <c r="T9"/>
  <c r="S9"/>
  <c r="R9"/>
  <c r="Q9"/>
  <c r="P9"/>
  <c r="U9" s="1"/>
  <c r="T8"/>
  <c r="S8"/>
  <c r="R8"/>
  <c r="Q8"/>
  <c r="P8"/>
  <c r="U8" s="1"/>
  <c r="T348" i="22"/>
  <c r="S348"/>
  <c r="R348"/>
  <c r="Q348"/>
  <c r="P348"/>
  <c r="U348" s="1"/>
  <c r="E348"/>
  <c r="D348"/>
  <c r="C348"/>
  <c r="A348"/>
  <c r="T347"/>
  <c r="S347"/>
  <c r="R347"/>
  <c r="Q347"/>
  <c r="P347"/>
  <c r="U347" s="1"/>
  <c r="E347"/>
  <c r="D347"/>
  <c r="C347"/>
  <c r="A347"/>
  <c r="T346"/>
  <c r="S346"/>
  <c r="R346"/>
  <c r="Q346"/>
  <c r="P346"/>
  <c r="U346" s="1"/>
  <c r="M346" s="1"/>
  <c r="A346"/>
  <c r="T345"/>
  <c r="S345"/>
  <c r="R345"/>
  <c r="Q345"/>
  <c r="P345"/>
  <c r="U345" s="1"/>
  <c r="T344"/>
  <c r="S344"/>
  <c r="R344"/>
  <c r="Q344"/>
  <c r="P344"/>
  <c r="U344" s="1"/>
  <c r="E343"/>
  <c r="C343"/>
  <c r="E339"/>
  <c r="T337"/>
  <c r="S337"/>
  <c r="R337"/>
  <c r="Q337"/>
  <c r="U337" s="1"/>
  <c r="P337"/>
  <c r="E337"/>
  <c r="D337"/>
  <c r="C337"/>
  <c r="A337"/>
  <c r="T336"/>
  <c r="S336"/>
  <c r="R336"/>
  <c r="Q336"/>
  <c r="U336" s="1"/>
  <c r="P336"/>
  <c r="E336"/>
  <c r="D336"/>
  <c r="C336"/>
  <c r="A336"/>
  <c r="T335"/>
  <c r="S335"/>
  <c r="R335"/>
  <c r="Q335"/>
  <c r="U335" s="1"/>
  <c r="P335"/>
  <c r="A335"/>
  <c r="T334"/>
  <c r="S334"/>
  <c r="R334"/>
  <c r="Q334"/>
  <c r="P334"/>
  <c r="U334" s="1"/>
  <c r="T333"/>
  <c r="S333"/>
  <c r="R333"/>
  <c r="Q333"/>
  <c r="P333"/>
  <c r="U333" s="1"/>
  <c r="E328"/>
  <c r="T326"/>
  <c r="S326"/>
  <c r="R326"/>
  <c r="Q326"/>
  <c r="U326" s="1"/>
  <c r="P326"/>
  <c r="E326"/>
  <c r="D326"/>
  <c r="C326"/>
  <c r="A326"/>
  <c r="T325"/>
  <c r="S325"/>
  <c r="R325"/>
  <c r="Q325"/>
  <c r="U325" s="1"/>
  <c r="P325"/>
  <c r="E325"/>
  <c r="D325"/>
  <c r="C325"/>
  <c r="A325"/>
  <c r="T324"/>
  <c r="S324"/>
  <c r="R324"/>
  <c r="Q324"/>
  <c r="U324" s="1"/>
  <c r="P324"/>
  <c r="A324"/>
  <c r="T323"/>
  <c r="S323"/>
  <c r="R323"/>
  <c r="Q323"/>
  <c r="P323"/>
  <c r="U323" s="1"/>
  <c r="T322"/>
  <c r="S322"/>
  <c r="R322"/>
  <c r="Q322"/>
  <c r="P322"/>
  <c r="U322" s="1"/>
  <c r="E317"/>
  <c r="T315"/>
  <c r="S315"/>
  <c r="R315"/>
  <c r="Q315"/>
  <c r="U315" s="1"/>
  <c r="P315"/>
  <c r="E315"/>
  <c r="D315"/>
  <c r="C315"/>
  <c r="A315"/>
  <c r="T314"/>
  <c r="S314"/>
  <c r="R314"/>
  <c r="Q314"/>
  <c r="U314" s="1"/>
  <c r="P314"/>
  <c r="E314"/>
  <c r="D314"/>
  <c r="C314"/>
  <c r="A314"/>
  <c r="T313"/>
  <c r="S313"/>
  <c r="R313"/>
  <c r="Q313"/>
  <c r="U313" s="1"/>
  <c r="P313"/>
  <c r="A313"/>
  <c r="T312"/>
  <c r="S312"/>
  <c r="R312"/>
  <c r="Q312"/>
  <c r="P312"/>
  <c r="U312" s="1"/>
  <c r="T311"/>
  <c r="S311"/>
  <c r="R311"/>
  <c r="Q311"/>
  <c r="P311"/>
  <c r="U311" s="1"/>
  <c r="E306"/>
  <c r="T304"/>
  <c r="S304"/>
  <c r="R304"/>
  <c r="Q304"/>
  <c r="U304" s="1"/>
  <c r="P304"/>
  <c r="E304"/>
  <c r="D304"/>
  <c r="C304"/>
  <c r="A304"/>
  <c r="T303"/>
  <c r="S303"/>
  <c r="R303"/>
  <c r="Q303"/>
  <c r="U303" s="1"/>
  <c r="P303"/>
  <c r="E303"/>
  <c r="D303"/>
  <c r="C303"/>
  <c r="A303"/>
  <c r="T302"/>
  <c r="S302"/>
  <c r="R302"/>
  <c r="Q302"/>
  <c r="U302" s="1"/>
  <c r="P302"/>
  <c r="A302"/>
  <c r="T301"/>
  <c r="S301"/>
  <c r="R301"/>
  <c r="Q301"/>
  <c r="P301"/>
  <c r="U301" s="1"/>
  <c r="T300"/>
  <c r="S300"/>
  <c r="R300"/>
  <c r="Q300"/>
  <c r="P300"/>
  <c r="U300" s="1"/>
  <c r="E295"/>
  <c r="T293"/>
  <c r="S293"/>
  <c r="R293"/>
  <c r="Q293"/>
  <c r="U293" s="1"/>
  <c r="P293"/>
  <c r="E293"/>
  <c r="D293"/>
  <c r="C293"/>
  <c r="A293"/>
  <c r="T292"/>
  <c r="S292"/>
  <c r="R292"/>
  <c r="Q292"/>
  <c r="U292" s="1"/>
  <c r="P292"/>
  <c r="E292"/>
  <c r="D292"/>
  <c r="C292"/>
  <c r="A292"/>
  <c r="T291"/>
  <c r="S291"/>
  <c r="R291"/>
  <c r="Q291"/>
  <c r="U291" s="1"/>
  <c r="P291"/>
  <c r="A291"/>
  <c r="T290"/>
  <c r="S290"/>
  <c r="R290"/>
  <c r="Q290"/>
  <c r="P290"/>
  <c r="U290" s="1"/>
  <c r="T289"/>
  <c r="S289"/>
  <c r="R289"/>
  <c r="Q289"/>
  <c r="P289"/>
  <c r="U289" s="1"/>
  <c r="E284"/>
  <c r="T282"/>
  <c r="S282"/>
  <c r="R282"/>
  <c r="Q282"/>
  <c r="U282" s="1"/>
  <c r="P282"/>
  <c r="E282"/>
  <c r="D282"/>
  <c r="C282"/>
  <c r="A282"/>
  <c r="U281"/>
  <c r="M281" s="1"/>
  <c r="T281"/>
  <c r="S281"/>
  <c r="R281"/>
  <c r="Q281"/>
  <c r="P281"/>
  <c r="E281"/>
  <c r="D281"/>
  <c r="C281"/>
  <c r="A281"/>
  <c r="T280"/>
  <c r="S280"/>
  <c r="R280"/>
  <c r="Q280"/>
  <c r="U280" s="1"/>
  <c r="P280"/>
  <c r="A280"/>
  <c r="T279"/>
  <c r="S279"/>
  <c r="R279"/>
  <c r="Q279"/>
  <c r="P279"/>
  <c r="U279" s="1"/>
  <c r="T278"/>
  <c r="S278"/>
  <c r="R278"/>
  <c r="Q278"/>
  <c r="P278"/>
  <c r="U278" s="1"/>
  <c r="E273"/>
  <c r="T271"/>
  <c r="S271"/>
  <c r="R271"/>
  <c r="U271" s="1"/>
  <c r="Q271"/>
  <c r="P271"/>
  <c r="E271"/>
  <c r="D271"/>
  <c r="C271"/>
  <c r="A271"/>
  <c r="T270"/>
  <c r="S270"/>
  <c r="R270"/>
  <c r="Q270"/>
  <c r="U270" s="1"/>
  <c r="P270"/>
  <c r="E270"/>
  <c r="D270"/>
  <c r="C270"/>
  <c r="A270"/>
  <c r="T269"/>
  <c r="S269"/>
  <c r="R269"/>
  <c r="Q269"/>
  <c r="U269" s="1"/>
  <c r="P269"/>
  <c r="A269"/>
  <c r="T268"/>
  <c r="S268"/>
  <c r="R268"/>
  <c r="Q268"/>
  <c r="P268"/>
  <c r="U268" s="1"/>
  <c r="T267"/>
  <c r="S267"/>
  <c r="R267"/>
  <c r="Q267"/>
  <c r="P267"/>
  <c r="U267" s="1"/>
  <c r="E262"/>
  <c r="T260"/>
  <c r="S260"/>
  <c r="R260"/>
  <c r="Q260"/>
  <c r="U260" s="1"/>
  <c r="P260"/>
  <c r="E260"/>
  <c r="D260"/>
  <c r="C260"/>
  <c r="A260"/>
  <c r="T259"/>
  <c r="S259"/>
  <c r="R259"/>
  <c r="U259" s="1"/>
  <c r="Q259"/>
  <c r="P259"/>
  <c r="E259"/>
  <c r="D259"/>
  <c r="C259"/>
  <c r="A259"/>
  <c r="T258"/>
  <c r="S258"/>
  <c r="R258"/>
  <c r="Q258"/>
  <c r="U258" s="1"/>
  <c r="P258"/>
  <c r="A258"/>
  <c r="T257"/>
  <c r="S257"/>
  <c r="R257"/>
  <c r="Q257"/>
  <c r="P257"/>
  <c r="U257" s="1"/>
  <c r="T256"/>
  <c r="S256"/>
  <c r="R256"/>
  <c r="Q256"/>
  <c r="P256"/>
  <c r="U256" s="1"/>
  <c r="E251"/>
  <c r="T249"/>
  <c r="S249"/>
  <c r="R249"/>
  <c r="Q249"/>
  <c r="U249" s="1"/>
  <c r="P249"/>
  <c r="E249"/>
  <c r="D249"/>
  <c r="C249"/>
  <c r="A249"/>
  <c r="T248"/>
  <c r="S248"/>
  <c r="R248"/>
  <c r="Q248"/>
  <c r="U248" s="1"/>
  <c r="P248"/>
  <c r="E248"/>
  <c r="D248"/>
  <c r="C248"/>
  <c r="A248"/>
  <c r="T247"/>
  <c r="S247"/>
  <c r="R247"/>
  <c r="Q247"/>
  <c r="U247" s="1"/>
  <c r="P247"/>
  <c r="A247"/>
  <c r="T246"/>
  <c r="S246"/>
  <c r="R246"/>
  <c r="Q246"/>
  <c r="P246"/>
  <c r="U246" s="1"/>
  <c r="T245"/>
  <c r="S245"/>
  <c r="R245"/>
  <c r="Q245"/>
  <c r="P245"/>
  <c r="U245" s="1"/>
  <c r="E240"/>
  <c r="T238"/>
  <c r="S238"/>
  <c r="R238"/>
  <c r="U238" s="1"/>
  <c r="Q238"/>
  <c r="P238"/>
  <c r="E238"/>
  <c r="D238"/>
  <c r="C238"/>
  <c r="A238"/>
  <c r="T237"/>
  <c r="S237"/>
  <c r="R237"/>
  <c r="Q237"/>
  <c r="U237" s="1"/>
  <c r="P237"/>
  <c r="E237"/>
  <c r="D237"/>
  <c r="C237"/>
  <c r="A237"/>
  <c r="T236"/>
  <c r="S236"/>
  <c r="R236"/>
  <c r="Q236"/>
  <c r="U236" s="1"/>
  <c r="P236"/>
  <c r="A236"/>
  <c r="T235"/>
  <c r="S235"/>
  <c r="R235"/>
  <c r="Q235"/>
  <c r="P235"/>
  <c r="U235" s="1"/>
  <c r="T234"/>
  <c r="S234"/>
  <c r="R234"/>
  <c r="Q234"/>
  <c r="P234"/>
  <c r="U234" s="1"/>
  <c r="E229"/>
  <c r="T227"/>
  <c r="S227"/>
  <c r="R227"/>
  <c r="Q227"/>
  <c r="U227" s="1"/>
  <c r="P227"/>
  <c r="E227"/>
  <c r="D227"/>
  <c r="C227"/>
  <c r="A227"/>
  <c r="T226"/>
  <c r="S226"/>
  <c r="R226"/>
  <c r="Q226"/>
  <c r="U226" s="1"/>
  <c r="P226"/>
  <c r="E226"/>
  <c r="D226"/>
  <c r="C226"/>
  <c r="A226"/>
  <c r="T225"/>
  <c r="S225"/>
  <c r="R225"/>
  <c r="Q225"/>
  <c r="U225" s="1"/>
  <c r="P225"/>
  <c r="A225"/>
  <c r="T224"/>
  <c r="S224"/>
  <c r="R224"/>
  <c r="Q224"/>
  <c r="P224"/>
  <c r="U224" s="1"/>
  <c r="T223"/>
  <c r="S223"/>
  <c r="R223"/>
  <c r="Q223"/>
  <c r="P223"/>
  <c r="U223" s="1"/>
  <c r="E218"/>
  <c r="T216"/>
  <c r="S216"/>
  <c r="R216"/>
  <c r="Q216"/>
  <c r="U216" s="1"/>
  <c r="P216"/>
  <c r="E216"/>
  <c r="D216"/>
  <c r="C216"/>
  <c r="A216"/>
  <c r="T215"/>
  <c r="S215"/>
  <c r="R215"/>
  <c r="Q215"/>
  <c r="U215" s="1"/>
  <c r="P215"/>
  <c r="E215"/>
  <c r="D215"/>
  <c r="C215"/>
  <c r="A215"/>
  <c r="T214"/>
  <c r="S214"/>
  <c r="R214"/>
  <c r="Q214"/>
  <c r="U214" s="1"/>
  <c r="P214"/>
  <c r="A214"/>
  <c r="T213"/>
  <c r="S213"/>
  <c r="R213"/>
  <c r="Q213"/>
  <c r="P213"/>
  <c r="U213" s="1"/>
  <c r="T212"/>
  <c r="S212"/>
  <c r="R212"/>
  <c r="Q212"/>
  <c r="P212"/>
  <c r="U212" s="1"/>
  <c r="E207"/>
  <c r="T205"/>
  <c r="S205"/>
  <c r="R205"/>
  <c r="Q205"/>
  <c r="U205" s="1"/>
  <c r="P205"/>
  <c r="E205"/>
  <c r="D205"/>
  <c r="C205"/>
  <c r="A205"/>
  <c r="T204"/>
  <c r="S204"/>
  <c r="R204"/>
  <c r="Q204"/>
  <c r="U204" s="1"/>
  <c r="P204"/>
  <c r="E204"/>
  <c r="D204"/>
  <c r="C204"/>
  <c r="A204"/>
  <c r="T203"/>
  <c r="S203"/>
  <c r="R203"/>
  <c r="Q203"/>
  <c r="U203" s="1"/>
  <c r="P203"/>
  <c r="A203"/>
  <c r="T202"/>
  <c r="S202"/>
  <c r="R202"/>
  <c r="Q202"/>
  <c r="P202"/>
  <c r="U202" s="1"/>
  <c r="T201"/>
  <c r="S201"/>
  <c r="R201"/>
  <c r="Q201"/>
  <c r="P201"/>
  <c r="U201" s="1"/>
  <c r="E196"/>
  <c r="T194"/>
  <c r="S194"/>
  <c r="R194"/>
  <c r="Q194"/>
  <c r="U194" s="1"/>
  <c r="P194"/>
  <c r="E194"/>
  <c r="D194"/>
  <c r="C194"/>
  <c r="A194"/>
  <c r="T193"/>
  <c r="S193"/>
  <c r="R193"/>
  <c r="Q193"/>
  <c r="U193" s="1"/>
  <c r="P193"/>
  <c r="E193"/>
  <c r="D193"/>
  <c r="C193"/>
  <c r="A193"/>
  <c r="T192"/>
  <c r="S192"/>
  <c r="R192"/>
  <c r="Q192"/>
  <c r="U192" s="1"/>
  <c r="P192"/>
  <c r="A192"/>
  <c r="T191"/>
  <c r="S191"/>
  <c r="R191"/>
  <c r="Q191"/>
  <c r="P191"/>
  <c r="U191" s="1"/>
  <c r="T190"/>
  <c r="S190"/>
  <c r="R190"/>
  <c r="Q190"/>
  <c r="P190"/>
  <c r="U190" s="1"/>
  <c r="E185"/>
  <c r="T183"/>
  <c r="S183"/>
  <c r="R183"/>
  <c r="Q183"/>
  <c r="U183" s="1"/>
  <c r="P183"/>
  <c r="E183"/>
  <c r="D183"/>
  <c r="C183"/>
  <c r="A183"/>
  <c r="T182"/>
  <c r="S182"/>
  <c r="R182"/>
  <c r="Q182"/>
  <c r="U182" s="1"/>
  <c r="P182"/>
  <c r="E182"/>
  <c r="D182"/>
  <c r="C182"/>
  <c r="A182"/>
  <c r="T181"/>
  <c r="S181"/>
  <c r="R181"/>
  <c r="Q181"/>
  <c r="U181" s="1"/>
  <c r="P181"/>
  <c r="A181"/>
  <c r="T180"/>
  <c r="S180"/>
  <c r="R180"/>
  <c r="Q180"/>
  <c r="P180"/>
  <c r="U180" s="1"/>
  <c r="T179"/>
  <c r="S179"/>
  <c r="R179"/>
  <c r="Q179"/>
  <c r="P179"/>
  <c r="U179" s="1"/>
  <c r="E174"/>
  <c r="T172"/>
  <c r="S172"/>
  <c r="R172"/>
  <c r="Q172"/>
  <c r="U172" s="1"/>
  <c r="P172"/>
  <c r="E172"/>
  <c r="D172"/>
  <c r="C172"/>
  <c r="A172"/>
  <c r="T171"/>
  <c r="S171"/>
  <c r="R171"/>
  <c r="Q171"/>
  <c r="U171" s="1"/>
  <c r="P171"/>
  <c r="E171"/>
  <c r="D171"/>
  <c r="C171"/>
  <c r="A171"/>
  <c r="T170"/>
  <c r="S170"/>
  <c r="R170"/>
  <c r="Q170"/>
  <c r="U170" s="1"/>
  <c r="P170"/>
  <c r="A170"/>
  <c r="T169"/>
  <c r="S169"/>
  <c r="R169"/>
  <c r="Q169"/>
  <c r="P169"/>
  <c r="U169" s="1"/>
  <c r="T168"/>
  <c r="S168"/>
  <c r="R168"/>
  <c r="Q168"/>
  <c r="P168"/>
  <c r="U168" s="1"/>
  <c r="E163"/>
  <c r="T161"/>
  <c r="S161"/>
  <c r="R161"/>
  <c r="Q161"/>
  <c r="U161" s="1"/>
  <c r="P161"/>
  <c r="E161"/>
  <c r="D161"/>
  <c r="C161"/>
  <c r="A161"/>
  <c r="T160"/>
  <c r="S160"/>
  <c r="R160"/>
  <c r="Q160"/>
  <c r="U160" s="1"/>
  <c r="P160"/>
  <c r="E160"/>
  <c r="D160"/>
  <c r="C160"/>
  <c r="A160"/>
  <c r="T159"/>
  <c r="S159"/>
  <c r="R159"/>
  <c r="Q159"/>
  <c r="U159" s="1"/>
  <c r="P159"/>
  <c r="A159"/>
  <c r="T158"/>
  <c r="S158"/>
  <c r="R158"/>
  <c r="Q158"/>
  <c r="P158"/>
  <c r="U158" s="1"/>
  <c r="T157"/>
  <c r="S157"/>
  <c r="R157"/>
  <c r="Q157"/>
  <c r="P157"/>
  <c r="U157" s="1"/>
  <c r="E152"/>
  <c r="T150"/>
  <c r="S150"/>
  <c r="R150"/>
  <c r="Q150"/>
  <c r="U150" s="1"/>
  <c r="P150"/>
  <c r="E150"/>
  <c r="D150"/>
  <c r="C150"/>
  <c r="A150"/>
  <c r="T149"/>
  <c r="S149"/>
  <c r="R149"/>
  <c r="Q149"/>
  <c r="U149" s="1"/>
  <c r="P149"/>
  <c r="E149"/>
  <c r="D149"/>
  <c r="C149"/>
  <c r="A149"/>
  <c r="T148"/>
  <c r="S148"/>
  <c r="R148"/>
  <c r="Q148"/>
  <c r="U148" s="1"/>
  <c r="P148"/>
  <c r="A148"/>
  <c r="T147"/>
  <c r="S147"/>
  <c r="R147"/>
  <c r="Q147"/>
  <c r="P147"/>
  <c r="U147" s="1"/>
  <c r="T146"/>
  <c r="S146"/>
  <c r="R146"/>
  <c r="Q146"/>
  <c r="P146"/>
  <c r="U146" s="1"/>
  <c r="E141"/>
  <c r="T139"/>
  <c r="S139"/>
  <c r="R139"/>
  <c r="Q139"/>
  <c r="U139" s="1"/>
  <c r="P139"/>
  <c r="E139"/>
  <c r="D139"/>
  <c r="C139"/>
  <c r="A139"/>
  <c r="T138"/>
  <c r="S138"/>
  <c r="R138"/>
  <c r="Q138"/>
  <c r="U138" s="1"/>
  <c r="P138"/>
  <c r="E138"/>
  <c r="D138"/>
  <c r="C138"/>
  <c r="A138"/>
  <c r="T137"/>
  <c r="S137"/>
  <c r="R137"/>
  <c r="Q137"/>
  <c r="U137" s="1"/>
  <c r="P137"/>
  <c r="A137"/>
  <c r="T136"/>
  <c r="S136"/>
  <c r="R136"/>
  <c r="Q136"/>
  <c r="P136"/>
  <c r="U136" s="1"/>
  <c r="T135"/>
  <c r="S135"/>
  <c r="R135"/>
  <c r="Q135"/>
  <c r="P135"/>
  <c r="U135" s="1"/>
  <c r="E130"/>
  <c r="T128"/>
  <c r="S128"/>
  <c r="R128"/>
  <c r="Q128"/>
  <c r="U128" s="1"/>
  <c r="P128"/>
  <c r="E128"/>
  <c r="D128"/>
  <c r="C128"/>
  <c r="A128"/>
  <c r="T127"/>
  <c r="S127"/>
  <c r="R127"/>
  <c r="Q127"/>
  <c r="U127" s="1"/>
  <c r="P127"/>
  <c r="E127"/>
  <c r="D127"/>
  <c r="C127"/>
  <c r="A127"/>
  <c r="T126"/>
  <c r="S126"/>
  <c r="R126"/>
  <c r="Q126"/>
  <c r="U126" s="1"/>
  <c r="P126"/>
  <c r="A126"/>
  <c r="T125"/>
  <c r="S125"/>
  <c r="R125"/>
  <c r="Q125"/>
  <c r="P125"/>
  <c r="U125" s="1"/>
  <c r="T124"/>
  <c r="S124"/>
  <c r="R124"/>
  <c r="Q124"/>
  <c r="P124"/>
  <c r="U124" s="1"/>
  <c r="E119"/>
  <c r="T117"/>
  <c r="S117"/>
  <c r="R117"/>
  <c r="Q117"/>
  <c r="U117" s="1"/>
  <c r="P117"/>
  <c r="E117"/>
  <c r="D117"/>
  <c r="C117"/>
  <c r="A117"/>
  <c r="T116"/>
  <c r="S116"/>
  <c r="R116"/>
  <c r="Q116"/>
  <c r="U116" s="1"/>
  <c r="P116"/>
  <c r="E116"/>
  <c r="D116"/>
  <c r="C116"/>
  <c r="A116"/>
  <c r="T115"/>
  <c r="S115"/>
  <c r="R115"/>
  <c r="Q115"/>
  <c r="U115" s="1"/>
  <c r="P115"/>
  <c r="A115"/>
  <c r="T114"/>
  <c r="S114"/>
  <c r="R114"/>
  <c r="Q114"/>
  <c r="P114"/>
  <c r="U114" s="1"/>
  <c r="T113"/>
  <c r="S113"/>
  <c r="R113"/>
  <c r="Q113"/>
  <c r="P113"/>
  <c r="U113" s="1"/>
  <c r="E108"/>
  <c r="T106"/>
  <c r="S106"/>
  <c r="R106"/>
  <c r="Q106"/>
  <c r="U106" s="1"/>
  <c r="P106"/>
  <c r="E106"/>
  <c r="D106"/>
  <c r="C106"/>
  <c r="A106"/>
  <c r="T105"/>
  <c r="S105"/>
  <c r="R105"/>
  <c r="U105" s="1"/>
  <c r="Q105"/>
  <c r="P105"/>
  <c r="E105"/>
  <c r="D105"/>
  <c r="C105"/>
  <c r="A105"/>
  <c r="T104"/>
  <c r="S104"/>
  <c r="R104"/>
  <c r="Q104"/>
  <c r="U104" s="1"/>
  <c r="P104"/>
  <c r="A104"/>
  <c r="T103"/>
  <c r="S103"/>
  <c r="R103"/>
  <c r="Q103"/>
  <c r="P103"/>
  <c r="U103" s="1"/>
  <c r="T102"/>
  <c r="S102"/>
  <c r="R102"/>
  <c r="Q102"/>
  <c r="P102"/>
  <c r="U102" s="1"/>
  <c r="E97"/>
  <c r="T95"/>
  <c r="S95"/>
  <c r="R95"/>
  <c r="Q95"/>
  <c r="U95" s="1"/>
  <c r="P95"/>
  <c r="E95"/>
  <c r="D95"/>
  <c r="C95"/>
  <c r="A95"/>
  <c r="T94"/>
  <c r="S94"/>
  <c r="R94"/>
  <c r="Q94"/>
  <c r="U94" s="1"/>
  <c r="P94"/>
  <c r="E94"/>
  <c r="D94"/>
  <c r="C94"/>
  <c r="A94"/>
  <c r="T93"/>
  <c r="S93"/>
  <c r="R93"/>
  <c r="Q93"/>
  <c r="U93" s="1"/>
  <c r="P93"/>
  <c r="A93"/>
  <c r="T92"/>
  <c r="S92"/>
  <c r="R92"/>
  <c r="Q92"/>
  <c r="P92"/>
  <c r="U92" s="1"/>
  <c r="T91"/>
  <c r="S91"/>
  <c r="R91"/>
  <c r="Q91"/>
  <c r="P91"/>
  <c r="U91" s="1"/>
  <c r="E86"/>
  <c r="T84"/>
  <c r="S84"/>
  <c r="R84"/>
  <c r="Q84"/>
  <c r="U84" s="1"/>
  <c r="P84"/>
  <c r="E84"/>
  <c r="D84"/>
  <c r="C84"/>
  <c r="A84"/>
  <c r="T83"/>
  <c r="S83"/>
  <c r="R83"/>
  <c r="Q83"/>
  <c r="U83" s="1"/>
  <c r="P83"/>
  <c r="E83"/>
  <c r="D83"/>
  <c r="C83"/>
  <c r="A83"/>
  <c r="T82"/>
  <c r="S82"/>
  <c r="R82"/>
  <c r="Q82"/>
  <c r="U82" s="1"/>
  <c r="P82"/>
  <c r="A82"/>
  <c r="T81"/>
  <c r="S81"/>
  <c r="R81"/>
  <c r="Q81"/>
  <c r="P81"/>
  <c r="U81" s="1"/>
  <c r="T80"/>
  <c r="S80"/>
  <c r="R80"/>
  <c r="Q80"/>
  <c r="P80"/>
  <c r="U80" s="1"/>
  <c r="E75"/>
  <c r="T73"/>
  <c r="S73"/>
  <c r="R73"/>
  <c r="U73" s="1"/>
  <c r="Q73"/>
  <c r="P73"/>
  <c r="E73"/>
  <c r="D73"/>
  <c r="C73"/>
  <c r="A73"/>
  <c r="T72"/>
  <c r="S72"/>
  <c r="R72"/>
  <c r="Q72"/>
  <c r="U72" s="1"/>
  <c r="P72"/>
  <c r="E72"/>
  <c r="D72"/>
  <c r="C72"/>
  <c r="A72"/>
  <c r="T71"/>
  <c r="S71"/>
  <c r="R71"/>
  <c r="Q71"/>
  <c r="U71" s="1"/>
  <c r="P71"/>
  <c r="A71"/>
  <c r="T70"/>
  <c r="S70"/>
  <c r="R70"/>
  <c r="Q70"/>
  <c r="P70"/>
  <c r="U70" s="1"/>
  <c r="T69"/>
  <c r="S69"/>
  <c r="R69"/>
  <c r="Q69"/>
  <c r="P69"/>
  <c r="U69" s="1"/>
  <c r="E64"/>
  <c r="T62"/>
  <c r="S62"/>
  <c r="R62"/>
  <c r="Q62"/>
  <c r="U62" s="1"/>
  <c r="P62"/>
  <c r="E62"/>
  <c r="D62"/>
  <c r="C62"/>
  <c r="A62"/>
  <c r="T61"/>
  <c r="S61"/>
  <c r="R61"/>
  <c r="U61" s="1"/>
  <c r="Q61"/>
  <c r="P61"/>
  <c r="E61"/>
  <c r="D61"/>
  <c r="C61"/>
  <c r="A61"/>
  <c r="T60"/>
  <c r="S60"/>
  <c r="R60"/>
  <c r="Q60"/>
  <c r="U60" s="1"/>
  <c r="P60"/>
  <c r="A60"/>
  <c r="T59"/>
  <c r="S59"/>
  <c r="R59"/>
  <c r="Q59"/>
  <c r="P59"/>
  <c r="U59" s="1"/>
  <c r="N59" s="1"/>
  <c r="T58"/>
  <c r="S58"/>
  <c r="R58"/>
  <c r="Q58"/>
  <c r="U58" s="1"/>
  <c r="P58"/>
  <c r="E54"/>
  <c r="T52"/>
  <c r="S52"/>
  <c r="R52"/>
  <c r="Q52"/>
  <c r="U52" s="1"/>
  <c r="P52"/>
  <c r="E52"/>
  <c r="D52"/>
  <c r="C52"/>
  <c r="A52"/>
  <c r="T51"/>
  <c r="S51"/>
  <c r="R51"/>
  <c r="Q51"/>
  <c r="U51" s="1"/>
  <c r="P51"/>
  <c r="E51"/>
  <c r="D51"/>
  <c r="C51"/>
  <c r="A51"/>
  <c r="T50"/>
  <c r="S50"/>
  <c r="R50"/>
  <c r="Q50"/>
  <c r="U50" s="1"/>
  <c r="P50"/>
  <c r="A50"/>
  <c r="T49"/>
  <c r="S49"/>
  <c r="R49"/>
  <c r="Q49"/>
  <c r="U49" s="1"/>
  <c r="P49"/>
  <c r="T48"/>
  <c r="S48"/>
  <c r="R48"/>
  <c r="Q48"/>
  <c r="U48" s="1"/>
  <c r="P48"/>
  <c r="E44"/>
  <c r="T42"/>
  <c r="S42"/>
  <c r="R42"/>
  <c r="Q42"/>
  <c r="U42" s="1"/>
  <c r="P42"/>
  <c r="E42"/>
  <c r="D42"/>
  <c r="C42"/>
  <c r="A42"/>
  <c r="T41"/>
  <c r="S41"/>
  <c r="R41"/>
  <c r="Q41"/>
  <c r="U41" s="1"/>
  <c r="P41"/>
  <c r="E41"/>
  <c r="D41"/>
  <c r="C41"/>
  <c r="A41"/>
  <c r="T40"/>
  <c r="S40"/>
  <c r="R40"/>
  <c r="Q40"/>
  <c r="U40" s="1"/>
  <c r="P40"/>
  <c r="A40"/>
  <c r="T39"/>
  <c r="S39"/>
  <c r="R39"/>
  <c r="U39" s="1"/>
  <c r="Q39"/>
  <c r="P39"/>
  <c r="T38"/>
  <c r="S38"/>
  <c r="R38"/>
  <c r="Q38"/>
  <c r="U38" s="1"/>
  <c r="P38"/>
  <c r="E34"/>
  <c r="T32"/>
  <c r="S32"/>
  <c r="R32"/>
  <c r="Q32"/>
  <c r="U32" s="1"/>
  <c r="P32"/>
  <c r="E32"/>
  <c r="D32"/>
  <c r="C32"/>
  <c r="A32"/>
  <c r="T31"/>
  <c r="S31"/>
  <c r="R31"/>
  <c r="Q31"/>
  <c r="U31" s="1"/>
  <c r="P31"/>
  <c r="E31"/>
  <c r="D31"/>
  <c r="C31"/>
  <c r="A31"/>
  <c r="T30"/>
  <c r="S30"/>
  <c r="R30"/>
  <c r="Q30"/>
  <c r="U30" s="1"/>
  <c r="P30"/>
  <c r="A30"/>
  <c r="T29"/>
  <c r="S29"/>
  <c r="R29"/>
  <c r="Q29"/>
  <c r="U29" s="1"/>
  <c r="P29"/>
  <c r="T28"/>
  <c r="S28"/>
  <c r="R28"/>
  <c r="Q28"/>
  <c r="U28" s="1"/>
  <c r="P28"/>
  <c r="E24"/>
  <c r="T22"/>
  <c r="S22"/>
  <c r="R22"/>
  <c r="Q22"/>
  <c r="U22" s="1"/>
  <c r="P22"/>
  <c r="E22"/>
  <c r="D22"/>
  <c r="C22"/>
  <c r="A22"/>
  <c r="T21"/>
  <c r="S21"/>
  <c r="R21"/>
  <c r="Q21"/>
  <c r="U21" s="1"/>
  <c r="P21"/>
  <c r="E21"/>
  <c r="D21"/>
  <c r="C21"/>
  <c r="A21"/>
  <c r="T20"/>
  <c r="S20"/>
  <c r="R20"/>
  <c r="Q20"/>
  <c r="U20" s="1"/>
  <c r="P20"/>
  <c r="A20"/>
  <c r="T19"/>
  <c r="S19"/>
  <c r="R19"/>
  <c r="Q19"/>
  <c r="U19" s="1"/>
  <c r="P19"/>
  <c r="T18"/>
  <c r="S18"/>
  <c r="R18"/>
  <c r="Q18"/>
  <c r="U18" s="1"/>
  <c r="P18"/>
  <c r="E14"/>
  <c r="T12"/>
  <c r="S12"/>
  <c r="R12"/>
  <c r="Q12"/>
  <c r="U12" s="1"/>
  <c r="P12"/>
  <c r="E12"/>
  <c r="D12"/>
  <c r="C12"/>
  <c r="A12"/>
  <c r="T11"/>
  <c r="S11"/>
  <c r="R11"/>
  <c r="Q11"/>
  <c r="U11" s="1"/>
  <c r="P11"/>
  <c r="E11"/>
  <c r="D11"/>
  <c r="C11"/>
  <c r="A11"/>
  <c r="T10"/>
  <c r="S10"/>
  <c r="R10"/>
  <c r="Q10"/>
  <c r="U10" s="1"/>
  <c r="P10"/>
  <c r="A10"/>
  <c r="T9"/>
  <c r="S9"/>
  <c r="R9"/>
  <c r="Q9"/>
  <c r="U9" s="1"/>
  <c r="P9"/>
  <c r="T8"/>
  <c r="S8"/>
  <c r="R8"/>
  <c r="Q8"/>
  <c r="U8" s="1"/>
  <c r="P8"/>
  <c r="L77" i="18"/>
  <c r="L76"/>
  <c r="L75"/>
  <c r="L74"/>
  <c r="L73"/>
  <c r="F73"/>
  <c r="F74" s="1"/>
  <c r="F75" s="1"/>
  <c r="F76" s="1"/>
  <c r="F77" s="1"/>
  <c r="L70"/>
  <c r="F65"/>
  <c r="F66" s="1"/>
  <c r="F64"/>
  <c r="L64" s="1"/>
  <c r="L61"/>
  <c r="L55"/>
  <c r="F55"/>
  <c r="F56" s="1"/>
  <c r="L52"/>
  <c r="L50"/>
  <c r="L48"/>
  <c r="L47"/>
  <c r="L46"/>
  <c r="F46"/>
  <c r="F47" s="1"/>
  <c r="F48" s="1"/>
  <c r="F49" s="1"/>
  <c r="F50" s="1"/>
  <c r="L43"/>
  <c r="L40"/>
  <c r="L39"/>
  <c r="L38"/>
  <c r="L37"/>
  <c r="F37"/>
  <c r="F38" s="1"/>
  <c r="F39" s="1"/>
  <c r="F40" s="1"/>
  <c r="L36"/>
  <c r="F36"/>
  <c r="L33"/>
  <c r="L31"/>
  <c r="L30"/>
  <c r="L28"/>
  <c r="L27"/>
  <c r="F27"/>
  <c r="F28" s="1"/>
  <c r="F29" s="1"/>
  <c r="F30" s="1"/>
  <c r="F31" s="1"/>
  <c r="L24"/>
  <c r="L22"/>
  <c r="L21"/>
  <c r="L20"/>
  <c r="L19"/>
  <c r="L18"/>
  <c r="F18"/>
  <c r="F19" s="1"/>
  <c r="F20" s="1"/>
  <c r="F21" s="1"/>
  <c r="F22" s="1"/>
  <c r="L15"/>
  <c r="F10"/>
  <c r="F11" s="1"/>
  <c r="F12" s="1"/>
  <c r="F13" s="1"/>
  <c r="L6"/>
  <c r="D65" i="17"/>
  <c r="F63" s="1"/>
  <c r="H59" s="1"/>
  <c r="J51" s="1"/>
  <c r="L35" s="1"/>
  <c r="D61"/>
  <c r="D57"/>
  <c r="F55"/>
  <c r="D53"/>
  <c r="D49"/>
  <c r="F47"/>
  <c r="D45"/>
  <c r="D41"/>
  <c r="F39"/>
  <c r="H43" s="1"/>
  <c r="L64" s="1"/>
  <c r="D37"/>
  <c r="D33"/>
  <c r="F31"/>
  <c r="D29"/>
  <c r="D25"/>
  <c r="F23"/>
  <c r="H27" s="1"/>
  <c r="J19" s="1"/>
  <c r="L55" s="1"/>
  <c r="D21"/>
  <c r="D17"/>
  <c r="F15"/>
  <c r="D13"/>
  <c r="D9"/>
  <c r="F7"/>
  <c r="H11" s="1"/>
  <c r="L62" s="1"/>
  <c r="D5"/>
  <c r="D65" i="16"/>
  <c r="F63" s="1"/>
  <c r="D61"/>
  <c r="H59"/>
  <c r="L64" s="1"/>
  <c r="D57"/>
  <c r="F55"/>
  <c r="D53"/>
  <c r="D49"/>
  <c r="D45"/>
  <c r="F47" s="1"/>
  <c r="D41"/>
  <c r="D37"/>
  <c r="F39" s="1"/>
  <c r="H43" s="1"/>
  <c r="J51" s="1"/>
  <c r="L55" s="1"/>
  <c r="D33"/>
  <c r="F31" s="1"/>
  <c r="H27" s="1"/>
  <c r="J19" s="1"/>
  <c r="L35" s="1"/>
  <c r="D29"/>
  <c r="D25"/>
  <c r="D21"/>
  <c r="F23" s="1"/>
  <c r="D17"/>
  <c r="F15" s="1"/>
  <c r="D13"/>
  <c r="D9"/>
  <c r="D5"/>
  <c r="F7" s="1"/>
  <c r="H11" s="1"/>
  <c r="L62" s="1"/>
  <c r="D65" i="15"/>
  <c r="F63" s="1"/>
  <c r="H59" s="1"/>
  <c r="L65" s="1"/>
  <c r="D61"/>
  <c r="D57"/>
  <c r="D53"/>
  <c r="F55" s="1"/>
  <c r="D49"/>
  <c r="F47" s="1"/>
  <c r="D45"/>
  <c r="D41"/>
  <c r="D37"/>
  <c r="F39" s="1"/>
  <c r="H43" s="1"/>
  <c r="J51" s="1"/>
  <c r="L35" s="1"/>
  <c r="D33"/>
  <c r="F31" s="1"/>
  <c r="H27" s="1"/>
  <c r="L63" s="1"/>
  <c r="D29"/>
  <c r="D25"/>
  <c r="F23" s="1"/>
  <c r="D21"/>
  <c r="D17"/>
  <c r="D13"/>
  <c r="F15" s="1"/>
  <c r="D9"/>
  <c r="D5"/>
  <c r="F7" s="1"/>
  <c r="H11" s="1"/>
  <c r="J19" s="1"/>
  <c r="L55" s="1"/>
  <c r="B76" i="14"/>
  <c r="F79" s="1"/>
  <c r="H78" s="1"/>
  <c r="D75"/>
  <c r="B74"/>
  <c r="D88" s="1"/>
  <c r="F92" s="1"/>
  <c r="H91" s="1"/>
  <c r="B72"/>
  <c r="D71"/>
  <c r="F73" s="1"/>
  <c r="H75" s="1"/>
  <c r="B70"/>
  <c r="D86" s="1"/>
  <c r="F87" s="1"/>
  <c r="H85" s="1"/>
  <c r="B68"/>
  <c r="D84" s="1"/>
  <c r="F90" s="1"/>
  <c r="H93" s="1"/>
  <c r="B66"/>
  <c r="D67" s="1"/>
  <c r="F65" s="1"/>
  <c r="H69" s="1"/>
  <c r="B64"/>
  <c r="D63"/>
  <c r="F77" s="1"/>
  <c r="H80" s="1"/>
  <c r="B62"/>
  <c r="D82" s="1"/>
  <c r="F83" s="1"/>
  <c r="H88" s="1"/>
  <c r="D54"/>
  <c r="F55" s="1"/>
  <c r="H53" s="1"/>
  <c r="D50"/>
  <c r="F58" s="1"/>
  <c r="H61" s="1"/>
  <c r="F45"/>
  <c r="H46" s="1"/>
  <c r="B43"/>
  <c r="D42"/>
  <c r="F47" s="1"/>
  <c r="H48" s="1"/>
  <c r="B41"/>
  <c r="D56" s="1"/>
  <c r="F60" s="1"/>
  <c r="H59" s="1"/>
  <c r="B39"/>
  <c r="B37"/>
  <c r="D38" s="1"/>
  <c r="F40" s="1"/>
  <c r="H36" s="1"/>
  <c r="B35"/>
  <c r="D34"/>
  <c r="B33"/>
  <c r="D52" s="1"/>
  <c r="F51" s="1"/>
  <c r="H56" s="1"/>
  <c r="B31"/>
  <c r="B29"/>
  <c r="D30" s="1"/>
  <c r="F32" s="1"/>
  <c r="H42" s="1"/>
  <c r="D23"/>
  <c r="F22" s="1"/>
  <c r="H20" s="1"/>
  <c r="D21"/>
  <c r="F27" s="1"/>
  <c r="H26" s="1"/>
  <c r="D19"/>
  <c r="F18" s="1"/>
  <c r="H23" s="1"/>
  <c r="D17"/>
  <c r="F25" s="1"/>
  <c r="H28" s="1"/>
  <c r="F13"/>
  <c r="H14" s="1"/>
  <c r="D11"/>
  <c r="F10" s="1"/>
  <c r="H11" s="1"/>
  <c r="D9"/>
  <c r="F15" s="1"/>
  <c r="H16" s="1"/>
  <c r="D7"/>
  <c r="D5"/>
  <c r="F6" s="1"/>
  <c r="H8" s="1"/>
  <c r="B38" i="13"/>
  <c r="D37"/>
  <c r="B36"/>
  <c r="D35"/>
  <c r="F36" s="1"/>
  <c r="H34" s="1"/>
  <c r="J32" s="1"/>
  <c r="L28" s="1"/>
  <c r="D42" s="1"/>
  <c r="F43" s="1"/>
  <c r="B34"/>
  <c r="D33"/>
  <c r="F32"/>
  <c r="B32"/>
  <c r="D31"/>
  <c r="H30"/>
  <c r="B30"/>
  <c r="F28"/>
  <c r="H26" s="1"/>
  <c r="B28"/>
  <c r="D29" s="1"/>
  <c r="D27"/>
  <c r="B26"/>
  <c r="D25"/>
  <c r="F24" s="1"/>
  <c r="N24"/>
  <c r="B24"/>
  <c r="D23"/>
  <c r="H22"/>
  <c r="J24" s="1"/>
  <c r="L42" s="1"/>
  <c r="N43" s="1"/>
  <c r="B22"/>
  <c r="D21"/>
  <c r="B20"/>
  <c r="D19"/>
  <c r="F20" s="1"/>
  <c r="B18"/>
  <c r="D17"/>
  <c r="F16"/>
  <c r="H18" s="1"/>
  <c r="B16"/>
  <c r="D15"/>
  <c r="H14"/>
  <c r="J16" s="1"/>
  <c r="L12" s="1"/>
  <c r="N8" s="1"/>
  <c r="B14"/>
  <c r="F12"/>
  <c r="H10" s="1"/>
  <c r="J8" s="1"/>
  <c r="L40" s="1"/>
  <c r="N41" s="1"/>
  <c r="B12"/>
  <c r="D13" s="1"/>
  <c r="D11"/>
  <c r="B10"/>
  <c r="D9"/>
  <c r="F8"/>
  <c r="B8"/>
  <c r="D7"/>
  <c r="H6"/>
  <c r="L4"/>
  <c r="D40" s="1"/>
  <c r="F41" s="1"/>
  <c r="D65" i="12"/>
  <c r="F63" s="1"/>
  <c r="D61"/>
  <c r="D57"/>
  <c r="F55"/>
  <c r="H59" s="1"/>
  <c r="D53"/>
  <c r="D49"/>
  <c r="F47"/>
  <c r="D45"/>
  <c r="D41"/>
  <c r="D37"/>
  <c r="F39" s="1"/>
  <c r="H43" s="1"/>
  <c r="J51" s="1"/>
  <c r="L55" s="1"/>
  <c r="D33"/>
  <c r="F31"/>
  <c r="H27" s="1"/>
  <c r="D29"/>
  <c r="D25"/>
  <c r="D21"/>
  <c r="F23" s="1"/>
  <c r="D17"/>
  <c r="F15"/>
  <c r="D13"/>
  <c r="D9"/>
  <c r="F7"/>
  <c r="H11" s="1"/>
  <c r="J19" s="1"/>
  <c r="L35" s="1"/>
  <c r="D5"/>
  <c r="B76" i="11"/>
  <c r="D88" s="1"/>
  <c r="F92" s="1"/>
  <c r="H91" s="1"/>
  <c r="B74"/>
  <c r="D75" s="1"/>
  <c r="F73" s="1"/>
  <c r="H69" s="1"/>
  <c r="B72"/>
  <c r="D86" s="1"/>
  <c r="F87" s="1"/>
  <c r="H88" s="1"/>
  <c r="B70"/>
  <c r="D71" s="1"/>
  <c r="F79" s="1"/>
  <c r="H78" s="1"/>
  <c r="B68"/>
  <c r="D84" s="1"/>
  <c r="F83" s="1"/>
  <c r="H85" s="1"/>
  <c r="B66"/>
  <c r="D67" s="1"/>
  <c r="F65" s="1"/>
  <c r="H75" s="1"/>
  <c r="B64"/>
  <c r="D63" s="1"/>
  <c r="F77" s="1"/>
  <c r="H80" s="1"/>
  <c r="B62"/>
  <c r="D82" s="1"/>
  <c r="F90" s="1"/>
  <c r="H93" s="1"/>
  <c r="D54"/>
  <c r="F55" s="1"/>
  <c r="H53" s="1"/>
  <c r="B43"/>
  <c r="D42" s="1"/>
  <c r="F47" s="1"/>
  <c r="H48" s="1"/>
  <c r="B41"/>
  <c r="D56" s="1"/>
  <c r="F60" s="1"/>
  <c r="H61" s="1"/>
  <c r="B39"/>
  <c r="B37"/>
  <c r="D38" s="1"/>
  <c r="F40" s="1"/>
  <c r="H36" s="1"/>
  <c r="B35"/>
  <c r="D52" s="1"/>
  <c r="F58" s="1"/>
  <c r="H59" s="1"/>
  <c r="B33"/>
  <c r="D34" s="1"/>
  <c r="F32" s="1"/>
  <c r="H42" s="1"/>
  <c r="B31"/>
  <c r="D30" s="1"/>
  <c r="F45" s="1"/>
  <c r="H46" s="1"/>
  <c r="B29"/>
  <c r="D50" s="1"/>
  <c r="F51" s="1"/>
  <c r="H56" s="1"/>
  <c r="F25"/>
  <c r="H28" s="1"/>
  <c r="D23"/>
  <c r="F27" s="1"/>
  <c r="H26" s="1"/>
  <c r="D21"/>
  <c r="F22" s="1"/>
  <c r="H20" s="1"/>
  <c r="D19"/>
  <c r="D17"/>
  <c r="F18" s="1"/>
  <c r="H23" s="1"/>
  <c r="D11"/>
  <c r="F15" s="1"/>
  <c r="H16" s="1"/>
  <c r="D9"/>
  <c r="F10" s="1"/>
  <c r="H11" s="1"/>
  <c r="D7"/>
  <c r="F6" s="1"/>
  <c r="H8" s="1"/>
  <c r="D5"/>
  <c r="F13" s="1"/>
  <c r="H14" s="1"/>
  <c r="N43" i="10"/>
  <c r="F43"/>
  <c r="D42"/>
  <c r="N41"/>
  <c r="D40"/>
  <c r="F41" s="1"/>
  <c r="D37"/>
  <c r="F36"/>
  <c r="D33"/>
  <c r="J32"/>
  <c r="F32"/>
  <c r="H34" s="1"/>
  <c r="D29"/>
  <c r="L28"/>
  <c r="F28"/>
  <c r="D25"/>
  <c r="N24"/>
  <c r="J24"/>
  <c r="F24"/>
  <c r="H26" s="1"/>
  <c r="D21"/>
  <c r="F20"/>
  <c r="H18" s="1"/>
  <c r="D17"/>
  <c r="J16"/>
  <c r="F16"/>
  <c r="D13"/>
  <c r="L12"/>
  <c r="F12"/>
  <c r="D9"/>
  <c r="N8"/>
  <c r="J8"/>
  <c r="F8"/>
  <c r="H10" s="1"/>
  <c r="H59" i="9"/>
  <c r="L55" s="1"/>
  <c r="D57"/>
  <c r="F55"/>
  <c r="J51"/>
  <c r="D49"/>
  <c r="F47" s="1"/>
  <c r="D45"/>
  <c r="D41"/>
  <c r="D37"/>
  <c r="F39" s="1"/>
  <c r="H43" s="1"/>
  <c r="D33"/>
  <c r="F31" s="1"/>
  <c r="D29"/>
  <c r="D25"/>
  <c r="D21"/>
  <c r="F23" s="1"/>
  <c r="H27" s="1"/>
  <c r="J19" s="1"/>
  <c r="L35" s="1"/>
  <c r="D17"/>
  <c r="F15" s="1"/>
  <c r="D13"/>
  <c r="D9"/>
  <c r="D5"/>
  <c r="F7" s="1"/>
  <c r="H11" s="1"/>
  <c r="R126" i="8"/>
  <c r="G126"/>
  <c r="M124"/>
  <c r="R128" s="1"/>
  <c r="T127" s="1"/>
  <c r="B124"/>
  <c r="G128" s="1"/>
  <c r="M122"/>
  <c r="O123" s="1"/>
  <c r="M128" s="1"/>
  <c r="O129" s="1"/>
  <c r="B122"/>
  <c r="D123" s="1"/>
  <c r="B128" s="1"/>
  <c r="D129" s="1"/>
  <c r="M120"/>
  <c r="B120"/>
  <c r="O119"/>
  <c r="M126" s="1"/>
  <c r="O127" s="1"/>
  <c r="D119"/>
  <c r="B126" s="1"/>
  <c r="D127" s="1"/>
  <c r="M118"/>
  <c r="B118"/>
  <c r="O114"/>
  <c r="O117" s="1"/>
  <c r="R118" s="1"/>
  <c r="T120" s="1"/>
  <c r="D114"/>
  <c r="G112" s="1"/>
  <c r="O110"/>
  <c r="R112" s="1"/>
  <c r="T108" s="1"/>
  <c r="D110"/>
  <c r="D117" s="1"/>
  <c r="G118" s="1"/>
  <c r="I123" s="1"/>
  <c r="O106"/>
  <c r="O121" s="1"/>
  <c r="R122" s="1"/>
  <c r="T123" s="1"/>
  <c r="D106"/>
  <c r="D121" s="1"/>
  <c r="G122" s="1"/>
  <c r="I120" s="1"/>
  <c r="O102"/>
  <c r="R104" s="1"/>
  <c r="T114" s="1"/>
  <c r="T117" s="1"/>
  <c r="D102"/>
  <c r="G104" s="1"/>
  <c r="I108" s="1"/>
  <c r="R97"/>
  <c r="M93"/>
  <c r="B93"/>
  <c r="G97" s="1"/>
  <c r="I96" s="1"/>
  <c r="M91"/>
  <c r="O92" s="1"/>
  <c r="M97" s="1"/>
  <c r="O98" s="1"/>
  <c r="B91"/>
  <c r="D92" s="1"/>
  <c r="B97" s="1"/>
  <c r="D98" s="1"/>
  <c r="M89"/>
  <c r="O88" s="1"/>
  <c r="M95" s="1"/>
  <c r="O96" s="1"/>
  <c r="B89"/>
  <c r="D88"/>
  <c r="B95" s="1"/>
  <c r="D96" s="1"/>
  <c r="M87"/>
  <c r="R95" s="1"/>
  <c r="B87"/>
  <c r="G95" s="1"/>
  <c r="O86"/>
  <c r="R87" s="1"/>
  <c r="T92" s="1"/>
  <c r="O83"/>
  <c r="R81" s="1"/>
  <c r="T83" s="1"/>
  <c r="T86" s="1"/>
  <c r="D83"/>
  <c r="G81" s="1"/>
  <c r="I83" s="1"/>
  <c r="I86" s="1"/>
  <c r="O79"/>
  <c r="D79"/>
  <c r="D86" s="1"/>
  <c r="G87" s="1"/>
  <c r="I89" s="1"/>
  <c r="O75"/>
  <c r="R73" s="1"/>
  <c r="T77" s="1"/>
  <c r="D75"/>
  <c r="D90" s="1"/>
  <c r="G91" s="1"/>
  <c r="I92" s="1"/>
  <c r="O71"/>
  <c r="O90" s="1"/>
  <c r="R91" s="1"/>
  <c r="T89" s="1"/>
  <c r="D71"/>
  <c r="G73" s="1"/>
  <c r="I77" s="1"/>
  <c r="R62"/>
  <c r="T61"/>
  <c r="M60"/>
  <c r="O61" s="1"/>
  <c r="B60"/>
  <c r="D63" s="1"/>
  <c r="M58"/>
  <c r="O57" s="1"/>
  <c r="R56" s="1"/>
  <c r="B58"/>
  <c r="G62" s="1"/>
  <c r="M56"/>
  <c r="B56"/>
  <c r="D57" s="1"/>
  <c r="B62" s="1"/>
  <c r="D61" s="1"/>
  <c r="O55"/>
  <c r="M62" s="1"/>
  <c r="O63" s="1"/>
  <c r="M54"/>
  <c r="B54"/>
  <c r="O53"/>
  <c r="D53"/>
  <c r="M52"/>
  <c r="R60" s="1"/>
  <c r="T63" s="1"/>
  <c r="B52"/>
  <c r="G60" s="1"/>
  <c r="O48"/>
  <c r="O51" s="1"/>
  <c r="R52" s="1"/>
  <c r="T54" s="1"/>
  <c r="D48"/>
  <c r="G46" s="1"/>
  <c r="I48" s="1"/>
  <c r="R46"/>
  <c r="O44"/>
  <c r="D44"/>
  <c r="D51" s="1"/>
  <c r="G52" s="1"/>
  <c r="I57" s="1"/>
  <c r="T42"/>
  <c r="O40"/>
  <c r="D40"/>
  <c r="D55" s="1"/>
  <c r="G56" s="1"/>
  <c r="I54" s="1"/>
  <c r="I51" s="1"/>
  <c r="R38"/>
  <c r="T51" s="1"/>
  <c r="O36"/>
  <c r="D36"/>
  <c r="G38" s="1"/>
  <c r="I42" s="1"/>
  <c r="T32"/>
  <c r="D31"/>
  <c r="B31"/>
  <c r="D30" s="1"/>
  <c r="M27"/>
  <c r="R31" s="1"/>
  <c r="T30" s="1"/>
  <c r="B27"/>
  <c r="M25"/>
  <c r="O26" s="1"/>
  <c r="M31" s="1"/>
  <c r="O32" s="1"/>
  <c r="B25"/>
  <c r="D24"/>
  <c r="M23"/>
  <c r="B23"/>
  <c r="B29" s="1"/>
  <c r="D32" s="1"/>
  <c r="O22"/>
  <c r="M29" s="1"/>
  <c r="O30" s="1"/>
  <c r="G22"/>
  <c r="D22"/>
  <c r="M21"/>
  <c r="O17"/>
  <c r="D17"/>
  <c r="D20" s="1"/>
  <c r="G21" s="1"/>
  <c r="I23" s="1"/>
  <c r="I20" s="1"/>
  <c r="R15"/>
  <c r="T17" s="1"/>
  <c r="O13"/>
  <c r="O20" s="1"/>
  <c r="R21" s="1"/>
  <c r="T26" s="1"/>
  <c r="D13"/>
  <c r="G15" s="1"/>
  <c r="I11" s="1"/>
  <c r="O9"/>
  <c r="O24" s="1"/>
  <c r="R25" s="1"/>
  <c r="T23" s="1"/>
  <c r="T20" s="1"/>
  <c r="D9"/>
  <c r="D26" s="1"/>
  <c r="G25" s="1"/>
  <c r="I26" s="1"/>
  <c r="O5"/>
  <c r="R7" s="1"/>
  <c r="T11" s="1"/>
  <c r="D5"/>
  <c r="G7" s="1"/>
  <c r="I17" s="1"/>
  <c r="F66" i="7"/>
  <c r="H62"/>
  <c r="D62"/>
  <c r="F61"/>
  <c r="D60"/>
  <c r="H59"/>
  <c r="D58"/>
  <c r="F57"/>
  <c r="D56"/>
  <c r="F64" s="1"/>
  <c r="H65" s="1"/>
  <c r="H55"/>
  <c r="F54"/>
  <c r="D50"/>
  <c r="F48" s="1"/>
  <c r="H50" s="1"/>
  <c r="D46"/>
  <c r="D42"/>
  <c r="F40" s="1"/>
  <c r="H44" s="1"/>
  <c r="D38"/>
  <c r="F52" s="1"/>
  <c r="H53" s="1"/>
  <c r="H30"/>
  <c r="D30"/>
  <c r="F34" s="1"/>
  <c r="H33" s="1"/>
  <c r="F29"/>
  <c r="D28"/>
  <c r="D26"/>
  <c r="F25" s="1"/>
  <c r="H27" s="1"/>
  <c r="D24"/>
  <c r="F32" s="1"/>
  <c r="H35" s="1"/>
  <c r="H21"/>
  <c r="D18"/>
  <c r="F16"/>
  <c r="H18" s="1"/>
  <c r="D14"/>
  <c r="H23" s="1"/>
  <c r="D10"/>
  <c r="F8"/>
  <c r="H12" s="1"/>
  <c r="D6"/>
  <c r="D62" i="6"/>
  <c r="F61"/>
  <c r="H59" s="1"/>
  <c r="H55"/>
  <c r="F54"/>
  <c r="D50"/>
  <c r="F48"/>
  <c r="H50" s="1"/>
  <c r="D46"/>
  <c r="D42"/>
  <c r="F52" s="1"/>
  <c r="H53" s="1"/>
  <c r="F40"/>
  <c r="H44" s="1"/>
  <c r="D38"/>
  <c r="H35"/>
  <c r="F34"/>
  <c r="D30"/>
  <c r="F29"/>
  <c r="H30" s="1"/>
  <c r="D28"/>
  <c r="D26"/>
  <c r="F25"/>
  <c r="H27" s="1"/>
  <c r="D24"/>
  <c r="F32" s="1"/>
  <c r="H33" s="1"/>
  <c r="H23"/>
  <c r="H18"/>
  <c r="D18"/>
  <c r="F16"/>
  <c r="D14"/>
  <c r="H12"/>
  <c r="D10"/>
  <c r="H21" s="1"/>
  <c r="F8"/>
  <c r="D6"/>
  <c r="AG122" i="5"/>
  <c r="AE122"/>
  <c r="BC121"/>
  <c r="AG120"/>
  <c r="AE120"/>
  <c r="BC119"/>
  <c r="BG119" s="1"/>
  <c r="AG118"/>
  <c r="AE118"/>
  <c r="A118"/>
  <c r="BC117"/>
  <c r="BG117" s="1"/>
  <c r="AR118"/>
  <c r="A120"/>
  <c r="AJ114"/>
  <c r="AG116"/>
  <c r="AE116"/>
  <c r="A116"/>
  <c r="BC115"/>
  <c r="BG115" s="1"/>
  <c r="BA115"/>
  <c r="AQ118"/>
  <c r="AL122"/>
  <c r="AG114"/>
  <c r="AE114"/>
  <c r="BC113"/>
  <c r="BG113" s="1"/>
  <c r="AY113"/>
  <c r="AN114"/>
  <c r="AO116"/>
  <c r="AY116"/>
  <c r="AG112"/>
  <c r="AE112"/>
  <c r="A112"/>
  <c r="BC111"/>
  <c r="BA111"/>
  <c r="AW111"/>
  <c r="AP120"/>
  <c r="AZ112"/>
  <c r="AK116"/>
  <c r="AP111"/>
  <c r="AS116"/>
  <c r="AZ113"/>
  <c r="BA112"/>
  <c r="AP122"/>
  <c r="AQ111"/>
  <c r="AM118"/>
  <c r="A114"/>
  <c r="AG108"/>
  <c r="AE108"/>
  <c r="BC107"/>
  <c r="BG107" s="1"/>
  <c r="AQ122"/>
  <c r="BA113"/>
  <c r="H107"/>
  <c r="G107"/>
  <c r="AL120"/>
  <c r="AG106"/>
  <c r="AE106"/>
  <c r="BC105"/>
  <c r="AW114"/>
  <c r="AQ114"/>
  <c r="A110"/>
  <c r="AZ102"/>
  <c r="AG104"/>
  <c r="AE104"/>
  <c r="A104"/>
  <c r="BC103"/>
  <c r="BG103" s="1"/>
  <c r="AR104"/>
  <c r="A106"/>
  <c r="AJ100"/>
  <c r="AG102"/>
  <c r="AE102"/>
  <c r="A102"/>
  <c r="BA101"/>
  <c r="AQ104"/>
  <c r="AS106"/>
  <c r="AM97"/>
  <c r="AM108"/>
  <c r="AG100"/>
  <c r="AE100"/>
  <c r="AN100"/>
  <c r="AO102"/>
  <c r="AY102"/>
  <c r="AG98"/>
  <c r="AE98"/>
  <c r="A98"/>
  <c r="AO106"/>
  <c r="AK102"/>
  <c r="AP97"/>
  <c r="AS102"/>
  <c r="AM100"/>
  <c r="AN108"/>
  <c r="H95"/>
  <c r="G95"/>
  <c r="AQ97"/>
  <c r="AM104"/>
  <c r="A100"/>
  <c r="AG94"/>
  <c r="AE94"/>
  <c r="BG93"/>
  <c r="BC93"/>
  <c r="AQ108"/>
  <c r="BA99"/>
  <c r="AK106"/>
  <c r="AL97"/>
  <c r="AG92"/>
  <c r="AE92"/>
  <c r="BC91"/>
  <c r="AW100"/>
  <c r="AQ100"/>
  <c r="A96"/>
  <c r="AA91"/>
  <c r="BC101" s="1"/>
  <c r="BA87"/>
  <c r="AG90"/>
  <c r="AE90"/>
  <c r="A90"/>
  <c r="BC89"/>
  <c r="BG89" s="1"/>
  <c r="AX86"/>
  <c r="AR88"/>
  <c r="A92"/>
  <c r="AA89"/>
  <c r="BC99" s="1"/>
  <c r="AZ88"/>
  <c r="AM86"/>
  <c r="AG88"/>
  <c r="AE88"/>
  <c r="A88"/>
  <c r="BC87"/>
  <c r="BG87" s="1"/>
  <c r="AS90"/>
  <c r="AY87"/>
  <c r="AA87"/>
  <c r="BC97" s="1"/>
  <c r="AL94"/>
  <c r="AG86"/>
  <c r="AE86"/>
  <c r="BC85"/>
  <c r="BG85" s="1"/>
  <c r="AY85"/>
  <c r="AN86"/>
  <c r="AN88"/>
  <c r="AV84"/>
  <c r="AY88"/>
  <c r="AG84"/>
  <c r="AH84" s="1"/>
  <c r="AE84"/>
  <c r="A84"/>
  <c r="AP92"/>
  <c r="AJ88"/>
  <c r="H83"/>
  <c r="G83"/>
  <c r="AZ85"/>
  <c r="AQ92"/>
  <c r="BA84"/>
  <c r="AP94"/>
  <c r="AK90"/>
  <c r="A86"/>
  <c r="AG80"/>
  <c r="AE80"/>
  <c r="BC79"/>
  <c r="BG79" s="1"/>
  <c r="AX88"/>
  <c r="BA85"/>
  <c r="AL92"/>
  <c r="AG78"/>
  <c r="AE78"/>
  <c r="A78"/>
  <c r="BC77"/>
  <c r="AO90"/>
  <c r="AQ86"/>
  <c r="A83"/>
  <c r="AZ74"/>
  <c r="AG76"/>
  <c r="AE76"/>
  <c r="A76"/>
  <c r="BC75"/>
  <c r="BG75" s="1"/>
  <c r="AR76"/>
  <c r="AY74"/>
  <c r="AO74"/>
  <c r="AG74"/>
  <c r="AE74"/>
  <c r="A74"/>
  <c r="BA73"/>
  <c r="AZ72"/>
  <c r="E73"/>
  <c r="E85" s="1"/>
  <c r="E97" s="1"/>
  <c r="AX72"/>
  <c r="AJ72"/>
  <c r="AV74"/>
  <c r="AL80"/>
  <c r="AG72"/>
  <c r="AE72"/>
  <c r="AO72"/>
  <c r="AP74"/>
  <c r="AG71"/>
  <c r="AE71"/>
  <c r="H71"/>
  <c r="G71"/>
  <c r="A71"/>
  <c r="AM70"/>
  <c r="AP78"/>
  <c r="AS72"/>
  <c r="AL74"/>
  <c r="AN70"/>
  <c r="AM72"/>
  <c r="AP80"/>
  <c r="AA67"/>
  <c r="BC73" s="1"/>
  <c r="AY70"/>
  <c r="AJ76"/>
  <c r="A72"/>
  <c r="AQ80"/>
  <c r="AA65"/>
  <c r="AL78"/>
  <c r="AN76"/>
  <c r="AK72"/>
  <c r="A69"/>
  <c r="AA63"/>
  <c r="BC70" s="1"/>
  <c r="BA54"/>
  <c r="AG60"/>
  <c r="AE60"/>
  <c r="BC59"/>
  <c r="BG59" s="1"/>
  <c r="AJ53"/>
  <c r="AS58"/>
  <c r="AG58"/>
  <c r="AE58"/>
  <c r="A58"/>
  <c r="BC57"/>
  <c r="BG57" s="1"/>
  <c r="AM50"/>
  <c r="AL60"/>
  <c r="AG56"/>
  <c r="AE56"/>
  <c r="A56"/>
  <c r="BC55"/>
  <c r="BG55" s="1"/>
  <c r="AR56"/>
  <c r="AO58"/>
  <c r="AY54"/>
  <c r="AW54"/>
  <c r="AZ53"/>
  <c r="AX53"/>
  <c r="AX54"/>
  <c r="AG53"/>
  <c r="AE53"/>
  <c r="H53"/>
  <c r="G53"/>
  <c r="A53"/>
  <c r="AM53"/>
  <c r="AG51"/>
  <c r="AH51" s="1"/>
  <c r="AE51"/>
  <c r="A51"/>
  <c r="BA50"/>
  <c r="AW50"/>
  <c r="AP50"/>
  <c r="AJ50"/>
  <c r="AQ60"/>
  <c r="AL50"/>
  <c r="AA49"/>
  <c r="BC54" s="1"/>
  <c r="AY52" s="1"/>
  <c r="A49"/>
  <c r="AW53"/>
  <c r="AR53"/>
  <c r="AA47"/>
  <c r="BC52" s="1"/>
  <c r="AZ51" s="1"/>
  <c r="AQ42"/>
  <c r="AG46"/>
  <c r="AE46"/>
  <c r="BC45"/>
  <c r="BG45" s="1"/>
  <c r="AA45"/>
  <c r="BC50" s="1"/>
  <c r="AS44"/>
  <c r="AG44"/>
  <c r="AE44"/>
  <c r="A44"/>
  <c r="BC43"/>
  <c r="BG43" s="1"/>
  <c r="AG42"/>
  <c r="AE42"/>
  <c r="A42"/>
  <c r="BC41"/>
  <c r="BG41" s="1"/>
  <c r="AS46"/>
  <c r="G41"/>
  <c r="AZ40"/>
  <c r="AN40"/>
  <c r="AO44"/>
  <c r="AG40"/>
  <c r="AE40"/>
  <c r="H40"/>
  <c r="G40"/>
  <c r="BC39"/>
  <c r="BG39" s="1"/>
  <c r="BA39"/>
  <c r="AY39"/>
  <c r="AW39"/>
  <c r="AJ40"/>
  <c r="AZ38"/>
  <c r="AX38"/>
  <c r="AO38"/>
  <c r="AJ38"/>
  <c r="AR44"/>
  <c r="AG38"/>
  <c r="AE38"/>
  <c r="A38"/>
  <c r="AY37"/>
  <c r="AW37"/>
  <c r="AS38"/>
  <c r="AO46"/>
  <c r="AK42"/>
  <c r="A40"/>
  <c r="AG36"/>
  <c r="AE36"/>
  <c r="AP35"/>
  <c r="AM35"/>
  <c r="AJ35"/>
  <c r="AR46"/>
  <c r="AR40"/>
  <c r="AJ44"/>
  <c r="AA34"/>
  <c r="BC37" s="1"/>
  <c r="AO42"/>
  <c r="AQ38"/>
  <c r="A36"/>
  <c r="AA32"/>
  <c r="BC35" s="1"/>
  <c r="A31"/>
  <c r="AG31"/>
  <c r="AE31"/>
  <c r="BC30"/>
  <c r="BG30" s="1"/>
  <c r="AG29"/>
  <c r="AE29"/>
  <c r="A29"/>
  <c r="BC28"/>
  <c r="BG28" s="1"/>
  <c r="AM31"/>
  <c r="G28"/>
  <c r="AG27"/>
  <c r="AE27"/>
  <c r="H27"/>
  <c r="G27"/>
  <c r="A27"/>
  <c r="BG26"/>
  <c r="BC26"/>
  <c r="AS31"/>
  <c r="AS27"/>
  <c r="AZ25"/>
  <c r="AY25"/>
  <c r="AN25"/>
  <c r="AG25"/>
  <c r="AE25"/>
  <c r="BC24"/>
  <c r="BG24" s="1"/>
  <c r="BA24"/>
  <c r="AY24"/>
  <c r="AM25"/>
  <c r="BA23"/>
  <c r="AZ23"/>
  <c r="AX23"/>
  <c r="AO23"/>
  <c r="AL23"/>
  <c r="AJ23"/>
  <c r="AQ25"/>
  <c r="AQ29"/>
  <c r="AG23"/>
  <c r="AE23"/>
  <c r="A23"/>
  <c r="BC22"/>
  <c r="BG22" s="1"/>
  <c r="AZ22"/>
  <c r="AY22"/>
  <c r="AW22"/>
  <c r="AV22"/>
  <c r="AS23"/>
  <c r="AW25"/>
  <c r="AZ21"/>
  <c r="AX21"/>
  <c r="AV21"/>
  <c r="AK27"/>
  <c r="A25"/>
  <c r="AG21"/>
  <c r="AE21"/>
  <c r="BC20"/>
  <c r="BA20"/>
  <c r="AY20"/>
  <c r="AX20"/>
  <c r="AW20"/>
  <c r="AR20"/>
  <c r="AP20"/>
  <c r="AN20"/>
  <c r="AM20"/>
  <c r="AK20"/>
  <c r="AJ20"/>
  <c r="AQ31"/>
  <c r="AR25"/>
  <c r="AM29"/>
  <c r="AZ20"/>
  <c r="AO27"/>
  <c r="AK23"/>
  <c r="A21"/>
  <c r="AG16"/>
  <c r="AE16"/>
  <c r="A16"/>
  <c r="BC15"/>
  <c r="AS12"/>
  <c r="AG14"/>
  <c r="AE14"/>
  <c r="H14"/>
  <c r="A14"/>
  <c r="BC13"/>
  <c r="BG13" s="1"/>
  <c r="AK16"/>
  <c r="AQ12"/>
  <c r="AG12"/>
  <c r="AE12"/>
  <c r="A12"/>
  <c r="BC11"/>
  <c r="BG11" s="1"/>
  <c r="AS16"/>
  <c r="AZ10"/>
  <c r="AN10"/>
  <c r="AP14"/>
  <c r="AG10"/>
  <c r="AE10"/>
  <c r="AA10"/>
  <c r="BC9" s="1"/>
  <c r="A10"/>
  <c r="BA9"/>
  <c r="AY9"/>
  <c r="AW9"/>
  <c r="AK10"/>
  <c r="AJ10"/>
  <c r="AZ8"/>
  <c r="AX8"/>
  <c r="AM8"/>
  <c r="AJ8"/>
  <c r="AQ10"/>
  <c r="AQ14"/>
  <c r="AG8"/>
  <c r="AE8"/>
  <c r="AA8"/>
  <c r="BC7" s="1"/>
  <c r="BG7" s="1"/>
  <c r="A8"/>
  <c r="AW10"/>
  <c r="AO16"/>
  <c r="AZ6"/>
  <c r="AK5"/>
  <c r="AM12"/>
  <c r="AG6"/>
  <c r="AE6"/>
  <c r="AA6"/>
  <c r="BC5" s="1"/>
  <c r="AP5"/>
  <c r="AM5"/>
  <c r="AJ5"/>
  <c r="AM10"/>
  <c r="AZ5"/>
  <c r="A6"/>
  <c r="C163" i="4"/>
  <c r="I163" s="1"/>
  <c r="C162"/>
  <c r="I162" s="1"/>
  <c r="I159"/>
  <c r="C152"/>
  <c r="I152" s="1"/>
  <c r="I151"/>
  <c r="C151"/>
  <c r="I148"/>
  <c r="C140"/>
  <c r="C141" s="1"/>
  <c r="C142" s="1"/>
  <c r="C143" s="1"/>
  <c r="C144" s="1"/>
  <c r="I144" s="1"/>
  <c r="I137"/>
  <c r="C129"/>
  <c r="C130" s="1"/>
  <c r="C131" s="1"/>
  <c r="C132" s="1"/>
  <c r="C133" s="1"/>
  <c r="I133" s="1"/>
  <c r="I126"/>
  <c r="C119"/>
  <c r="I119" s="1"/>
  <c r="C118"/>
  <c r="I118" s="1"/>
  <c r="I115"/>
  <c r="C109"/>
  <c r="I109" s="1"/>
  <c r="I108"/>
  <c r="C108"/>
  <c r="I105"/>
  <c r="C98"/>
  <c r="I98" s="1"/>
  <c r="I95"/>
  <c r="C87"/>
  <c r="I87" s="1"/>
  <c r="I84"/>
  <c r="C78"/>
  <c r="I78" s="1"/>
  <c r="C77"/>
  <c r="I77" s="1"/>
  <c r="I74"/>
  <c r="C67"/>
  <c r="I67" s="1"/>
  <c r="I66"/>
  <c r="C66"/>
  <c r="I63"/>
  <c r="C55"/>
  <c r="I55" s="1"/>
  <c r="I52"/>
  <c r="C44"/>
  <c r="I44" s="1"/>
  <c r="I41"/>
  <c r="C32"/>
  <c r="I32" s="1"/>
  <c r="I29"/>
  <c r="C22"/>
  <c r="I22" s="1"/>
  <c r="C21"/>
  <c r="I21" s="1"/>
  <c r="I18"/>
  <c r="C11"/>
  <c r="I11" s="1"/>
  <c r="I10"/>
  <c r="C10"/>
  <c r="I7"/>
  <c r="C148" i="3"/>
  <c r="C149" s="1"/>
  <c r="C150" s="1"/>
  <c r="C151" s="1"/>
  <c r="I144"/>
  <c r="C138"/>
  <c r="C139" s="1"/>
  <c r="I134"/>
  <c r="C128"/>
  <c r="I128" s="1"/>
  <c r="I124"/>
  <c r="C117"/>
  <c r="C118" s="1"/>
  <c r="I116"/>
  <c r="I113"/>
  <c r="C107"/>
  <c r="I107" s="1"/>
  <c r="I106"/>
  <c r="I103"/>
  <c r="C97"/>
  <c r="C98" s="1"/>
  <c r="I96"/>
  <c r="I93"/>
  <c r="C87"/>
  <c r="C88" s="1"/>
  <c r="I83"/>
  <c r="C75"/>
  <c r="C76" s="1"/>
  <c r="I72"/>
  <c r="I64"/>
  <c r="C64"/>
  <c r="C65" s="1"/>
  <c r="I61"/>
  <c r="C53"/>
  <c r="I53" s="1"/>
  <c r="I50"/>
  <c r="B50"/>
  <c r="C43"/>
  <c r="C44" s="1"/>
  <c r="C45" s="1"/>
  <c r="C46" s="1"/>
  <c r="C47" s="1"/>
  <c r="I47" s="1"/>
  <c r="I40"/>
  <c r="B40"/>
  <c r="I32"/>
  <c r="C32"/>
  <c r="C33" s="1"/>
  <c r="I29"/>
  <c r="C22"/>
  <c r="I22" s="1"/>
  <c r="I19"/>
  <c r="I11"/>
  <c r="C11"/>
  <c r="C12" s="1"/>
  <c r="I8"/>
  <c r="M9" i="23" l="1"/>
  <c r="N9"/>
  <c r="M11"/>
  <c r="N11"/>
  <c r="M22"/>
  <c r="N22"/>
  <c r="M38"/>
  <c r="N38"/>
  <c r="M40"/>
  <c r="N40"/>
  <c r="M49"/>
  <c r="N49"/>
  <c r="M51"/>
  <c r="N51"/>
  <c r="M63"/>
  <c r="N63"/>
  <c r="M81"/>
  <c r="N81"/>
  <c r="M83"/>
  <c r="N83"/>
  <c r="M93"/>
  <c r="N93"/>
  <c r="M95"/>
  <c r="N95"/>
  <c r="M107"/>
  <c r="N107"/>
  <c r="M125"/>
  <c r="N125"/>
  <c r="M127"/>
  <c r="N127"/>
  <c r="M137"/>
  <c r="N137"/>
  <c r="M139"/>
  <c r="N139"/>
  <c r="M151"/>
  <c r="N151"/>
  <c r="M169"/>
  <c r="N169"/>
  <c r="M171"/>
  <c r="N171"/>
  <c r="M172"/>
  <c r="N172"/>
  <c r="M181"/>
  <c r="N181"/>
  <c r="N183"/>
  <c r="M183"/>
  <c r="N195"/>
  <c r="M195"/>
  <c r="N213"/>
  <c r="M213"/>
  <c r="M217"/>
  <c r="N217"/>
  <c r="N225"/>
  <c r="M225"/>
  <c r="M235"/>
  <c r="N235"/>
  <c r="M238"/>
  <c r="N238"/>
  <c r="M247"/>
  <c r="N247"/>
  <c r="M250"/>
  <c r="N250"/>
  <c r="M270"/>
  <c r="N270"/>
  <c r="M279"/>
  <c r="N279"/>
  <c r="M282"/>
  <c r="N282"/>
  <c r="M291"/>
  <c r="N291"/>
  <c r="M294"/>
  <c r="N294"/>
  <c r="M314"/>
  <c r="N314"/>
  <c r="M323"/>
  <c r="N323"/>
  <c r="M326"/>
  <c r="N326"/>
  <c r="M335"/>
  <c r="N335"/>
  <c r="M338"/>
  <c r="N338"/>
  <c r="N358"/>
  <c r="M358"/>
  <c r="M360"/>
  <c r="N360"/>
  <c r="N369"/>
  <c r="M369"/>
  <c r="M379"/>
  <c r="N379"/>
  <c r="N381"/>
  <c r="M381"/>
  <c r="M391"/>
  <c r="N391"/>
  <c r="N401"/>
  <c r="M401"/>
  <c r="M403"/>
  <c r="N403"/>
  <c r="N413"/>
  <c r="M413"/>
  <c r="M423"/>
  <c r="N423"/>
  <c r="N425"/>
  <c r="M425"/>
  <c r="M435"/>
  <c r="N435"/>
  <c r="N445"/>
  <c r="M445"/>
  <c r="M447"/>
  <c r="N447"/>
  <c r="M8"/>
  <c r="N8"/>
  <c r="M10"/>
  <c r="N10"/>
  <c r="M19"/>
  <c r="N19"/>
  <c r="M21"/>
  <c r="N21"/>
  <c r="M32"/>
  <c r="N32"/>
  <c r="M48"/>
  <c r="N48"/>
  <c r="M50"/>
  <c r="N50"/>
  <c r="M60"/>
  <c r="N60"/>
  <c r="M62"/>
  <c r="N62"/>
  <c r="M74"/>
  <c r="N74"/>
  <c r="M92"/>
  <c r="N92"/>
  <c r="M94"/>
  <c r="N94"/>
  <c r="M104"/>
  <c r="N104"/>
  <c r="M106"/>
  <c r="N106"/>
  <c r="M118"/>
  <c r="N118"/>
  <c r="M136"/>
  <c r="N136"/>
  <c r="M138"/>
  <c r="N138"/>
  <c r="M148"/>
  <c r="N148"/>
  <c r="M150"/>
  <c r="N150"/>
  <c r="M162"/>
  <c r="N162"/>
  <c r="M180"/>
  <c r="N180"/>
  <c r="M192"/>
  <c r="N192"/>
  <c r="N194"/>
  <c r="M194"/>
  <c r="N206"/>
  <c r="M206"/>
  <c r="M216"/>
  <c r="N216"/>
  <c r="N224"/>
  <c r="M224"/>
  <c r="M228"/>
  <c r="N228"/>
  <c r="M237"/>
  <c r="N237"/>
  <c r="M246"/>
  <c r="N246"/>
  <c r="M249"/>
  <c r="N249"/>
  <c r="M258"/>
  <c r="N258"/>
  <c r="M261"/>
  <c r="N261"/>
  <c r="M281"/>
  <c r="N281"/>
  <c r="M290"/>
  <c r="N290"/>
  <c r="M293"/>
  <c r="N293"/>
  <c r="M302"/>
  <c r="N302"/>
  <c r="M305"/>
  <c r="N305"/>
  <c r="M325"/>
  <c r="N325"/>
  <c r="M334"/>
  <c r="N334"/>
  <c r="M337"/>
  <c r="N337"/>
  <c r="M346"/>
  <c r="N346"/>
  <c r="M349"/>
  <c r="N349"/>
  <c r="N357"/>
  <c r="M357"/>
  <c r="M359"/>
  <c r="N359"/>
  <c r="M368"/>
  <c r="N368"/>
  <c r="M370"/>
  <c r="N370"/>
  <c r="M378"/>
  <c r="N378"/>
  <c r="M380"/>
  <c r="N380"/>
  <c r="M390"/>
  <c r="N390"/>
  <c r="M392"/>
  <c r="N392"/>
  <c r="N400"/>
  <c r="M400"/>
  <c r="M402"/>
  <c r="N402"/>
  <c r="M412"/>
  <c r="N412"/>
  <c r="M414"/>
  <c r="N414"/>
  <c r="M422"/>
  <c r="N422"/>
  <c r="M424"/>
  <c r="N424"/>
  <c r="M434"/>
  <c r="N434"/>
  <c r="M436"/>
  <c r="N436"/>
  <c r="N444"/>
  <c r="M444"/>
  <c r="M446"/>
  <c r="N446"/>
  <c r="M18"/>
  <c r="M23" s="1"/>
  <c r="N18"/>
  <c r="N23" s="1"/>
  <c r="M20"/>
  <c r="N20"/>
  <c r="M29"/>
  <c r="N29"/>
  <c r="M31"/>
  <c r="N31"/>
  <c r="M42"/>
  <c r="N42"/>
  <c r="M59"/>
  <c r="N59"/>
  <c r="M61"/>
  <c r="N61"/>
  <c r="M71"/>
  <c r="N71"/>
  <c r="M73"/>
  <c r="N73"/>
  <c r="M85"/>
  <c r="N85"/>
  <c r="M103"/>
  <c r="M108" s="1"/>
  <c r="N103"/>
  <c r="N108" s="1"/>
  <c r="M105"/>
  <c r="N105"/>
  <c r="M115"/>
  <c r="N115"/>
  <c r="M117"/>
  <c r="N117"/>
  <c r="M129"/>
  <c r="N129"/>
  <c r="M147"/>
  <c r="N147"/>
  <c r="M149"/>
  <c r="N149"/>
  <c r="M159"/>
  <c r="N159"/>
  <c r="M161"/>
  <c r="N161"/>
  <c r="M191"/>
  <c r="N191"/>
  <c r="N196" s="1"/>
  <c r="N193"/>
  <c r="M193"/>
  <c r="M203"/>
  <c r="N203"/>
  <c r="N205"/>
  <c r="M205"/>
  <c r="M215"/>
  <c r="N215"/>
  <c r="M227"/>
  <c r="N227"/>
  <c r="M248"/>
  <c r="N248"/>
  <c r="M257"/>
  <c r="N257"/>
  <c r="M260"/>
  <c r="N260"/>
  <c r="M269"/>
  <c r="N269"/>
  <c r="M272"/>
  <c r="N272"/>
  <c r="M292"/>
  <c r="N292"/>
  <c r="M301"/>
  <c r="N301"/>
  <c r="M304"/>
  <c r="N304"/>
  <c r="M313"/>
  <c r="N313"/>
  <c r="M316"/>
  <c r="N316"/>
  <c r="M336"/>
  <c r="N336"/>
  <c r="M345"/>
  <c r="M350" s="1"/>
  <c r="N345"/>
  <c r="M348"/>
  <c r="N348"/>
  <c r="N356"/>
  <c r="M356"/>
  <c r="M361" s="1"/>
  <c r="M367"/>
  <c r="N367"/>
  <c r="M377"/>
  <c r="M382" s="1"/>
  <c r="N377"/>
  <c r="N382" s="1"/>
  <c r="M389"/>
  <c r="N389"/>
  <c r="N399"/>
  <c r="M399"/>
  <c r="M404" s="1"/>
  <c r="M411"/>
  <c r="N411"/>
  <c r="M421"/>
  <c r="M426" s="1"/>
  <c r="N421"/>
  <c r="N426" s="1"/>
  <c r="M433"/>
  <c r="N433"/>
  <c r="N443"/>
  <c r="M443"/>
  <c r="M448" s="1"/>
  <c r="M12"/>
  <c r="N12"/>
  <c r="M28"/>
  <c r="M33" s="1"/>
  <c r="N28"/>
  <c r="N33" s="1"/>
  <c r="M30"/>
  <c r="N30"/>
  <c r="M39"/>
  <c r="N39"/>
  <c r="M41"/>
  <c r="N41"/>
  <c r="M52"/>
  <c r="N52"/>
  <c r="M70"/>
  <c r="N70"/>
  <c r="M72"/>
  <c r="N72"/>
  <c r="M82"/>
  <c r="N82"/>
  <c r="M84"/>
  <c r="N84"/>
  <c r="M96"/>
  <c r="N96"/>
  <c r="M114"/>
  <c r="M119" s="1"/>
  <c r="N114"/>
  <c r="N119" s="1"/>
  <c r="M116"/>
  <c r="N116"/>
  <c r="M126"/>
  <c r="N126"/>
  <c r="M128"/>
  <c r="N128"/>
  <c r="M140"/>
  <c r="N140"/>
  <c r="M158"/>
  <c r="N158"/>
  <c r="M160"/>
  <c r="N160"/>
  <c r="M170"/>
  <c r="N170"/>
  <c r="M173"/>
  <c r="N173"/>
  <c r="N184"/>
  <c r="M184"/>
  <c r="M202"/>
  <c r="N202"/>
  <c r="N207" s="1"/>
  <c r="N204"/>
  <c r="M204"/>
  <c r="N214"/>
  <c r="M214"/>
  <c r="M226"/>
  <c r="N226"/>
  <c r="M236"/>
  <c r="N236"/>
  <c r="M239"/>
  <c r="N239"/>
  <c r="M259"/>
  <c r="N259"/>
  <c r="M268"/>
  <c r="N268"/>
  <c r="M271"/>
  <c r="N271"/>
  <c r="M280"/>
  <c r="N280"/>
  <c r="M283"/>
  <c r="N283"/>
  <c r="M303"/>
  <c r="N303"/>
  <c r="M312"/>
  <c r="M317" s="1"/>
  <c r="N312"/>
  <c r="N317" s="1"/>
  <c r="M315"/>
  <c r="N315"/>
  <c r="M324"/>
  <c r="N324"/>
  <c r="M327"/>
  <c r="N327"/>
  <c r="M366"/>
  <c r="M371" s="1"/>
  <c r="N366"/>
  <c r="N371" s="1"/>
  <c r="M388"/>
  <c r="M393" s="1"/>
  <c r="N388"/>
  <c r="N393" s="1"/>
  <c r="M410"/>
  <c r="M415" s="1"/>
  <c r="N410"/>
  <c r="N415" s="1"/>
  <c r="M432"/>
  <c r="M437" s="1"/>
  <c r="N432"/>
  <c r="N437" s="1"/>
  <c r="M8" i="22"/>
  <c r="N8"/>
  <c r="M11"/>
  <c r="N11"/>
  <c r="M19"/>
  <c r="N19"/>
  <c r="M22"/>
  <c r="N22"/>
  <c r="M40"/>
  <c r="N40"/>
  <c r="M48"/>
  <c r="N48"/>
  <c r="M51"/>
  <c r="N51"/>
  <c r="M61"/>
  <c r="N61"/>
  <c r="M62"/>
  <c r="N62"/>
  <c r="M73"/>
  <c r="N73"/>
  <c r="N80"/>
  <c r="N85" s="1"/>
  <c r="M80"/>
  <c r="M82"/>
  <c r="N82"/>
  <c r="N92"/>
  <c r="M92"/>
  <c r="M94"/>
  <c r="N94"/>
  <c r="M105"/>
  <c r="N105"/>
  <c r="M106"/>
  <c r="N106"/>
  <c r="N124"/>
  <c r="M124"/>
  <c r="M126"/>
  <c r="N126"/>
  <c r="N136"/>
  <c r="M136"/>
  <c r="M138"/>
  <c r="N138"/>
  <c r="M150"/>
  <c r="N150"/>
  <c r="N168"/>
  <c r="M168"/>
  <c r="M170"/>
  <c r="N170"/>
  <c r="N180"/>
  <c r="M180"/>
  <c r="M182"/>
  <c r="N182"/>
  <c r="M194"/>
  <c r="N194"/>
  <c r="N212"/>
  <c r="M212"/>
  <c r="M214"/>
  <c r="N214"/>
  <c r="N224"/>
  <c r="M224"/>
  <c r="M226"/>
  <c r="N226"/>
  <c r="N256"/>
  <c r="M256"/>
  <c r="M258"/>
  <c r="N258"/>
  <c r="N268"/>
  <c r="M268"/>
  <c r="M270"/>
  <c r="N270"/>
  <c r="M293"/>
  <c r="N293"/>
  <c r="M311"/>
  <c r="N311"/>
  <c r="M313"/>
  <c r="N313"/>
  <c r="M323"/>
  <c r="N323"/>
  <c r="M325"/>
  <c r="N325"/>
  <c r="M337"/>
  <c r="N337"/>
  <c r="M345"/>
  <c r="N345"/>
  <c r="M348"/>
  <c r="N348"/>
  <c r="M93"/>
  <c r="N93"/>
  <c r="M103"/>
  <c r="N103"/>
  <c r="N135"/>
  <c r="N140" s="1"/>
  <c r="M135"/>
  <c r="N147"/>
  <c r="M147"/>
  <c r="M161"/>
  <c r="N161"/>
  <c r="M179"/>
  <c r="N179"/>
  <c r="N191"/>
  <c r="M191"/>
  <c r="M205"/>
  <c r="N205"/>
  <c r="M223"/>
  <c r="N223"/>
  <c r="N235"/>
  <c r="M235"/>
  <c r="M249"/>
  <c r="N249"/>
  <c r="N267"/>
  <c r="M267"/>
  <c r="M269"/>
  <c r="N269"/>
  <c r="M279"/>
  <c r="N279"/>
  <c r="M304"/>
  <c r="N304"/>
  <c r="M20"/>
  <c r="N20"/>
  <c r="M28"/>
  <c r="N28"/>
  <c r="M31"/>
  <c r="N31"/>
  <c r="M42"/>
  <c r="N42"/>
  <c r="M60"/>
  <c r="N60"/>
  <c r="N70"/>
  <c r="M70"/>
  <c r="M72"/>
  <c r="N72"/>
  <c r="M84"/>
  <c r="N84"/>
  <c r="N102"/>
  <c r="M102"/>
  <c r="M104"/>
  <c r="N104"/>
  <c r="N114"/>
  <c r="M114"/>
  <c r="M116"/>
  <c r="N116"/>
  <c r="M128"/>
  <c r="N128"/>
  <c r="N146"/>
  <c r="N151" s="1"/>
  <c r="M146"/>
  <c r="M148"/>
  <c r="N148"/>
  <c r="N158"/>
  <c r="M158"/>
  <c r="M160"/>
  <c r="N160"/>
  <c r="M172"/>
  <c r="N172"/>
  <c r="N190"/>
  <c r="M190"/>
  <c r="M192"/>
  <c r="N192"/>
  <c r="N202"/>
  <c r="M202"/>
  <c r="M204"/>
  <c r="N204"/>
  <c r="M216"/>
  <c r="N216"/>
  <c r="N234"/>
  <c r="N239" s="1"/>
  <c r="M234"/>
  <c r="M236"/>
  <c r="N236"/>
  <c r="N246"/>
  <c r="M246"/>
  <c r="M248"/>
  <c r="N248"/>
  <c r="M259"/>
  <c r="N259"/>
  <c r="M260"/>
  <c r="N260"/>
  <c r="M271"/>
  <c r="N271"/>
  <c r="N278"/>
  <c r="M278"/>
  <c r="M280"/>
  <c r="N280"/>
  <c r="M289"/>
  <c r="N289"/>
  <c r="M291"/>
  <c r="N291"/>
  <c r="M301"/>
  <c r="N301"/>
  <c r="M303"/>
  <c r="N303"/>
  <c r="M315"/>
  <c r="N315"/>
  <c r="M333"/>
  <c r="N333"/>
  <c r="M335"/>
  <c r="N335"/>
  <c r="M10"/>
  <c r="N10"/>
  <c r="M18"/>
  <c r="N18"/>
  <c r="N23" s="1"/>
  <c r="M21"/>
  <c r="N21"/>
  <c r="M29"/>
  <c r="N29"/>
  <c r="M32"/>
  <c r="N32"/>
  <c r="M39"/>
  <c r="N39"/>
  <c r="M50"/>
  <c r="N50"/>
  <c r="M58"/>
  <c r="N58"/>
  <c r="N63" s="1"/>
  <c r="N91"/>
  <c r="N96" s="1"/>
  <c r="M91"/>
  <c r="M117"/>
  <c r="N117"/>
  <c r="M137"/>
  <c r="N137"/>
  <c r="M149"/>
  <c r="N149"/>
  <c r="M181"/>
  <c r="N181"/>
  <c r="M193"/>
  <c r="N193"/>
  <c r="M225"/>
  <c r="N225"/>
  <c r="M237"/>
  <c r="N237"/>
  <c r="M290"/>
  <c r="N290"/>
  <c r="M292"/>
  <c r="N292"/>
  <c r="M322"/>
  <c r="N322"/>
  <c r="M324"/>
  <c r="N324"/>
  <c r="M334"/>
  <c r="N334"/>
  <c r="M336"/>
  <c r="N336"/>
  <c r="M344"/>
  <c r="M349" s="1"/>
  <c r="N344"/>
  <c r="M347"/>
  <c r="N347"/>
  <c r="M9"/>
  <c r="N9"/>
  <c r="M12"/>
  <c r="N12"/>
  <c r="M30"/>
  <c r="N30"/>
  <c r="M38"/>
  <c r="N38"/>
  <c r="N43" s="1"/>
  <c r="M41"/>
  <c r="N41"/>
  <c r="M49"/>
  <c r="N49"/>
  <c r="M52"/>
  <c r="N52"/>
  <c r="N69"/>
  <c r="M69"/>
  <c r="M71"/>
  <c r="N71"/>
  <c r="N81"/>
  <c r="M81"/>
  <c r="M83"/>
  <c r="N83"/>
  <c r="M95"/>
  <c r="N95"/>
  <c r="M113"/>
  <c r="M118" s="1"/>
  <c r="N113"/>
  <c r="M115"/>
  <c r="N115"/>
  <c r="N125"/>
  <c r="M125"/>
  <c r="M127"/>
  <c r="N127"/>
  <c r="M139"/>
  <c r="N139"/>
  <c r="N157"/>
  <c r="M157"/>
  <c r="M159"/>
  <c r="N159"/>
  <c r="N169"/>
  <c r="M169"/>
  <c r="M171"/>
  <c r="N171"/>
  <c r="M183"/>
  <c r="N183"/>
  <c r="N201"/>
  <c r="N206" s="1"/>
  <c r="M201"/>
  <c r="M203"/>
  <c r="N203"/>
  <c r="N213"/>
  <c r="M213"/>
  <c r="M215"/>
  <c r="N215"/>
  <c r="M227"/>
  <c r="N227"/>
  <c r="M238"/>
  <c r="N238"/>
  <c r="N245"/>
  <c r="N250" s="1"/>
  <c r="M245"/>
  <c r="M247"/>
  <c r="N247"/>
  <c r="N257"/>
  <c r="M257"/>
  <c r="M282"/>
  <c r="N282"/>
  <c r="M300"/>
  <c r="M305" s="1"/>
  <c r="N300"/>
  <c r="M302"/>
  <c r="N302"/>
  <c r="M312"/>
  <c r="N312"/>
  <c r="M314"/>
  <c r="N314"/>
  <c r="M326"/>
  <c r="N326"/>
  <c r="N281"/>
  <c r="L56" i="18"/>
  <c r="F57"/>
  <c r="L66"/>
  <c r="F67"/>
  <c r="F68" s="1"/>
  <c r="L68" s="1"/>
  <c r="L65"/>
  <c r="I117" i="8"/>
  <c r="I114"/>
  <c r="T48"/>
  <c r="AH36" i="5"/>
  <c r="BD26"/>
  <c r="BJ26" s="1"/>
  <c r="BE26" s="1"/>
  <c r="AH71"/>
  <c r="BD119"/>
  <c r="BJ119" s="1"/>
  <c r="BE119" s="1"/>
  <c r="BD11"/>
  <c r="BJ11" s="1"/>
  <c r="BE11" s="1"/>
  <c r="BD15"/>
  <c r="BJ15" s="1"/>
  <c r="BL15" s="1"/>
  <c r="BM15" s="1"/>
  <c r="BD20"/>
  <c r="BJ20" s="1"/>
  <c r="BE20" s="1"/>
  <c r="AH21"/>
  <c r="BD30"/>
  <c r="BJ30" s="1"/>
  <c r="BE30" s="1"/>
  <c r="BD85"/>
  <c r="BJ85" s="1"/>
  <c r="BE85" s="1"/>
  <c r="BD87"/>
  <c r="BJ87" s="1"/>
  <c r="BD93"/>
  <c r="BJ93" s="1"/>
  <c r="BE93" s="1"/>
  <c r="BD113"/>
  <c r="BJ113" s="1"/>
  <c r="BE113" s="1"/>
  <c r="BD28"/>
  <c r="BJ28" s="1"/>
  <c r="BL28" s="1"/>
  <c r="BM28" s="1"/>
  <c r="BD89"/>
  <c r="BJ89" s="1"/>
  <c r="BE89" s="1"/>
  <c r="AH98"/>
  <c r="BG111"/>
  <c r="BD111"/>
  <c r="BJ111" s="1"/>
  <c r="BE111" s="1"/>
  <c r="AH112"/>
  <c r="BD121"/>
  <c r="BJ121" s="1"/>
  <c r="AH6"/>
  <c r="BG20"/>
  <c r="BH20" s="1"/>
  <c r="BD22"/>
  <c r="BJ22" s="1"/>
  <c r="BE22" s="1"/>
  <c r="BD91"/>
  <c r="BJ91" s="1"/>
  <c r="AW8"/>
  <c r="AN12"/>
  <c r="AO12"/>
  <c r="AP12"/>
  <c r="AV7"/>
  <c r="BD9"/>
  <c r="BJ9" s="1"/>
  <c r="AW7"/>
  <c r="AY7"/>
  <c r="BG9"/>
  <c r="AZ35"/>
  <c r="BD41"/>
  <c r="BJ41" s="1"/>
  <c r="BD43"/>
  <c r="BJ43" s="1"/>
  <c r="AQ8"/>
  <c r="AY6"/>
  <c r="AR8"/>
  <c r="AN8"/>
  <c r="AK8"/>
  <c r="AX5"/>
  <c r="BD5"/>
  <c r="BJ5" s="1"/>
  <c r="BG5"/>
  <c r="BA5"/>
  <c r="AW5"/>
  <c r="BL22"/>
  <c r="BM22" s="1"/>
  <c r="BD7"/>
  <c r="BJ7" s="1"/>
  <c r="BG35"/>
  <c r="BA35"/>
  <c r="AW35"/>
  <c r="AX35"/>
  <c r="BD35"/>
  <c r="BJ35" s="1"/>
  <c r="BD39"/>
  <c r="BJ39" s="1"/>
  <c r="BL11"/>
  <c r="BM11" s="1"/>
  <c r="BE15"/>
  <c r="BE28"/>
  <c r="BD37"/>
  <c r="BJ37" s="1"/>
  <c r="AZ36"/>
  <c r="AV36"/>
  <c r="BG37"/>
  <c r="BH37" s="1"/>
  <c r="AX36"/>
  <c r="AK46"/>
  <c r="AM46"/>
  <c r="AQ50"/>
  <c r="AY50"/>
  <c r="AR50"/>
  <c r="AN50"/>
  <c r="AK50"/>
  <c r="AK56"/>
  <c r="AZ52"/>
  <c r="AR58"/>
  <c r="BD70"/>
  <c r="BJ70" s="1"/>
  <c r="BD75"/>
  <c r="BJ75" s="1"/>
  <c r="BG70"/>
  <c r="BA70"/>
  <c r="AW70"/>
  <c r="BL93"/>
  <c r="BM93" s="1"/>
  <c r="AL5"/>
  <c r="AX6"/>
  <c r="AZ7"/>
  <c r="AL8"/>
  <c r="AP8"/>
  <c r="AV8"/>
  <c r="BA8"/>
  <c r="AV9"/>
  <c r="AL10"/>
  <c r="AP10"/>
  <c r="AV10"/>
  <c r="AL12"/>
  <c r="AK14"/>
  <c r="AO14"/>
  <c r="AS14"/>
  <c r="BG15"/>
  <c r="AJ16"/>
  <c r="AN16"/>
  <c r="AR16"/>
  <c r="AQ20"/>
  <c r="AN23"/>
  <c r="AR23"/>
  <c r="AW24"/>
  <c r="AL25"/>
  <c r="AP25"/>
  <c r="AV25"/>
  <c r="AJ27"/>
  <c r="AN27"/>
  <c r="AR27"/>
  <c r="AL29"/>
  <c r="AP29"/>
  <c r="AL31"/>
  <c r="AP31"/>
  <c r="AK35"/>
  <c r="AO35"/>
  <c r="AS35"/>
  <c r="AY36"/>
  <c r="AL38"/>
  <c r="AP38"/>
  <c r="AV38"/>
  <c r="BA38"/>
  <c r="AX39"/>
  <c r="AM40"/>
  <c r="AQ40"/>
  <c r="AW40"/>
  <c r="AJ42"/>
  <c r="AN42"/>
  <c r="AR42"/>
  <c r="AM44"/>
  <c r="AQ44"/>
  <c r="AJ46"/>
  <c r="BD57"/>
  <c r="BJ57" s="1"/>
  <c r="BD59"/>
  <c r="BJ59" s="1"/>
  <c r="AZ70"/>
  <c r="AX50"/>
  <c r="BD55"/>
  <c r="BJ55" s="1"/>
  <c r="BD50"/>
  <c r="BJ50" s="1"/>
  <c r="AP56"/>
  <c r="AN56"/>
  <c r="AO56"/>
  <c r="BA52"/>
  <c r="BD73"/>
  <c r="BJ73" s="1"/>
  <c r="BG73"/>
  <c r="BH79" s="1"/>
  <c r="BD107"/>
  <c r="BJ107" s="1"/>
  <c r="BG97"/>
  <c r="BA97"/>
  <c r="AW97"/>
  <c r="BD97"/>
  <c r="BJ97" s="1"/>
  <c r="BD103"/>
  <c r="BJ103" s="1"/>
  <c r="BG101"/>
  <c r="BD101"/>
  <c r="BJ101" s="1"/>
  <c r="AY99"/>
  <c r="AO5"/>
  <c r="AS5"/>
  <c r="AV6"/>
  <c r="BA6"/>
  <c r="AO8"/>
  <c r="AS8"/>
  <c r="AO10"/>
  <c r="AS10"/>
  <c r="AY10"/>
  <c r="AK12"/>
  <c r="BD13"/>
  <c r="BJ13" s="1"/>
  <c r="AJ14"/>
  <c r="AN14"/>
  <c r="AR14"/>
  <c r="AM16"/>
  <c r="AQ16"/>
  <c r="AL20"/>
  <c r="AY21"/>
  <c r="BA22"/>
  <c r="AM23"/>
  <c r="AQ23"/>
  <c r="AW23"/>
  <c r="AV24"/>
  <c r="AK25"/>
  <c r="AO25"/>
  <c r="AS25"/>
  <c r="AM27"/>
  <c r="AQ27"/>
  <c r="AK29"/>
  <c r="AO29"/>
  <c r="AS29"/>
  <c r="AK31"/>
  <c r="AO31"/>
  <c r="AN35"/>
  <c r="AR35"/>
  <c r="AY35"/>
  <c r="AV37"/>
  <c r="BA37"/>
  <c r="AK38"/>
  <c r="AL40"/>
  <c r="AP40"/>
  <c r="AV40"/>
  <c r="AM42"/>
  <c r="AL44"/>
  <c r="AP44"/>
  <c r="BD45"/>
  <c r="BJ45" s="1"/>
  <c r="AP46"/>
  <c r="AK58"/>
  <c r="BG50"/>
  <c r="AL56"/>
  <c r="AQ53"/>
  <c r="BD105"/>
  <c r="BJ105" s="1"/>
  <c r="AZ50"/>
  <c r="AS50"/>
  <c r="AO50"/>
  <c r="AV71"/>
  <c r="AX71"/>
  <c r="BL89"/>
  <c r="BM89" s="1"/>
  <c r="BE121"/>
  <c r="AN5"/>
  <c r="AR5"/>
  <c r="AY5"/>
  <c r="AX9"/>
  <c r="AR10"/>
  <c r="AX10"/>
  <c r="AJ12"/>
  <c r="AR12"/>
  <c r="AM14"/>
  <c r="AL16"/>
  <c r="AP16"/>
  <c r="AO20"/>
  <c r="AS20"/>
  <c r="AP23"/>
  <c r="AV23"/>
  <c r="AJ25"/>
  <c r="AX25"/>
  <c r="AL27"/>
  <c r="AP27"/>
  <c r="AJ29"/>
  <c r="AN29"/>
  <c r="AR29"/>
  <c r="AJ31"/>
  <c r="AN31"/>
  <c r="AR31"/>
  <c r="AQ46"/>
  <c r="AQ35"/>
  <c r="BA36"/>
  <c r="AZ37"/>
  <c r="AN38"/>
  <c r="AR38"/>
  <c r="AV39"/>
  <c r="AK40"/>
  <c r="AO40"/>
  <c r="AS40"/>
  <c r="AY40"/>
  <c r="AL42"/>
  <c r="AP42"/>
  <c r="AK44"/>
  <c r="AN46"/>
  <c r="AP53"/>
  <c r="BG52"/>
  <c r="AX51"/>
  <c r="AP60"/>
  <c r="BA51"/>
  <c r="AN60"/>
  <c r="AO60"/>
  <c r="BD54"/>
  <c r="BJ54" s="1"/>
  <c r="AV52"/>
  <c r="BG54"/>
  <c r="AW52"/>
  <c r="BL87"/>
  <c r="BM87" s="1"/>
  <c r="BE87"/>
  <c r="BG99"/>
  <c r="BD99"/>
  <c r="BJ99" s="1"/>
  <c r="BL91"/>
  <c r="BM91" s="1"/>
  <c r="BE91"/>
  <c r="AQ5"/>
  <c r="BA7"/>
  <c r="AL14"/>
  <c r="BA21"/>
  <c r="AX24"/>
  <c r="BD24"/>
  <c r="BJ24" s="1"/>
  <c r="AL35"/>
  <c r="AM38"/>
  <c r="AW38"/>
  <c r="AX40"/>
  <c r="AS42"/>
  <c r="AN44"/>
  <c r="AL46"/>
  <c r="BD52"/>
  <c r="BJ52" s="1"/>
  <c r="BD77"/>
  <c r="BJ77" s="1"/>
  <c r="BD79"/>
  <c r="BJ79" s="1"/>
  <c r="AZ98"/>
  <c r="AS56"/>
  <c r="AJ58"/>
  <c r="AN58"/>
  <c r="AK60"/>
  <c r="AS60"/>
  <c r="AQ70"/>
  <c r="AX70"/>
  <c r="AN72"/>
  <c r="AR72"/>
  <c r="AV73"/>
  <c r="AK74"/>
  <c r="AS74"/>
  <c r="AM76"/>
  <c r="AQ76"/>
  <c r="AK78"/>
  <c r="AO78"/>
  <c r="AS78"/>
  <c r="AK80"/>
  <c r="AO80"/>
  <c r="AS80"/>
  <c r="AZ84"/>
  <c r="AL86"/>
  <c r="AP86"/>
  <c r="AV86"/>
  <c r="BA86"/>
  <c r="AX87"/>
  <c r="AM88"/>
  <c r="AQ88"/>
  <c r="AW88"/>
  <c r="AJ90"/>
  <c r="AN90"/>
  <c r="AR90"/>
  <c r="AK92"/>
  <c r="AO92"/>
  <c r="AS92"/>
  <c r="AK94"/>
  <c r="AO94"/>
  <c r="AS94"/>
  <c r="AK97"/>
  <c r="AO97"/>
  <c r="AS97"/>
  <c r="AZ97"/>
  <c r="AY98"/>
  <c r="AL100"/>
  <c r="AP100"/>
  <c r="AV100"/>
  <c r="BA100"/>
  <c r="AY101"/>
  <c r="AJ102"/>
  <c r="AN102"/>
  <c r="AR102"/>
  <c r="AX102"/>
  <c r="AL104"/>
  <c r="AP104"/>
  <c r="BG105"/>
  <c r="BH105" s="1"/>
  <c r="AJ106"/>
  <c r="AN106"/>
  <c r="AR106"/>
  <c r="AL108"/>
  <c r="AP108"/>
  <c r="AK111"/>
  <c r="AO111"/>
  <c r="AS111"/>
  <c r="AZ111"/>
  <c r="AY112"/>
  <c r="AL114"/>
  <c r="AP114"/>
  <c r="AV114"/>
  <c r="BA114"/>
  <c r="AY115"/>
  <c r="AJ116"/>
  <c r="AN116"/>
  <c r="AR116"/>
  <c r="AX116"/>
  <c r="BD117"/>
  <c r="BJ117" s="1"/>
  <c r="AL118"/>
  <c r="AP118"/>
  <c r="AK120"/>
  <c r="AO120"/>
  <c r="AS120"/>
  <c r="BG121"/>
  <c r="AK122"/>
  <c r="AO122"/>
  <c r="AS122"/>
  <c r="AY51"/>
  <c r="AL53"/>
  <c r="AV53"/>
  <c r="BA53"/>
  <c r="AV54"/>
  <c r="AJ56"/>
  <c r="AM58"/>
  <c r="AQ58"/>
  <c r="AJ60"/>
  <c r="AR60"/>
  <c r="AL70"/>
  <c r="AP70"/>
  <c r="BA71"/>
  <c r="AQ72"/>
  <c r="AW72"/>
  <c r="AY73"/>
  <c r="AJ74"/>
  <c r="AN74"/>
  <c r="AR74"/>
  <c r="AX74"/>
  <c r="AL76"/>
  <c r="AP76"/>
  <c r="BG77"/>
  <c r="BH77" s="1"/>
  <c r="AJ78"/>
  <c r="AN78"/>
  <c r="AR78"/>
  <c r="AJ80"/>
  <c r="AN80"/>
  <c r="AR80"/>
  <c r="AY84"/>
  <c r="AW85"/>
  <c r="AK86"/>
  <c r="AO86"/>
  <c r="AS86"/>
  <c r="AZ86"/>
  <c r="AW87"/>
  <c r="AL88"/>
  <c r="AP88"/>
  <c r="AV88"/>
  <c r="AM90"/>
  <c r="AQ90"/>
  <c r="BG91"/>
  <c r="BH91" s="1"/>
  <c r="AJ92"/>
  <c r="AN92"/>
  <c r="AR92"/>
  <c r="AJ94"/>
  <c r="AN94"/>
  <c r="AR94"/>
  <c r="AJ97"/>
  <c r="AN97"/>
  <c r="AR97"/>
  <c r="AY97"/>
  <c r="AX98"/>
  <c r="AW99"/>
  <c r="AK100"/>
  <c r="AO100"/>
  <c r="AS100"/>
  <c r="AZ100"/>
  <c r="AX101"/>
  <c r="AM102"/>
  <c r="AQ102"/>
  <c r="AW102"/>
  <c r="AK104"/>
  <c r="AO104"/>
  <c r="AS104"/>
  <c r="AM106"/>
  <c r="AQ106"/>
  <c r="AK108"/>
  <c r="AO108"/>
  <c r="AS108"/>
  <c r="AJ111"/>
  <c r="AN111"/>
  <c r="AR111"/>
  <c r="AY111"/>
  <c r="AX112"/>
  <c r="AW113"/>
  <c r="AK114"/>
  <c r="AO114"/>
  <c r="AS114"/>
  <c r="AZ114"/>
  <c r="AX115"/>
  <c r="BD115"/>
  <c r="BJ115" s="1"/>
  <c r="AM116"/>
  <c r="AQ116"/>
  <c r="AW116"/>
  <c r="AK118"/>
  <c r="AO118"/>
  <c r="AS118"/>
  <c r="AJ120"/>
  <c r="AN120"/>
  <c r="AR120"/>
  <c r="AJ122"/>
  <c r="AN122"/>
  <c r="AR122"/>
  <c r="AK53"/>
  <c r="AO53"/>
  <c r="AS53"/>
  <c r="AM56"/>
  <c r="AQ56"/>
  <c r="AL58"/>
  <c r="AP58"/>
  <c r="AM60"/>
  <c r="AK70"/>
  <c r="AO70"/>
  <c r="AS70"/>
  <c r="AZ71"/>
  <c r="AL72"/>
  <c r="AP72"/>
  <c r="AV72"/>
  <c r="BA72"/>
  <c r="AX73"/>
  <c r="AM74"/>
  <c r="AQ74"/>
  <c r="AW74"/>
  <c r="AK76"/>
  <c r="AO76"/>
  <c r="AS76"/>
  <c r="AM78"/>
  <c r="AQ78"/>
  <c r="AM80"/>
  <c r="AX84"/>
  <c r="AV85"/>
  <c r="AJ86"/>
  <c r="AR86"/>
  <c r="AV87"/>
  <c r="AK88"/>
  <c r="AO88"/>
  <c r="AS88"/>
  <c r="AL90"/>
  <c r="AP90"/>
  <c r="AM92"/>
  <c r="AM94"/>
  <c r="AQ94"/>
  <c r="AX97"/>
  <c r="AV98"/>
  <c r="BA98"/>
  <c r="AV99"/>
  <c r="AR100"/>
  <c r="AX100"/>
  <c r="AW101"/>
  <c r="AL102"/>
  <c r="AP102"/>
  <c r="AV102"/>
  <c r="AJ104"/>
  <c r="AN104"/>
  <c r="AL106"/>
  <c r="AP106"/>
  <c r="AJ108"/>
  <c r="AR108"/>
  <c r="AM111"/>
  <c r="AX111"/>
  <c r="AV112"/>
  <c r="AV113"/>
  <c r="AR114"/>
  <c r="AX114"/>
  <c r="AW115"/>
  <c r="AL116"/>
  <c r="AP116"/>
  <c r="AV116"/>
  <c r="AZ116"/>
  <c r="AJ118"/>
  <c r="AN118"/>
  <c r="AM120"/>
  <c r="AQ120"/>
  <c r="AM122"/>
  <c r="AV51"/>
  <c r="AN53"/>
  <c r="AJ70"/>
  <c r="AR70"/>
  <c r="AY71"/>
  <c r="AW73"/>
  <c r="AW86"/>
  <c r="AZ99"/>
  <c r="AV101"/>
  <c r="AL111"/>
  <c r="AM114"/>
  <c r="AV115"/>
  <c r="C12" i="4"/>
  <c r="C33"/>
  <c r="C68"/>
  <c r="C88"/>
  <c r="C110"/>
  <c r="C153"/>
  <c r="C23"/>
  <c r="C45"/>
  <c r="C56"/>
  <c r="C79"/>
  <c r="C99"/>
  <c r="C120"/>
  <c r="C164"/>
  <c r="C66" i="3"/>
  <c r="I65"/>
  <c r="I98"/>
  <c r="C99"/>
  <c r="I33"/>
  <c r="C34"/>
  <c r="C35" s="1"/>
  <c r="I76"/>
  <c r="C77"/>
  <c r="C13"/>
  <c r="I12"/>
  <c r="I118"/>
  <c r="C119"/>
  <c r="I139"/>
  <c r="C140"/>
  <c r="C89"/>
  <c r="I88"/>
  <c r="C54"/>
  <c r="I97"/>
  <c r="I117"/>
  <c r="I138"/>
  <c r="C108"/>
  <c r="C129"/>
  <c r="C23"/>
  <c r="M273" i="23" l="1"/>
  <c r="M163"/>
  <c r="M75"/>
  <c r="M306"/>
  <c r="M196"/>
  <c r="M152"/>
  <c r="M64"/>
  <c r="M295"/>
  <c r="N229"/>
  <c r="M141"/>
  <c r="M53"/>
  <c r="M284"/>
  <c r="N218"/>
  <c r="M174"/>
  <c r="M86"/>
  <c r="N273"/>
  <c r="N163"/>
  <c r="N75"/>
  <c r="N306"/>
  <c r="N152"/>
  <c r="N64"/>
  <c r="N295"/>
  <c r="M229"/>
  <c r="D230" s="1"/>
  <c r="E230" s="1"/>
  <c r="N141"/>
  <c r="N53"/>
  <c r="N284"/>
  <c r="M218"/>
  <c r="N174"/>
  <c r="N86"/>
  <c r="M207"/>
  <c r="D208" s="1"/>
  <c r="E208" s="1"/>
  <c r="N448"/>
  <c r="N404"/>
  <c r="N361"/>
  <c r="M262"/>
  <c r="M339"/>
  <c r="M251"/>
  <c r="M185"/>
  <c r="M97"/>
  <c r="M13"/>
  <c r="M328"/>
  <c r="M240"/>
  <c r="M130"/>
  <c r="M43"/>
  <c r="N350"/>
  <c r="N262"/>
  <c r="N339"/>
  <c r="N251"/>
  <c r="N185"/>
  <c r="N97"/>
  <c r="N13"/>
  <c r="N328"/>
  <c r="N240"/>
  <c r="N130"/>
  <c r="N43"/>
  <c r="M327" i="22"/>
  <c r="M338"/>
  <c r="M228"/>
  <c r="N217"/>
  <c r="M13"/>
  <c r="N305"/>
  <c r="M250"/>
  <c r="M206"/>
  <c r="N118"/>
  <c r="N349"/>
  <c r="N327"/>
  <c r="M96"/>
  <c r="N338"/>
  <c r="M239"/>
  <c r="M151"/>
  <c r="N33"/>
  <c r="N228"/>
  <c r="M140"/>
  <c r="M261"/>
  <c r="M217"/>
  <c r="M129"/>
  <c r="M85"/>
  <c r="N13"/>
  <c r="M33"/>
  <c r="N261"/>
  <c r="N129"/>
  <c r="N162"/>
  <c r="N74"/>
  <c r="M43"/>
  <c r="M63"/>
  <c r="M23"/>
  <c r="M294"/>
  <c r="N283"/>
  <c r="N195"/>
  <c r="N107"/>
  <c r="N272"/>
  <c r="M184"/>
  <c r="M316"/>
  <c r="N173"/>
  <c r="M53"/>
  <c r="M162"/>
  <c r="M74"/>
  <c r="N294"/>
  <c r="M283"/>
  <c r="M195"/>
  <c r="M107"/>
  <c r="M272"/>
  <c r="N184"/>
  <c r="N316"/>
  <c r="M173"/>
  <c r="N53"/>
  <c r="L57" i="18"/>
  <c r="F58"/>
  <c r="BL20" i="5"/>
  <c r="BM20" s="1"/>
  <c r="BL30"/>
  <c r="BM30" s="1"/>
  <c r="BL85"/>
  <c r="BM85" s="1"/>
  <c r="BL26"/>
  <c r="BM26" s="1"/>
  <c r="BH117"/>
  <c r="BL117" s="1"/>
  <c r="BM117" s="1"/>
  <c r="BH57"/>
  <c r="BH52"/>
  <c r="BH13"/>
  <c r="BH41"/>
  <c r="BH39"/>
  <c r="BH43"/>
  <c r="BH30"/>
  <c r="BH24"/>
  <c r="BH28"/>
  <c r="BH55"/>
  <c r="BL55" s="1"/>
  <c r="BM55" s="1"/>
  <c r="BH15"/>
  <c r="BH11"/>
  <c r="BH26"/>
  <c r="BH22"/>
  <c r="BE115"/>
  <c r="BL35"/>
  <c r="BM35" s="1"/>
  <c r="BE35"/>
  <c r="BH45"/>
  <c r="BH35"/>
  <c r="BL5"/>
  <c r="BM5" s="1"/>
  <c r="BE5"/>
  <c r="BH93"/>
  <c r="BH59"/>
  <c r="BL59" s="1"/>
  <c r="BM59" s="1"/>
  <c r="BH115"/>
  <c r="BL115" s="1"/>
  <c r="BM115" s="1"/>
  <c r="BH50"/>
  <c r="BH101"/>
  <c r="BH73"/>
  <c r="BH70"/>
  <c r="BH9"/>
  <c r="BE117"/>
  <c r="BL77"/>
  <c r="BM77" s="1"/>
  <c r="BE77"/>
  <c r="BL52"/>
  <c r="BM52" s="1"/>
  <c r="BE52"/>
  <c r="BL24"/>
  <c r="BM24" s="1"/>
  <c r="BE24"/>
  <c r="BL13"/>
  <c r="BM13" s="1"/>
  <c r="BE13"/>
  <c r="BL101"/>
  <c r="BM101" s="1"/>
  <c r="BE101"/>
  <c r="BE55"/>
  <c r="BL37"/>
  <c r="BM37" s="1"/>
  <c r="BE37"/>
  <c r="BL9"/>
  <c r="BM9" s="1"/>
  <c r="BE9"/>
  <c r="BH99"/>
  <c r="BH54"/>
  <c r="BL54" s="1"/>
  <c r="BM54" s="1"/>
  <c r="BH103"/>
  <c r="BH119"/>
  <c r="BL119" s="1"/>
  <c r="BM119" s="1"/>
  <c r="BH85"/>
  <c r="BH75"/>
  <c r="BH5"/>
  <c r="BL79"/>
  <c r="BM79" s="1"/>
  <c r="BE79"/>
  <c r="BL99"/>
  <c r="BM99" s="1"/>
  <c r="BE99"/>
  <c r="BL97"/>
  <c r="BM97" s="1"/>
  <c r="BE97"/>
  <c r="BL107"/>
  <c r="BM107" s="1"/>
  <c r="BE107"/>
  <c r="BL50"/>
  <c r="BM50" s="1"/>
  <c r="BE50"/>
  <c r="BL57"/>
  <c r="BM57" s="1"/>
  <c r="BE57"/>
  <c r="BL70"/>
  <c r="BM70" s="1"/>
  <c r="BE70"/>
  <c r="BL39"/>
  <c r="BM39" s="1"/>
  <c r="BE39"/>
  <c r="BL41"/>
  <c r="BM41" s="1"/>
  <c r="BE41"/>
  <c r="BH111"/>
  <c r="BL111" s="1"/>
  <c r="BM111" s="1"/>
  <c r="BH89"/>
  <c r="BH87"/>
  <c r="BE54"/>
  <c r="BL105"/>
  <c r="BM105" s="1"/>
  <c r="BE105"/>
  <c r="BL45"/>
  <c r="BM45" s="1"/>
  <c r="BE45"/>
  <c r="BL103"/>
  <c r="BM103" s="1"/>
  <c r="BE103"/>
  <c r="BL73"/>
  <c r="BM73" s="1"/>
  <c r="BE73"/>
  <c r="BE59"/>
  <c r="BL75"/>
  <c r="BM75" s="1"/>
  <c r="BE75"/>
  <c r="BL7"/>
  <c r="BM7" s="1"/>
  <c r="BE7"/>
  <c r="BL43"/>
  <c r="BM43" s="1"/>
  <c r="BE43"/>
  <c r="BH121"/>
  <c r="BL121" s="1"/>
  <c r="BM121" s="1"/>
  <c r="BH113"/>
  <c r="BL113" s="1"/>
  <c r="BM113" s="1"/>
  <c r="BH97"/>
  <c r="BH107"/>
  <c r="BH7"/>
  <c r="C165" i="4"/>
  <c r="I164"/>
  <c r="C57"/>
  <c r="I56"/>
  <c r="I110"/>
  <c r="C111"/>
  <c r="C13"/>
  <c r="I12"/>
  <c r="C80"/>
  <c r="I79"/>
  <c r="I153"/>
  <c r="C154"/>
  <c r="C34"/>
  <c r="I33"/>
  <c r="C100"/>
  <c r="I99"/>
  <c r="C24"/>
  <c r="I23"/>
  <c r="I68"/>
  <c r="C69"/>
  <c r="C121"/>
  <c r="I120"/>
  <c r="C46"/>
  <c r="I45"/>
  <c r="I88"/>
  <c r="C89"/>
  <c r="C109" i="3"/>
  <c r="I108"/>
  <c r="I54"/>
  <c r="C55"/>
  <c r="I13"/>
  <c r="C14"/>
  <c r="I66"/>
  <c r="C67"/>
  <c r="C130"/>
  <c r="I129"/>
  <c r="C141"/>
  <c r="I140"/>
  <c r="I35"/>
  <c r="C36"/>
  <c r="I36" s="1"/>
  <c r="I23"/>
  <c r="C24"/>
  <c r="I89"/>
  <c r="C90"/>
  <c r="I90" s="1"/>
  <c r="C120"/>
  <c r="I119"/>
  <c r="C78"/>
  <c r="I77"/>
  <c r="C100"/>
  <c r="I100" s="1"/>
  <c r="I99"/>
  <c r="L58" i="18" l="1"/>
  <c r="F59"/>
  <c r="L59" s="1"/>
  <c r="I154" i="4"/>
  <c r="C155"/>
  <c r="I155" s="1"/>
  <c r="I121"/>
  <c r="C122"/>
  <c r="I122" s="1"/>
  <c r="I24"/>
  <c r="C25"/>
  <c r="I25" s="1"/>
  <c r="I34"/>
  <c r="C35"/>
  <c r="I80"/>
  <c r="C81"/>
  <c r="I81" s="1"/>
  <c r="I165"/>
  <c r="C166"/>
  <c r="I166" s="1"/>
  <c r="I89"/>
  <c r="C90"/>
  <c r="I111"/>
  <c r="C112"/>
  <c r="I112" s="1"/>
  <c r="I46"/>
  <c r="C47"/>
  <c r="I100"/>
  <c r="C101"/>
  <c r="I13"/>
  <c r="C14"/>
  <c r="I14" s="1"/>
  <c r="I57"/>
  <c r="C58"/>
  <c r="I69"/>
  <c r="C70"/>
  <c r="I70" s="1"/>
  <c r="I78" i="3"/>
  <c r="C79"/>
  <c r="I79" s="1"/>
  <c r="I130"/>
  <c r="C131"/>
  <c r="I109"/>
  <c r="C110"/>
  <c r="I110" s="1"/>
  <c r="C15"/>
  <c r="I15" s="1"/>
  <c r="I14"/>
  <c r="H120"/>
  <c r="I120"/>
  <c r="G141"/>
  <c r="H141"/>
  <c r="D141"/>
  <c r="I141"/>
  <c r="E141"/>
  <c r="F141"/>
  <c r="I24"/>
  <c r="C25"/>
  <c r="C68"/>
  <c r="I68" s="1"/>
  <c r="I67"/>
  <c r="I55"/>
  <c r="C56"/>
  <c r="I58" i="4" l="1"/>
  <c r="C59"/>
  <c r="I59" s="1"/>
  <c r="C102"/>
  <c r="I102" s="1"/>
  <c r="I101"/>
  <c r="C36"/>
  <c r="I36" s="1"/>
  <c r="I35"/>
  <c r="I47"/>
  <c r="C48"/>
  <c r="I48" s="1"/>
  <c r="G47"/>
  <c r="I90"/>
  <c r="C91"/>
  <c r="I91" s="1"/>
  <c r="I56" i="3"/>
  <c r="C57"/>
  <c r="I57" s="1"/>
  <c r="I25"/>
  <c r="C26"/>
  <c r="I26" s="1"/>
  <c r="I131"/>
  <c r="E131"/>
  <c r="F131"/>
  <c r="G131"/>
  <c r="H131"/>
  <c r="D131"/>
</calcChain>
</file>

<file path=xl/sharedStrings.xml><?xml version="1.0" encoding="utf-8"?>
<sst xmlns="http://schemas.openxmlformats.org/spreadsheetml/2006/main" count="5400" uniqueCount="1239">
  <si>
    <t>ЛИЧНО-КОМАНДНЫЙ ЧЕМПИОНАТ РЕСПУБЛИКИ КАЗАХСТАН</t>
  </si>
  <si>
    <t>ПО НАСТОЛЬНОМУ ТЕННИСУ</t>
  </si>
  <si>
    <t>Фамилия, Имя</t>
  </si>
  <si>
    <t>Разряд</t>
  </si>
  <si>
    <t>Регион</t>
  </si>
  <si>
    <t>1</t>
  </si>
  <si>
    <t xml:space="preserve">Курмангалиев Алан  </t>
  </si>
  <si>
    <t>12.01.2007</t>
  </si>
  <si>
    <t>МС</t>
  </si>
  <si>
    <t>Карагандин. обл.</t>
  </si>
  <si>
    <t>2</t>
  </si>
  <si>
    <t xml:space="preserve">Кенжигулов Дастан  </t>
  </si>
  <si>
    <t>14.01.1998</t>
  </si>
  <si>
    <t>ЗКО</t>
  </si>
  <si>
    <t>3</t>
  </si>
  <si>
    <t xml:space="preserve">Артукметов Ирисбек  </t>
  </si>
  <si>
    <t>18.08.2002</t>
  </si>
  <si>
    <t>г. Шымкент</t>
  </si>
  <si>
    <t xml:space="preserve">Кенжигулов Айдос  </t>
  </si>
  <si>
    <t>07.06.2000</t>
  </si>
  <si>
    <t xml:space="preserve">Миркадирова Сарвиноз  </t>
  </si>
  <si>
    <t>03.02.2005</t>
  </si>
  <si>
    <t xml:space="preserve">Лаврова Анастасия  </t>
  </si>
  <si>
    <t>26.07.1995</t>
  </si>
  <si>
    <t>г. Нур-Султан</t>
  </si>
  <si>
    <t xml:space="preserve">Хусейнова Гулчехра  </t>
  </si>
  <si>
    <t>17.11.1992</t>
  </si>
  <si>
    <t xml:space="preserve">Сапарова Алсу  </t>
  </si>
  <si>
    <t>06.06.2002</t>
  </si>
  <si>
    <t xml:space="preserve">Кельбуганов Тимур  </t>
  </si>
  <si>
    <t>02.04.1991</t>
  </si>
  <si>
    <t>г. Алматы</t>
  </si>
  <si>
    <t xml:space="preserve">Райтер Эрик  </t>
  </si>
  <si>
    <t>25.07.1996</t>
  </si>
  <si>
    <t xml:space="preserve">Бейсенов Самат  </t>
  </si>
  <si>
    <t>30.03.1987</t>
  </si>
  <si>
    <t xml:space="preserve">Суртубаев Марат  </t>
  </si>
  <si>
    <t>15.03.1972</t>
  </si>
  <si>
    <t xml:space="preserve">Жамал Бекулан  </t>
  </si>
  <si>
    <t>12.01.1996</t>
  </si>
  <si>
    <t xml:space="preserve">Бахыт Анель  </t>
  </si>
  <si>
    <t>12.02.2003</t>
  </si>
  <si>
    <t xml:space="preserve">Романовская Ангелина  </t>
  </si>
  <si>
    <t>18.03.2003</t>
  </si>
  <si>
    <t>Павлодар. обл.</t>
  </si>
  <si>
    <t xml:space="preserve">Акашева Зауреш  </t>
  </si>
  <si>
    <t>02.12.2000</t>
  </si>
  <si>
    <t xml:space="preserve">Смирнова Александра  </t>
  </si>
  <si>
    <t>11.06.2004</t>
  </si>
  <si>
    <t xml:space="preserve">МС </t>
  </si>
  <si>
    <t xml:space="preserve">Захаров Владислав  </t>
  </si>
  <si>
    <t>31.10.1997</t>
  </si>
  <si>
    <t xml:space="preserve">Курмамбаев Сагантай  </t>
  </si>
  <si>
    <t>02.06.2003</t>
  </si>
  <si>
    <t>КМС</t>
  </si>
  <si>
    <t>ВКО</t>
  </si>
  <si>
    <t xml:space="preserve">Борисюк Алина  </t>
  </si>
  <si>
    <t>27.03.2002</t>
  </si>
  <si>
    <t>Костанай. обл</t>
  </si>
  <si>
    <t>СПИСОК УЧАСТНИКОВ</t>
  </si>
  <si>
    <t>ЛИЧНО-КОМАНДНОГО ЧЕМПИОНАТА РЕСПУБЛИКИ КАЗАХСТАН</t>
  </si>
  <si>
    <t>г,Караганда                                                               11 -17 января 2021г,</t>
  </si>
  <si>
    <t xml:space="preserve"> ЖЕНЩИНЫ</t>
  </si>
  <si>
    <t>г.Нур-Султан</t>
  </si>
  <si>
    <t/>
  </si>
  <si>
    <t>№</t>
  </si>
  <si>
    <t>Фамилия Имя</t>
  </si>
  <si>
    <t>Дата</t>
  </si>
  <si>
    <t>Рейтинг</t>
  </si>
  <si>
    <t>рождения</t>
  </si>
  <si>
    <t xml:space="preserve">Сандыбаева Малика  </t>
  </si>
  <si>
    <t>15.11.2005</t>
  </si>
  <si>
    <t xml:space="preserve">Ержанкызы Алтынай  </t>
  </si>
  <si>
    <t>06.10.2004</t>
  </si>
  <si>
    <t xml:space="preserve">Зубкова Елена  </t>
  </si>
  <si>
    <t>06.08.2003</t>
  </si>
  <si>
    <t xml:space="preserve">Цвигун Алиса  </t>
  </si>
  <si>
    <t>24.10.2007</t>
  </si>
  <si>
    <t xml:space="preserve">Лаврова Елизавета  </t>
  </si>
  <si>
    <t>Тренер-представитель:Жетубаев Р.Ш. Мурзаспаев С. Герасименко Т.В.</t>
  </si>
  <si>
    <t>г.Алматы</t>
  </si>
  <si>
    <t xml:space="preserve">Алимбаева Айя  </t>
  </si>
  <si>
    <t>17.10.1996</t>
  </si>
  <si>
    <t xml:space="preserve">Успанова Валентина  </t>
  </si>
  <si>
    <t>12.04.1977</t>
  </si>
  <si>
    <t xml:space="preserve">Бейсенова Елена  </t>
  </si>
  <si>
    <t>07.07.1989</t>
  </si>
  <si>
    <t xml:space="preserve">Никифорова Любовь </t>
  </si>
  <si>
    <t>15.01.1980</t>
  </si>
  <si>
    <t xml:space="preserve">Маркина Виктория  </t>
  </si>
  <si>
    <t>13.07.2004</t>
  </si>
  <si>
    <t>Тренер-представитель: Успанова А.С. Бейсенов С.А.</t>
  </si>
  <si>
    <t>г.Шымкент</t>
  </si>
  <si>
    <t>Мс</t>
  </si>
  <si>
    <t xml:space="preserve">Азатова Озада  </t>
  </si>
  <si>
    <t>08.05.2001</t>
  </si>
  <si>
    <t xml:space="preserve">Шапей Таншолпан  </t>
  </si>
  <si>
    <t>17.10.2001</t>
  </si>
  <si>
    <t xml:space="preserve">Усипбаева Аида  </t>
  </si>
  <si>
    <t>17.02.2006</t>
  </si>
  <si>
    <t>Тренер-представитель: Оразбаев Е.Н.  Мирасланов М.К.  Оразбаев Н.Б.Рахметова Ф.Ш.</t>
  </si>
  <si>
    <t xml:space="preserve">Отепова Асемгуль  </t>
  </si>
  <si>
    <t>27.02.1993</t>
  </si>
  <si>
    <t xml:space="preserve">Бондарь Елена  </t>
  </si>
  <si>
    <t xml:space="preserve">Касымова Наргиз  </t>
  </si>
  <si>
    <t>31.08.2004</t>
  </si>
  <si>
    <t>Шлетгауэр Валерия</t>
  </si>
  <si>
    <t>Тренер-представитель: Искаков Д.А.</t>
  </si>
  <si>
    <t xml:space="preserve">Капанова Динара  </t>
  </si>
  <si>
    <t>12.10.1995</t>
  </si>
  <si>
    <t xml:space="preserve">Капанова Гульсара  </t>
  </si>
  <si>
    <t>11.08.1998</t>
  </si>
  <si>
    <t>Дарханкызы Алуа</t>
  </si>
  <si>
    <t>Козыбаева Жулдыз</t>
  </si>
  <si>
    <t>20.11.1996</t>
  </si>
  <si>
    <t>Дарханкызы Балауса</t>
  </si>
  <si>
    <t>Оразбекова Жанель</t>
  </si>
  <si>
    <t>Тренер-представитель:  Архипова О.Н.</t>
  </si>
  <si>
    <t>Западно-Казахстанская обл.</t>
  </si>
  <si>
    <t>мс</t>
  </si>
  <si>
    <t xml:space="preserve">Алмагамбетова Гаухар  </t>
  </si>
  <si>
    <t>26.05.1998</t>
  </si>
  <si>
    <t xml:space="preserve">Бекиш Аружан  </t>
  </si>
  <si>
    <t>13.02.2006</t>
  </si>
  <si>
    <t xml:space="preserve">Ильяс Аружан  </t>
  </si>
  <si>
    <t>17.07.2006</t>
  </si>
  <si>
    <t>Акмурзина Марзия</t>
  </si>
  <si>
    <t>Тренер-представитель: Кузьмин В. Хусейнова Г.Н.</t>
  </si>
  <si>
    <t>Костанайская обл.</t>
  </si>
  <si>
    <t xml:space="preserve">Шокобалинова Дана  </t>
  </si>
  <si>
    <t>09.02.2006</t>
  </si>
  <si>
    <t>Рабченюк Алина</t>
  </si>
  <si>
    <t>Биахметова Дана</t>
  </si>
  <si>
    <t>Пьянникова Татьяна</t>
  </si>
  <si>
    <t>Тренер-представитель:  Данияров С.И. Магалеева Л.К.</t>
  </si>
  <si>
    <t>Жамбылская обл.</t>
  </si>
  <si>
    <t xml:space="preserve">Асыкбек Айгерим  </t>
  </si>
  <si>
    <t>13.12.2002</t>
  </si>
  <si>
    <t>Жамбылск. обл.</t>
  </si>
  <si>
    <t xml:space="preserve">Калыкбай Медиана  </t>
  </si>
  <si>
    <t>17.12.1999</t>
  </si>
  <si>
    <t>Медеуова Анна</t>
  </si>
  <si>
    <t>Мукаш Мадина</t>
  </si>
  <si>
    <t>Мукаш Шугыла</t>
  </si>
  <si>
    <t>Тренер-представитель:  Раймбеков Т.Приданова В. Харки А.</t>
  </si>
  <si>
    <t>Мангистауская обл.</t>
  </si>
  <si>
    <t xml:space="preserve">Торшаева Гюзель  </t>
  </si>
  <si>
    <t>03.12.2004</t>
  </si>
  <si>
    <t>Мангистау. обл.</t>
  </si>
  <si>
    <t xml:space="preserve">Борсакбаева Карина  </t>
  </si>
  <si>
    <t>04.01.2003</t>
  </si>
  <si>
    <t xml:space="preserve">Темирханова  Акку  </t>
  </si>
  <si>
    <t>23.01.2009</t>
  </si>
  <si>
    <t>Мустафа Расина</t>
  </si>
  <si>
    <t xml:space="preserve">Борсакбаева Зарина  </t>
  </si>
  <si>
    <t>Тренер-представитель: Исламгалиева Р.М.Бурбасов Е. Атаниязов Ж.</t>
  </si>
  <si>
    <t>Северо-Казахстанская обл.</t>
  </si>
  <si>
    <t xml:space="preserve">Пюрко Екатерина  </t>
  </si>
  <si>
    <t>21.05.2005</t>
  </si>
  <si>
    <t>СКО</t>
  </si>
  <si>
    <t>Сандыбай Жазира</t>
  </si>
  <si>
    <t>29.092002</t>
  </si>
  <si>
    <t>Спесивцева Елизавета</t>
  </si>
  <si>
    <t>Тутуева Алина</t>
  </si>
  <si>
    <t>Тренер-представитель: Пюрко И.А. Асылбаев Д.С.</t>
  </si>
  <si>
    <t>Актюбинская обл.</t>
  </si>
  <si>
    <t>Аметова Нилуфар</t>
  </si>
  <si>
    <t>Крюковская Алина</t>
  </si>
  <si>
    <t>Куатова Жанар</t>
  </si>
  <si>
    <t>Ердоскызы Дильназ</t>
  </si>
  <si>
    <t>22.012005</t>
  </si>
  <si>
    <t>Куанышбеккызы Назерке</t>
  </si>
  <si>
    <t>Тренер-представитель: Джунельбаев К.М.</t>
  </si>
  <si>
    <t>Акмолинская обл.</t>
  </si>
  <si>
    <t>Кожахметова Айгуль</t>
  </si>
  <si>
    <t>Тренер-представитель: Саламатов К.</t>
  </si>
  <si>
    <t>Атирауская обл.</t>
  </si>
  <si>
    <t>Утепбергенова Мадина</t>
  </si>
  <si>
    <t>Егизбай Улту</t>
  </si>
  <si>
    <t>Тренер-представитель: Мырзахметов А.</t>
  </si>
  <si>
    <t>Карагандинская обл.</t>
  </si>
  <si>
    <t xml:space="preserve">Кошкумбаева Жанерке  </t>
  </si>
  <si>
    <t>16.09.2005</t>
  </si>
  <si>
    <t xml:space="preserve">Ашкеева Арай  </t>
  </si>
  <si>
    <t>08.07.2003</t>
  </si>
  <si>
    <t xml:space="preserve">Мочалкина Виктория  </t>
  </si>
  <si>
    <t>06.12.2008</t>
  </si>
  <si>
    <t xml:space="preserve">Охмак  Екатерина  </t>
  </si>
  <si>
    <t>06.11.2006</t>
  </si>
  <si>
    <t>Кошелева Алиса</t>
  </si>
  <si>
    <t>Жаксилыкова Альбина</t>
  </si>
  <si>
    <t>Фу Дарья</t>
  </si>
  <si>
    <t>Гамова Дарья</t>
  </si>
  <si>
    <t>Сиротина Полина</t>
  </si>
  <si>
    <t>Тренер-представитель: Алиева Э.К. Брижевский А.Ким Т.А.Бейсенбекова А.Т.</t>
  </si>
  <si>
    <t>Главный судья. НСВК                                                                   Э.Алиева</t>
  </si>
  <si>
    <t xml:space="preserve">Главный секретарь. Судья НК                                                     А.  Бейсенбекова </t>
  </si>
  <si>
    <t xml:space="preserve"> МУЖЧИНЫ</t>
  </si>
  <si>
    <t xml:space="preserve">Герасименко Александр  </t>
  </si>
  <si>
    <t>13.02.1992</t>
  </si>
  <si>
    <t xml:space="preserve">Герасименко Геннадий  </t>
  </si>
  <si>
    <t>10.09.1968</t>
  </si>
  <si>
    <t xml:space="preserve">Халилов Роман  </t>
  </si>
  <si>
    <t>31.10.1994</t>
  </si>
  <si>
    <t xml:space="preserve">Дуйсенбай Есенали  </t>
  </si>
  <si>
    <t>15.10.1997</t>
  </si>
  <si>
    <t xml:space="preserve">Герасименко Тимофей  </t>
  </si>
  <si>
    <t>04.05.2004</t>
  </si>
  <si>
    <t>Тренер-представитель: Мурзаспаев С. Герасименко Т.В.</t>
  </si>
  <si>
    <t xml:space="preserve">Максимов Александр  </t>
  </si>
  <si>
    <t>03.08.1981</t>
  </si>
  <si>
    <t xml:space="preserve">Сарсенбай Дамир  </t>
  </si>
  <si>
    <t>13.07.2005</t>
  </si>
  <si>
    <t xml:space="preserve">Кыстаубаев   Дамир  </t>
  </si>
  <si>
    <t>27.11.2005</t>
  </si>
  <si>
    <t xml:space="preserve">Хегай Даниил  </t>
  </si>
  <si>
    <t>20.03.2003</t>
  </si>
  <si>
    <t>Тренер-представитель: Успанова А.С.</t>
  </si>
  <si>
    <t xml:space="preserve">Акимали Бакдаулет  </t>
  </si>
  <si>
    <t>20.04.2001</t>
  </si>
  <si>
    <t xml:space="preserve">Ирисалиев Сарвар  </t>
  </si>
  <si>
    <t>24.09.1999</t>
  </si>
  <si>
    <t xml:space="preserve">Аман Сабыржан  </t>
  </si>
  <si>
    <t>29.04.1998</t>
  </si>
  <si>
    <t xml:space="preserve">Бесбай Жасулан  </t>
  </si>
  <si>
    <t>Алтай Азамат</t>
  </si>
  <si>
    <t>Тренер-представитель: Оразбаев Е.Н.  Мирасланов М.К.  Оразбаев Н.Б. Рахметова Ф.Ш.</t>
  </si>
  <si>
    <t>Павлодарская обл.</t>
  </si>
  <si>
    <t xml:space="preserve">Ахтанов Олжас  </t>
  </si>
  <si>
    <t>29.05.1989</t>
  </si>
  <si>
    <t xml:space="preserve">Хазкен Адиль  </t>
  </si>
  <si>
    <t>02.06.2004</t>
  </si>
  <si>
    <t xml:space="preserve">Кабдылуахитов Амирали  </t>
  </si>
  <si>
    <t>20.06.2005</t>
  </si>
  <si>
    <t xml:space="preserve">Кабдылуахитов Кадырали  </t>
  </si>
  <si>
    <t>Инырбаев Алишер</t>
  </si>
  <si>
    <t>Литвиненко Максим</t>
  </si>
  <si>
    <t>Восточно-Казахстанская обл.</t>
  </si>
  <si>
    <t xml:space="preserve">Жолудев Денис  </t>
  </si>
  <si>
    <t>28.07.1993</t>
  </si>
  <si>
    <t xml:space="preserve">Коновалов Сергей  </t>
  </si>
  <si>
    <t>14.04.2000</t>
  </si>
  <si>
    <t xml:space="preserve">Сотник Кирилл  </t>
  </si>
  <si>
    <t>19.05.1988</t>
  </si>
  <si>
    <t>Мамырбек Нуртай</t>
  </si>
  <si>
    <t>Мураткалиев Нурсултан</t>
  </si>
  <si>
    <t xml:space="preserve">Жубанов Санжар  </t>
  </si>
  <si>
    <t>16.04.2003</t>
  </si>
  <si>
    <t xml:space="preserve">Баяндин Эльдар  </t>
  </si>
  <si>
    <t>02.04.1999</t>
  </si>
  <si>
    <t xml:space="preserve">Мэлсов Дамир  </t>
  </si>
  <si>
    <t>25.05.2006</t>
  </si>
  <si>
    <t xml:space="preserve">Ниеткалиев Болат  </t>
  </si>
  <si>
    <t>26.05.2005</t>
  </si>
  <si>
    <t xml:space="preserve">Данияров Гаип  </t>
  </si>
  <si>
    <t>09.09.1986</t>
  </si>
  <si>
    <t xml:space="preserve">Тлеубаев Аслан  </t>
  </si>
  <si>
    <t>07.04.1997</t>
  </si>
  <si>
    <t xml:space="preserve">Искендиров Данияр  </t>
  </si>
  <si>
    <t>22.09.1991</t>
  </si>
  <si>
    <t>ЗМС</t>
  </si>
  <si>
    <t xml:space="preserve">Конкубаев Канат  </t>
  </si>
  <si>
    <t>22.12.1988</t>
  </si>
  <si>
    <t xml:space="preserve">Сипачев Артем  </t>
  </si>
  <si>
    <t>20.02.2004</t>
  </si>
  <si>
    <t>Тренер-представитель: Данияров С.И. Магалеева Л.К.</t>
  </si>
  <si>
    <t xml:space="preserve">Харки Искандер  </t>
  </si>
  <si>
    <t>17.05.2003</t>
  </si>
  <si>
    <t xml:space="preserve">Харки Абдул-Мажит  </t>
  </si>
  <si>
    <t>07.01.2004</t>
  </si>
  <si>
    <t xml:space="preserve">Харки Арсмане  </t>
  </si>
  <si>
    <t>29.06.1971</t>
  </si>
  <si>
    <t xml:space="preserve">Харки Муслим  </t>
  </si>
  <si>
    <t>15.10.2001</t>
  </si>
  <si>
    <t xml:space="preserve">Абил Темирлан </t>
  </si>
  <si>
    <t>12.03.2006</t>
  </si>
  <si>
    <t>Манатулы Батырхан</t>
  </si>
  <si>
    <t>Тренер-представитель:  Раймбеков Т. Приданова В. Харки А.</t>
  </si>
  <si>
    <t xml:space="preserve">Рамазанов Есенгелды  </t>
  </si>
  <si>
    <t>04.02.2002</t>
  </si>
  <si>
    <t>Аскар Инабат</t>
  </si>
  <si>
    <t>Бакыт Алимжан</t>
  </si>
  <si>
    <t>Токмуратов Алмат</t>
  </si>
  <si>
    <t>Ханзада Арман</t>
  </si>
  <si>
    <t>31.072006</t>
  </si>
  <si>
    <t>Тренер-представитель: Исламгалиева Р.М.Бурбасов Е.К. Атаниязов Ж.</t>
  </si>
  <si>
    <t xml:space="preserve">Лагутцев Владимир  </t>
  </si>
  <si>
    <t>04.09.1988</t>
  </si>
  <si>
    <t xml:space="preserve">Голодов Валентин  </t>
  </si>
  <si>
    <t>12.08.1987</t>
  </si>
  <si>
    <t>Кайрушев Самгат</t>
  </si>
  <si>
    <t>Игнатов Сергей</t>
  </si>
  <si>
    <t xml:space="preserve">Мархабаев Деас  </t>
  </si>
  <si>
    <t>25.04.1996</t>
  </si>
  <si>
    <t>Актюбинск. обл.</t>
  </si>
  <si>
    <t xml:space="preserve">Жанай Есенгелды  </t>
  </si>
  <si>
    <t>23.06.1999</t>
  </si>
  <si>
    <t xml:space="preserve">Оспанов Ибрагим  </t>
  </si>
  <si>
    <t>23.04.2000</t>
  </si>
  <si>
    <t xml:space="preserve">Амангосов Адилбай  </t>
  </si>
  <si>
    <t>23.04.1998</t>
  </si>
  <si>
    <t xml:space="preserve">Гайнеденов Ерасыл  </t>
  </si>
  <si>
    <t>01.08.2004</t>
  </si>
  <si>
    <t xml:space="preserve">Жамашев Ислам  </t>
  </si>
  <si>
    <t>26.11.2003</t>
  </si>
  <si>
    <t>Тренер-представитель: Джунельбаев К.М..</t>
  </si>
  <si>
    <t>Капышев Нуржан</t>
  </si>
  <si>
    <t>Айсенов Бауржан</t>
  </si>
  <si>
    <t>20.031969</t>
  </si>
  <si>
    <t>Жангабаев Аслан</t>
  </si>
  <si>
    <t>Аминов Замир</t>
  </si>
  <si>
    <t>Саламатов Кобеген</t>
  </si>
  <si>
    <t>19.12.0967</t>
  </si>
  <si>
    <t>Атырауская обл.</t>
  </si>
  <si>
    <t xml:space="preserve">Абельдинов Дамир  </t>
  </si>
  <si>
    <t>20.12.1986</t>
  </si>
  <si>
    <t>Жумашев Бакытжан</t>
  </si>
  <si>
    <t>Шушаков Роман</t>
  </si>
  <si>
    <t>Тен Владислав</t>
  </si>
  <si>
    <t>Макулбеков Али</t>
  </si>
  <si>
    <t>Хайрушев Нурлан</t>
  </si>
  <si>
    <t>Алматинская обл.</t>
  </si>
  <si>
    <t xml:space="preserve">Амангелдыулы Канат  </t>
  </si>
  <si>
    <t>12.05.1982</t>
  </si>
  <si>
    <t>Алматинск. обл.</t>
  </si>
  <si>
    <t xml:space="preserve">Бекен Диас  </t>
  </si>
  <si>
    <t>27.03.2005</t>
  </si>
  <si>
    <t xml:space="preserve">Толсубаев Меиржан  </t>
  </si>
  <si>
    <t>23.01.2005</t>
  </si>
  <si>
    <t>Даулетулы Саин</t>
  </si>
  <si>
    <t>Мыктыбеков Ерасыл</t>
  </si>
  <si>
    <t>Шарипхан Табигат</t>
  </si>
  <si>
    <t>Тренер-представитель: Дюсенбинов Н.</t>
  </si>
  <si>
    <t xml:space="preserve">Ким Темирлан  </t>
  </si>
  <si>
    <t xml:space="preserve">Мочалкин Алексей  </t>
  </si>
  <si>
    <t>22.09.1985</t>
  </si>
  <si>
    <t xml:space="preserve">Торгайбеков Амир  </t>
  </si>
  <si>
    <t>14.02.2006</t>
  </si>
  <si>
    <t xml:space="preserve">Брызгалов Владимир  </t>
  </si>
  <si>
    <t>05.04.1977</t>
  </si>
  <si>
    <t>Кескинбаев Еркебулан</t>
  </si>
  <si>
    <t>Боченин Игорь</t>
  </si>
  <si>
    <t>Тренер-представитель: Алиева э.К., Брижевский А.Ф.Ким Т.А.</t>
  </si>
  <si>
    <t xml:space="preserve">Главный судья. НСВК                                                                   Э.  Алиева </t>
  </si>
  <si>
    <t xml:space="preserve">Главный секретарь. Судья НК                                                    А.  Бейсенбекова </t>
  </si>
  <si>
    <t>11-17.01.2021г.</t>
  </si>
  <si>
    <t>г.Караганда</t>
  </si>
  <si>
    <t>ЖЕНЩИНЫ</t>
  </si>
  <si>
    <t>Группа № 1</t>
  </si>
  <si>
    <t>2-3</t>
  </si>
  <si>
    <t>2-4</t>
  </si>
  <si>
    <t>2-5</t>
  </si>
  <si>
    <t>2-6</t>
  </si>
  <si>
    <t>3-4</t>
  </si>
  <si>
    <t>3-5</t>
  </si>
  <si>
    <t>3-6</t>
  </si>
  <si>
    <t>4-5</t>
  </si>
  <si>
    <t>4-6</t>
  </si>
  <si>
    <t>5-6</t>
  </si>
  <si>
    <t>4</t>
  </si>
  <si>
    <t>5</t>
  </si>
  <si>
    <t>6</t>
  </si>
  <si>
    <t>О</t>
  </si>
  <si>
    <t>М</t>
  </si>
  <si>
    <t>Встреча</t>
  </si>
  <si>
    <t>Время</t>
  </si>
  <si>
    <t>Стол</t>
  </si>
  <si>
    <t>С</t>
  </si>
  <si>
    <t>3-1</t>
  </si>
  <si>
    <t>3-0</t>
  </si>
  <si>
    <t>1-3</t>
  </si>
  <si>
    <t>1-4</t>
  </si>
  <si>
    <t>1-5</t>
  </si>
  <si>
    <t>1-6</t>
  </si>
  <si>
    <t>ЖАМБЫЛСКАЯ обл.</t>
  </si>
  <si>
    <t>1-2</t>
  </si>
  <si>
    <t>0-3</t>
  </si>
  <si>
    <t>3-2</t>
  </si>
  <si>
    <t>Группа № 2</t>
  </si>
  <si>
    <t>КАРАГАНДИНСКАЯ обл.</t>
  </si>
  <si>
    <t>КОСТАНАЙСКАЯ  обл.</t>
  </si>
  <si>
    <t>МАНГИСТАУССКАЯ обл.</t>
  </si>
  <si>
    <t>Группа № 3</t>
  </si>
  <si>
    <t>г. АЛМАТЫ</t>
  </si>
  <si>
    <t>г. НУР-СУЛТАН</t>
  </si>
  <si>
    <t>Группа № 4</t>
  </si>
  <si>
    <t>г. ШЫМКЕНТ</t>
  </si>
  <si>
    <t>ПАВЛОДАРСКАЯ обл.</t>
  </si>
  <si>
    <t>АКТЮБИНСКАЯ обл.</t>
  </si>
  <si>
    <t>АТЫРАУСКАЯ обл</t>
  </si>
  <si>
    <t>Главный судья. НСВК.                                                                                                                                                                                                   Э. Алиева</t>
  </si>
  <si>
    <t>Главный секретарь. Судья НК.                                                                                                                                                                                 А.Бейсенбекова</t>
  </si>
  <si>
    <t>11-17 января 2021г.</t>
  </si>
  <si>
    <t>МУЖЧИНЫ</t>
  </si>
  <si>
    <t>3 - 0</t>
  </si>
  <si>
    <t>0 - 3</t>
  </si>
  <si>
    <t>1 - 3</t>
  </si>
  <si>
    <t>3 - 1</t>
  </si>
  <si>
    <t>г.АЛМАТЫ</t>
  </si>
  <si>
    <t>1- -3</t>
  </si>
  <si>
    <t>АКМОЛИНСКАЯ обл.</t>
  </si>
  <si>
    <t>1- 3</t>
  </si>
  <si>
    <t>г.ШЫМКЕНТ</t>
  </si>
  <si>
    <t>г.НУР-СУЛТАН</t>
  </si>
  <si>
    <t>АЛМАТИНСКАЯ обл.</t>
  </si>
  <si>
    <t>11-17 января 2021г.                                                                                                                                                       Г.Караганда</t>
  </si>
  <si>
    <t>финал</t>
  </si>
  <si>
    <t>КОСТАНАЙСКАЯ обл.</t>
  </si>
  <si>
    <t>г, АЛМАТЫ</t>
  </si>
  <si>
    <t>Х</t>
  </si>
  <si>
    <t>АТЫРАУСКАЯ обл.</t>
  </si>
  <si>
    <t>МАНГИСТАУСКАЯ обл.</t>
  </si>
  <si>
    <t>Главный судья. НСВК.                                                                                                                                        Э.Алиева</t>
  </si>
  <si>
    <t>Главный секретарь. Судья НК.                                                                                                                А.Бейсенбекова</t>
  </si>
  <si>
    <t xml:space="preserve"> </t>
  </si>
  <si>
    <t>Г. ШЫМКЕНТ</t>
  </si>
  <si>
    <t>АКТЮБИНСКАЯ обл,</t>
  </si>
  <si>
    <t>АТЫРАУСКАЯ обл,</t>
  </si>
  <si>
    <t>АКМОЛИНСКАЯ обл,</t>
  </si>
  <si>
    <t>МАНГИСТАУСКАЯ обл,</t>
  </si>
  <si>
    <t>АЛМАТИНСКАЯ обл,</t>
  </si>
  <si>
    <t>ПАВЛОДАРСКАЯ обл,</t>
  </si>
  <si>
    <t>Главный судья                                                                                     Э.Алиева</t>
  </si>
  <si>
    <t>Главный секретарь                                                                           А.Бейсенбекова</t>
  </si>
  <si>
    <t>11-17 января 2021г.                                                                                                      г. Караганда.</t>
  </si>
  <si>
    <t>КАПАНОВА Д.</t>
  </si>
  <si>
    <t>Подгруппа</t>
  </si>
  <si>
    <t>КОШКУМБАЕВА</t>
  </si>
  <si>
    <t>АКМУРЗИНА</t>
  </si>
  <si>
    <t>3-2(-7,-8,8,6,4)</t>
  </si>
  <si>
    <t>КОЗЫБАЕВА</t>
  </si>
  <si>
    <t>3-0(3,7,4)</t>
  </si>
  <si>
    <t>АМЕТОВА</t>
  </si>
  <si>
    <t>W</t>
  </si>
  <si>
    <t>ЛАВРОВА Е.</t>
  </si>
  <si>
    <t>3-1(9,-8,7,6)</t>
  </si>
  <si>
    <t>ЦВИГУН</t>
  </si>
  <si>
    <t>3-0(7,9,3)</t>
  </si>
  <si>
    <t>КАСЫМОВА</t>
  </si>
  <si>
    <t>3-2(6,-9,11,-8,5)</t>
  </si>
  <si>
    <t>МУКАШ Ш.</t>
  </si>
  <si>
    <t>3-0(10,8,4)</t>
  </si>
  <si>
    <t>МУСТАФА</t>
  </si>
  <si>
    <t>3-0(5,6,6)</t>
  </si>
  <si>
    <t xml:space="preserve">Х  </t>
  </si>
  <si>
    <t>3-1(-7,5,11,8)</t>
  </si>
  <si>
    <t>УТЕБЕРГЕНОВА</t>
  </si>
  <si>
    <t>3-0(2,7,7)</t>
  </si>
  <si>
    <t>МОЧАЛКИНА</t>
  </si>
  <si>
    <t>МАРКИНА</t>
  </si>
  <si>
    <t>3-0(5,6,5)</t>
  </si>
  <si>
    <t>3-0(7,5,9)</t>
  </si>
  <si>
    <t>3-1(-5,4,9,5)</t>
  </si>
  <si>
    <t>3-1(6,9-6,5)</t>
  </si>
  <si>
    <t>3-0(4,10,5)</t>
  </si>
  <si>
    <t>3-0(5,9,6)</t>
  </si>
  <si>
    <t>3-2(-8,7,-6,7,6)</t>
  </si>
  <si>
    <t>3-0(6,2,5)</t>
  </si>
  <si>
    <t>3-0(4,5,13)</t>
  </si>
  <si>
    <t>3-0(4,10,7)</t>
  </si>
  <si>
    <t>АШКЕЕВА</t>
  </si>
  <si>
    <t>АЗАТОВА</t>
  </si>
  <si>
    <t>ДАРХАНКЫЗЫ</t>
  </si>
  <si>
    <t>3-0(8,9,7)</t>
  </si>
  <si>
    <t>МЕДЕУОВА</t>
  </si>
  <si>
    <t>3-0(8,5,6)</t>
  </si>
  <si>
    <t>СПЕСИВЦЕВА</t>
  </si>
  <si>
    <t>3-1(2,-9,7,3)</t>
  </si>
  <si>
    <t>БОРСАКБАЕВА З.</t>
  </si>
  <si>
    <t>3-2(-5,9,8,-8,9)</t>
  </si>
  <si>
    <t>БЕКИШ</t>
  </si>
  <si>
    <t>3-1(15,6,-8,7)</t>
  </si>
  <si>
    <t>ОХМАК</t>
  </si>
  <si>
    <t>3-0(9,6,5)</t>
  </si>
  <si>
    <t>КУАТОВА</t>
  </si>
  <si>
    <t>3-1(7,-8,7,7)</t>
  </si>
  <si>
    <t>САНДЫБАЙ</t>
  </si>
  <si>
    <t>3-0(0,5,6)</t>
  </si>
  <si>
    <t>,</t>
  </si>
  <si>
    <t>3-2(7,-3,6,-8,6)</t>
  </si>
  <si>
    <t>КОЖАХМЕТОВА</t>
  </si>
  <si>
    <t>3-2(7,9,-6,-5,6)</t>
  </si>
  <si>
    <t>БОРСАКБАЕВА К.</t>
  </si>
  <si>
    <t>ЗУБКОВА</t>
  </si>
  <si>
    <t>3-0(2,2,10)</t>
  </si>
  <si>
    <t>3-0(2,7,11)</t>
  </si>
  <si>
    <t>3-1(13,-14,5,5)</t>
  </si>
  <si>
    <t>3-0(4,4,4)</t>
  </si>
  <si>
    <t>3-2(-7,3,-7,5,4)</t>
  </si>
  <si>
    <t>3-1(2,7,-9,9)</t>
  </si>
  <si>
    <t>3-0(6,2,7)</t>
  </si>
  <si>
    <t>3-1(7,-10,6,4)</t>
  </si>
  <si>
    <t>3-2(8,-5,-10,9,6)</t>
  </si>
  <si>
    <t>3-2(8,-9,-6,6,9)</t>
  </si>
  <si>
    <t>3-0910,11,2)</t>
  </si>
  <si>
    <t>Главный судья. НСВК                                                                                                                                                  Э. Алиева</t>
  </si>
  <si>
    <t>Главный секретарь. Судья НК                                                                                                                                  А. Бейсенбекова.</t>
  </si>
  <si>
    <t>САНДЫБАЕВА</t>
  </si>
  <si>
    <t>НИКИФОРОВА</t>
  </si>
  <si>
    <t>БИАХМЕТОВА</t>
  </si>
  <si>
    <t>КОШЕЛЕВА</t>
  </si>
  <si>
    <t>3-0(9,1,10)</t>
  </si>
  <si>
    <t>ЖАКСЫЛЫКОВА</t>
  </si>
  <si>
    <t>3-2(-11,7,-7,8,8)</t>
  </si>
  <si>
    <t>ПЬЯННИКОВА</t>
  </si>
  <si>
    <t>3-0(4,6,3)</t>
  </si>
  <si>
    <t>ИЛЬЯС</t>
  </si>
  <si>
    <t>3-0(2,2,3)</t>
  </si>
  <si>
    <t>УСИПБАЕВА</t>
  </si>
  <si>
    <t>3-0(6,5,8)</t>
  </si>
  <si>
    <t>ТУТУЕВА</t>
  </si>
  <si>
    <t>3-09(7,12,9)</t>
  </si>
  <si>
    <t>ЕРДОСКЫЗЫ</t>
  </si>
  <si>
    <t>3-0(5,10,8)</t>
  </si>
  <si>
    <t>КУАНЫШБЕККЫЗЫ</t>
  </si>
  <si>
    <t>3-2(8,-9,5,-7,6)</t>
  </si>
  <si>
    <t>3-0(3,6,4)</t>
  </si>
  <si>
    <t>ШАПЕЙ</t>
  </si>
  <si>
    <t>3-0(3,8,5)</t>
  </si>
  <si>
    <t>ПЮРКО</t>
  </si>
  <si>
    <t>3-0(9,5,6)</t>
  </si>
  <si>
    <t>3-1(11,11,-7,2)</t>
  </si>
  <si>
    <t>3-0(9,7,6)</t>
  </si>
  <si>
    <t>3-0(7,5,7)</t>
  </si>
  <si>
    <t>3-2(-8,3,-7,3,6)</t>
  </si>
  <si>
    <t>3-2(7,-7,-9,4,7)</t>
  </si>
  <si>
    <t>3-1(7,8,-8,3)</t>
  </si>
  <si>
    <t>3-0(5,8,6)</t>
  </si>
  <si>
    <t>3-0(3,9,3)</t>
  </si>
  <si>
    <t>3-2(-6,8,2,-9,9)</t>
  </si>
  <si>
    <t>3-0(4,7,7)</t>
  </si>
  <si>
    <t>ТОРШАЕВА</t>
  </si>
  <si>
    <t>ЕРЖАНКЫЗЫ</t>
  </si>
  <si>
    <t>ШЛЕТГАУЭР</t>
  </si>
  <si>
    <t>3-0(7,4,7)</t>
  </si>
  <si>
    <t>РАБЧЕНЮК</t>
  </si>
  <si>
    <t>3-1(-10,6,9,9)</t>
  </si>
  <si>
    <t>ФУ Дарья</t>
  </si>
  <si>
    <t>3-0(10,8,9)</t>
  </si>
  <si>
    <t>КРЮКОВСКАЯ</t>
  </si>
  <si>
    <t>3-1(-6,12,7,10)</t>
  </si>
  <si>
    <t>ШОКОБАЛИНОВА</t>
  </si>
  <si>
    <t>3-0(6,5,9)</t>
  </si>
  <si>
    <t>ТЕМИРХАНОВА</t>
  </si>
  <si>
    <t>3-1(10,12,-6,5)</t>
  </si>
  <si>
    <t>МУКАШ М.</t>
  </si>
  <si>
    <t>3-0(4,10,4)</t>
  </si>
  <si>
    <t>ГАМОВА</t>
  </si>
  <si>
    <t>3-1(-12,4,12,9)</t>
  </si>
  <si>
    <t>3-0(7,8,9)</t>
  </si>
  <si>
    <t>ЕГИЗБАЙ</t>
  </si>
  <si>
    <t>3-1(4,-7,11,4)</t>
  </si>
  <si>
    <t>КАПАНОВА Г.</t>
  </si>
  <si>
    <t>БОНДАРЬ</t>
  </si>
  <si>
    <t>3-0(5,3,3)</t>
  </si>
  <si>
    <t>3-0(7,10,11)</t>
  </si>
  <si>
    <t>3-1(6,-7,2,10)</t>
  </si>
  <si>
    <t>3-1(7,11,-6,3)</t>
  </si>
  <si>
    <t>3-0(5,4,8)</t>
  </si>
  <si>
    <t>3-0(1,2,4)</t>
  </si>
  <si>
    <t>3-1(7,9,-11,2)</t>
  </si>
  <si>
    <t>3-0(3,5,6)</t>
  </si>
  <si>
    <t>3-0(10,5,6)</t>
  </si>
  <si>
    <t>3-1(8,15,-5,5)</t>
  </si>
  <si>
    <t>АКАШЕВА</t>
  </si>
  <si>
    <t>4-1(-7,3,13,9,7)</t>
  </si>
  <si>
    <t>4-0(8,3,4,3)</t>
  </si>
  <si>
    <t>УСПАНОВА</t>
  </si>
  <si>
    <t>4-1(-6,7,4,3,6)</t>
  </si>
  <si>
    <t>БЕЙСЕНОВА</t>
  </si>
  <si>
    <t>4-1(-8,6,9,4,11)</t>
  </si>
  <si>
    <t>4-0(10,6,10,9)</t>
  </si>
  <si>
    <t>4-1(-9,9,7,5,2)</t>
  </si>
  <si>
    <t>РОМАНОВСКАЯ</t>
  </si>
  <si>
    <t>4-0(3,4,1,3)</t>
  </si>
  <si>
    <t>МИРКАДИРОВА</t>
  </si>
  <si>
    <t>4-1(8,11,10,-8,7)</t>
  </si>
  <si>
    <t>4-0(3,4,5,1)</t>
  </si>
  <si>
    <t>4-0(5,9,9,1)</t>
  </si>
  <si>
    <t>АЛМАГАМБЕТОВА</t>
  </si>
  <si>
    <t>4-2(4,-7,9,-6,7,6)</t>
  </si>
  <si>
    <t>АСЫКБЕК</t>
  </si>
  <si>
    <t>4-2(6,4,-10,-8,13,1)</t>
  </si>
  <si>
    <t>4-2(3,8,5,-7,-8,10)</t>
  </si>
  <si>
    <t>4-1(7,-9,7,2,8)</t>
  </si>
  <si>
    <t>ХУСЕЙНОВА</t>
  </si>
  <si>
    <t>4-0(5,8,4,5)</t>
  </si>
  <si>
    <t>БАХЫТ</t>
  </si>
  <si>
    <t>4-2(1,-6,7,10,-5,7)</t>
  </si>
  <si>
    <t>4-0(6,7,8,9)</t>
  </si>
  <si>
    <t>4-1(4,4,-9,10,8)</t>
  </si>
  <si>
    <t>СМИРНОВА</t>
  </si>
  <si>
    <t>4-0(5,6,7,2)</t>
  </si>
  <si>
    <t>КАЛЫКБАЙ</t>
  </si>
  <si>
    <t>4-1(2,9,-9,4,3)</t>
  </si>
  <si>
    <t>4-1(5,13,-13,5,9)</t>
  </si>
  <si>
    <t>4-0(5,5,2,7)</t>
  </si>
  <si>
    <t>АЛИМБАЕВА</t>
  </si>
  <si>
    <t>4-1(2,2,-9,6,5)</t>
  </si>
  <si>
    <t>САПАРОВА</t>
  </si>
  <si>
    <t>4-2(8,-9,6,-12,8,6)</t>
  </si>
  <si>
    <t>4-1(7,6,-6,5,4)</t>
  </si>
  <si>
    <t>4-1(9,-9,7,4,10)</t>
  </si>
  <si>
    <t>БОРИСЮК</t>
  </si>
  <si>
    <t>4-0(5,2,2,7)</t>
  </si>
  <si>
    <t>ОТЕПОВА</t>
  </si>
  <si>
    <t>4-3(-6,2,10,-9,-4,8,8)</t>
  </si>
  <si>
    <t>4-2(-9,10,6,5,-3,6)</t>
  </si>
  <si>
    <t>ЛАВРОВА А.</t>
  </si>
  <si>
    <t>4-0(7,5,6,11)</t>
  </si>
  <si>
    <t>4-0(4,2,2,4)</t>
  </si>
  <si>
    <t>Главный судья. НСВК                                                                                                                                                      Э. Алиева</t>
  </si>
  <si>
    <t>2 лист</t>
  </si>
  <si>
    <t>3-0(9,8,9)</t>
  </si>
  <si>
    <t>3-2(7,-9,8,-9,6)</t>
  </si>
  <si>
    <t>3-1(6,5,-3,9)</t>
  </si>
  <si>
    <t>3-1(9,-4,11,4)</t>
  </si>
  <si>
    <t>3-0(7,7,2)</t>
  </si>
  <si>
    <t>3-0(13,6,9)</t>
  </si>
  <si>
    <t>3-2(8,-2,10,-10,7)</t>
  </si>
  <si>
    <t>3-0(7,9,9)</t>
  </si>
  <si>
    <t>3-2(10,6,-7,-8,2)</t>
  </si>
  <si>
    <t>3-1(-5,3,8,8)</t>
  </si>
  <si>
    <t>3-0(4,5,9)</t>
  </si>
  <si>
    <t>3-1(-9,3,6,9)</t>
  </si>
  <si>
    <t>3-0(9,6,11)</t>
  </si>
  <si>
    <t>3-0(19,8,9)</t>
  </si>
  <si>
    <t>3-0(10,6,11)</t>
  </si>
  <si>
    <t>3-0(6,6,8)</t>
  </si>
  <si>
    <t>3-0(6,7,3)</t>
  </si>
  <si>
    <t>3-1(1,5,-8,6)</t>
  </si>
  <si>
    <t>3-1(-9,7,5,10)</t>
  </si>
  <si>
    <t>3-1(3-1(8,4,-8,3)</t>
  </si>
  <si>
    <t>3-1(10,7,-7,5)</t>
  </si>
  <si>
    <t>3-1(5,-9,4,9)</t>
  </si>
  <si>
    <t>3-0(4,1,3)</t>
  </si>
  <si>
    <t>3-0(7,11,6)</t>
  </si>
  <si>
    <t>3-1(10,9,-8,7)</t>
  </si>
  <si>
    <t>3-0(8,3,5)</t>
  </si>
  <si>
    <t>3-0(5,3,12)</t>
  </si>
  <si>
    <t>3-1(5,-10,4,12)</t>
  </si>
  <si>
    <t>3-0(3,7,7)</t>
  </si>
  <si>
    <t>Главный судья. НСВК                                                                                                                                                      Э.Алиева</t>
  </si>
  <si>
    <t>ЖЕНЩИНЫ. 3лист</t>
  </si>
  <si>
    <t>3-2(9,-7,-8,9,9)</t>
  </si>
  <si>
    <t>3-1(6,13,8,5)</t>
  </si>
  <si>
    <t>3-1(-10,7,11,8)</t>
  </si>
  <si>
    <t>3-1(-7,11,11,9)</t>
  </si>
  <si>
    <t>3-0(9,7,9)</t>
  </si>
  <si>
    <t>3-1(7,-12,2,4)</t>
  </si>
  <si>
    <t>3-1(-8,7,7,9)</t>
  </si>
  <si>
    <t>3-1(5,4,-6,8)</t>
  </si>
  <si>
    <t>3-0(11,6,6)</t>
  </si>
  <si>
    <t>3-2(-3,-7,6,5,4)</t>
  </si>
  <si>
    <t>3-1(5,11,4,8)</t>
  </si>
  <si>
    <t>3-0(3,6,7)</t>
  </si>
  <si>
    <t>3-0(6,7,11)</t>
  </si>
  <si>
    <t>3-0(1,8,8)</t>
  </si>
  <si>
    <t>3-0(6,8,5)</t>
  </si>
  <si>
    <t>3-1(6,-3,13,1)</t>
  </si>
  <si>
    <t>3-0(6,8,6)</t>
  </si>
  <si>
    <t>3-1(5,-12,9,8)</t>
  </si>
  <si>
    <t>3-2(-7,-6,6,10,7)</t>
  </si>
  <si>
    <t>3-2(-8,-5,5,6,9)</t>
  </si>
  <si>
    <t>w</t>
  </si>
  <si>
    <t>3-0(7,7,7)</t>
  </si>
  <si>
    <t>3-0(6,7,5)</t>
  </si>
  <si>
    <t>3-2(6,-5,10,-9,7)</t>
  </si>
  <si>
    <t>3-0(10,8,7)</t>
  </si>
  <si>
    <t>3-1(4,-5,9,6)</t>
  </si>
  <si>
    <t>3-2(10,-7,-7,4,3)</t>
  </si>
  <si>
    <t>3-1(8,-9,7,7)</t>
  </si>
  <si>
    <t>3-2(-8,10,-6,7,3)</t>
  </si>
  <si>
    <t>3-2(-12,-7,9,6,10)</t>
  </si>
  <si>
    <t>ЖОЛУДЕВ</t>
  </si>
  <si>
    <t>ДУЙСЕНБАЙ</t>
  </si>
  <si>
    <t>4-1(1,3,-11,5,3)</t>
  </si>
  <si>
    <t>ХАЛИЛОВ</t>
  </si>
  <si>
    <t>4-1(9,10,-9,9,9)</t>
  </si>
  <si>
    <t>КУРМАНГАЛИЕВ</t>
  </si>
  <si>
    <t>4-0(4,7,4,7)</t>
  </si>
  <si>
    <t>МАКСИМОВ</t>
  </si>
  <si>
    <t>4-0(15,8,8,10)</t>
  </si>
  <si>
    <t>ТЛЕУБАЕВ</t>
  </si>
  <si>
    <t>4-0(6,2,7,9)</t>
  </si>
  <si>
    <t>БЕСБАЙ</t>
  </si>
  <si>
    <t>4-0(13,6,8,9)</t>
  </si>
  <si>
    <t>АРТУКМЕТОВ</t>
  </si>
  <si>
    <t>4-0(2,2,9,5)</t>
  </si>
  <si>
    <t>ХАРКИ И.</t>
  </si>
  <si>
    <t>4-3(8,-10,8,-5,-4,7,12)</t>
  </si>
  <si>
    <t>КОНОВАЛОВ</t>
  </si>
  <si>
    <t>4-0(10,5,5,9)</t>
  </si>
  <si>
    <t>КИМ</t>
  </si>
  <si>
    <t>4-3(13,-8,-9,-7,105,3)</t>
  </si>
  <si>
    <t xml:space="preserve">ГЕРАСИМЕНКО Г.  </t>
  </si>
  <si>
    <t>4-1(9,8,9,-8,5)</t>
  </si>
  <si>
    <t>МАРХАБАЕВ</t>
  </si>
  <si>
    <t>4-3(-8,6,9,-4,-9,9,8)</t>
  </si>
  <si>
    <t>АХТАНОВ</t>
  </si>
  <si>
    <t>САРСЕНБАЙ</t>
  </si>
  <si>
    <t>КЕНЖИГУЛОВ А.</t>
  </si>
  <si>
    <t>4-1(6,12,11,-9,9)</t>
  </si>
  <si>
    <t>КЕНЖИГУЛОВ Д.</t>
  </si>
  <si>
    <t>4-1(5,-9,8,8,8)</t>
  </si>
  <si>
    <t>ИСКЕНДИРОВ</t>
  </si>
  <si>
    <t>4-1(8,-8,4,8,8)</t>
  </si>
  <si>
    <t>ГЕРАСИМЕНКО Т.</t>
  </si>
  <si>
    <t>4-3(-8,9,6,-9,-9,8,4)</t>
  </si>
  <si>
    <t>АКИМАЛИ</t>
  </si>
  <si>
    <t>4-3(-11,9,,-11,5,-11,9,1)</t>
  </si>
  <si>
    <t>ЖУБАНОВ</t>
  </si>
  <si>
    <t>4-2(7,-7,7,-10,6,8)</t>
  </si>
  <si>
    <t>СУРТУБАЕВ</t>
  </si>
  <si>
    <t>4-0(7,8,8,6)</t>
  </si>
  <si>
    <t>ЖАНАЙ</t>
  </si>
  <si>
    <t>4-2(8,-9,-7,9,4,8)</t>
  </si>
  <si>
    <t>КУРМАМБАЕВ</t>
  </si>
  <si>
    <t>4-0(12,8,9,5)</t>
  </si>
  <si>
    <t>РАЙТЕР</t>
  </si>
  <si>
    <t>4-1(6,-7,8,5,6)</t>
  </si>
  <si>
    <t>ХАРКИ М.</t>
  </si>
  <si>
    <t>4-0(7,4,2,5)</t>
  </si>
  <si>
    <t>ИРИСАЛИЕВ</t>
  </si>
  <si>
    <t>4-2(12,7,-9,-8,4,9)</t>
  </si>
  <si>
    <t>ЗАХАРОВ</t>
  </si>
  <si>
    <t>4-1(5,5,-9,5,6)</t>
  </si>
  <si>
    <t>ГЕРАСИМЕНКО А.</t>
  </si>
  <si>
    <t>4-0(11,3,7,9)</t>
  </si>
  <si>
    <t>СОТНИК</t>
  </si>
  <si>
    <t>4-1(2,7,-7,9,3)</t>
  </si>
  <si>
    <t>АМАН</t>
  </si>
  <si>
    <t>4-3(7,-7,9,-9,-8,9,7)</t>
  </si>
  <si>
    <t>КЕЛЬБУГАНОВ</t>
  </si>
  <si>
    <t>4-1(6,5,2,-9,8)</t>
  </si>
  <si>
    <t>3-1(9,-5,4,7)</t>
  </si>
  <si>
    <t>3-0(7,1,4)</t>
  </si>
  <si>
    <t>3-2(1,-8,-7,11,7)</t>
  </si>
  <si>
    <t>3-1(5,-5,9,6)</t>
  </si>
  <si>
    <t>3-1(8,9,-4,1)</t>
  </si>
  <si>
    <t>3-1(7,-8,7,3)</t>
  </si>
  <si>
    <t>3-2(-9,5,-10,9,5)</t>
  </si>
  <si>
    <t>3-0(7,11,7)</t>
  </si>
  <si>
    <t>3-1(-7,8,9,8)</t>
  </si>
  <si>
    <t>3-0(2,5,6)</t>
  </si>
  <si>
    <t>3-0(8,3,7)</t>
  </si>
  <si>
    <t>3-2(-15,9,7,-11,7)</t>
  </si>
  <si>
    <t>3-1(-7,12,3,8)</t>
  </si>
  <si>
    <t>3-1(-10,4,8,8)</t>
  </si>
  <si>
    <t>3-0(6,10,9)</t>
  </si>
  <si>
    <t>3-0(8,1,11)</t>
  </si>
  <si>
    <t>3-0(8,10,10)</t>
  </si>
  <si>
    <t>3-0(9,2,3)</t>
  </si>
  <si>
    <t>3-2(8,9,-9,-8,6)</t>
  </si>
  <si>
    <t>3-1(6,-8,7,5)</t>
  </si>
  <si>
    <t>3-1(3,4,-11,4)</t>
  </si>
  <si>
    <t>3-0(8,8,6)</t>
  </si>
  <si>
    <t>3-1(-7,10,9,5)</t>
  </si>
  <si>
    <t>3-2(-7,-7,8,2,4)</t>
  </si>
  <si>
    <t>3-1(-7,5,8,7)</t>
  </si>
  <si>
    <t>3-1(-10,10,5,9)</t>
  </si>
  <si>
    <t>3-1(12,-4,10,7)</t>
  </si>
  <si>
    <t>МУЖЧИНЫ. 3лист</t>
  </si>
  <si>
    <t>3-1(7,-9,3,6)</t>
  </si>
  <si>
    <t>3-0(7,10,7)</t>
  </si>
  <si>
    <t>3-0(7,17,9)</t>
  </si>
  <si>
    <t>3-1(8,4,-11,5)</t>
  </si>
  <si>
    <t>3-1(3,7,-9,9)</t>
  </si>
  <si>
    <t>3-2(10,9,-4,-7,5)</t>
  </si>
  <si>
    <t>3-0(3,10,8)</t>
  </si>
  <si>
    <t>3-2(9,-6,3,-5,6)</t>
  </si>
  <si>
    <t>3-1(-9,5,7,1)</t>
  </si>
  <si>
    <t>3-2(-9,8,-8,7,9)</t>
  </si>
  <si>
    <t>3-2(-7,11,-7,6,9)</t>
  </si>
  <si>
    <t>3-1(8,-1,1,8)</t>
  </si>
  <si>
    <t>3-1(-18,10,10,13)</t>
  </si>
  <si>
    <t>3-1(-2,3,7,9)</t>
  </si>
  <si>
    <t>3-1(5,-7,6,10)</t>
  </si>
  <si>
    <t>3-1(-9,7,8,2)</t>
  </si>
  <si>
    <t>3-1(6,6,-6,6)</t>
  </si>
  <si>
    <t>3-2(-11,5,5,-11,5)</t>
  </si>
  <si>
    <t>3-2(-8,5,-1,5,8)</t>
  </si>
  <si>
    <t>8,9,6)</t>
  </si>
  <si>
    <t>3-2(-8,2,-11,5,2)</t>
  </si>
  <si>
    <t>3-2(-7,7,-10,6,5)</t>
  </si>
  <si>
    <t>3-2(8,-8,-10,7,12)</t>
  </si>
  <si>
    <t>3-0(6,3,6)</t>
  </si>
  <si>
    <t>ЛАВРОВА-ХУСЕЙНОВА</t>
  </si>
  <si>
    <t>ЖЕНСКИЕ ПАРЫ</t>
  </si>
  <si>
    <t>ЕГИЗБАЙ-УТЕПБЕРГЕНОВА</t>
  </si>
  <si>
    <t>БЕКИШ-ИЛЬЯС</t>
  </si>
  <si>
    <t>КОШКУМБАЕВА-ТОРШАЕВА</t>
  </si>
  <si>
    <t>БИАХМЕТОВА-РАБЧЕНЮК</t>
  </si>
  <si>
    <t>АСЫКБЕК-КАЛЫКБАЙ</t>
  </si>
  <si>
    <t>ОТЕПОВА-БОНДАРЬ</t>
  </si>
  <si>
    <t>ДАРХАНКЫЗЫ-АКМУРЗИНА</t>
  </si>
  <si>
    <t>КАПАНОВА-АЗАТОВА</t>
  </si>
  <si>
    <t>ШАПЕЙ-УСИПБАЕВА</t>
  </si>
  <si>
    <t>ОХМАК-КОШЕЛЕВА</t>
  </si>
  <si>
    <t>МАРКИНА-КОЗЫБАЕВА</t>
  </si>
  <si>
    <t>САПАРОВА-СМИРНОВА</t>
  </si>
  <si>
    <t>БАХЫТ-РОМАНОВСКАЯ</t>
  </si>
  <si>
    <t>3-1(14,9,-8,7)</t>
  </si>
  <si>
    <t>МУСТАФА-БОРСАКБАЕВА З.</t>
  </si>
  <si>
    <t>КРЮКОВСКАЯ-КУАТОВА</t>
  </si>
  <si>
    <t>БОРСАКБАЕВА-ТЕМИРХАНОВА</t>
  </si>
  <si>
    <t>САНДЫБАЕВА-ЦВИГУН</t>
  </si>
  <si>
    <t>ШОКОБАЛИНОВА-ПЬЯНИКОВА</t>
  </si>
  <si>
    <t>САНДЫБАЙ-ТУТУЕВА</t>
  </si>
  <si>
    <t>АЛМАГАМБЕТОВА-БОРИСЮК</t>
  </si>
  <si>
    <t>АЛИМБАЕВА-АШКЕЕВА</t>
  </si>
  <si>
    <t>3-2(-6,8,-5,9,9)</t>
  </si>
  <si>
    <t>КАСЫМОВА-ШЛЕТГАУЭР</t>
  </si>
  <si>
    <t>ЖАКСЫЛЫКОВА-ГАМОВА</t>
  </si>
  <si>
    <t>ЗУБКОВА-ЛАВРОВА Е.</t>
  </si>
  <si>
    <t>ПЮРКО- СПЕСИВЦЕВА</t>
  </si>
  <si>
    <t>МЕДЕУОВА-МУКАШ Ш.</t>
  </si>
  <si>
    <t>МОЧАЛКИНА- ФУ Дарья</t>
  </si>
  <si>
    <t>АКАШЕВА-МИРКАДИРОВА</t>
  </si>
  <si>
    <t>ЗАХАРОВ-АКАШЕВА</t>
  </si>
  <si>
    <t>СМЕШАННЫЕ ПАРЫ</t>
  </si>
  <si>
    <t>НИЕТКАЛИЕВ-БЕКИШ</t>
  </si>
  <si>
    <t>ЖАМАЛ-УСИПБАЕВА</t>
  </si>
  <si>
    <t>3-1(-6,7,12,6)</t>
  </si>
  <si>
    <t>КИМ Т.-СМИРНОВА</t>
  </si>
  <si>
    <t>3-2(-11,6-8,6,7)</t>
  </si>
  <si>
    <t>ЖОЛУДЕВ-САНДЫБАЕВА</t>
  </si>
  <si>
    <t>ХАРКИ А-М.-ТОРШАЕВА</t>
  </si>
  <si>
    <t>3-0(5,4,4)</t>
  </si>
  <si>
    <t>ДУЙСЕНБАЙ-ЦВИГУН</t>
  </si>
  <si>
    <t>АРТУКМЕТОВ-МИРКАДИРОВА</t>
  </si>
  <si>
    <t>3-0(5,4,7)</t>
  </si>
  <si>
    <t>ХАРКИ И.-РОМАНОВСКАЯ</t>
  </si>
  <si>
    <t>3-1(8,5,-9,10)</t>
  </si>
  <si>
    <t>ГЕРАСИМЕНКО Т.-ЗУБКОВА</t>
  </si>
  <si>
    <t>3-0(8,10,6)</t>
  </si>
  <si>
    <t>РАМАЗАНОВ-КАПАНОВА Д.</t>
  </si>
  <si>
    <t>3-1(5,10,-4,8)</t>
  </si>
  <si>
    <t>КЕЛЬБУГАНОВ-КОШКУМБАЕВА</t>
  </si>
  <si>
    <t>3-2(9,-7,4,-9,3)</t>
  </si>
  <si>
    <t>КУРМАНГАЛИЕВ-АШКЕЕВА</t>
  </si>
  <si>
    <t>3-2(-8,4,-11,7,6)</t>
  </si>
  <si>
    <t>АМАН-КАЛЫКБАЙ</t>
  </si>
  <si>
    <t>3-0(1,1,9)</t>
  </si>
  <si>
    <t>ГЕРАСИМЕНКО Г.-ЛАВРОВА Е.</t>
  </si>
  <si>
    <t>3-1(7,9,-7,5)</t>
  </si>
  <si>
    <t>КЕНЖИГУЛОВ А.-БАХЫТ</t>
  </si>
  <si>
    <t>РАЙТЕР-ЛАВРОВА</t>
  </si>
  <si>
    <t>3-0(6,7,8)</t>
  </si>
  <si>
    <t>ЖАМАШЕВ-КУАТОВА</t>
  </si>
  <si>
    <t>3-0(5,5,7)</t>
  </si>
  <si>
    <t>КОНКУБАЕВ-РАБЧЕНЮК</t>
  </si>
  <si>
    <t>3-0(4,7,10)</t>
  </si>
  <si>
    <t>ГЕРАСИМЕНКО А-АЛМАГАМБЕТОВА</t>
  </si>
  <si>
    <t>3-0(5,3,7)</t>
  </si>
  <si>
    <t>СУРТУБАЕВ-ОТЕПОВА</t>
  </si>
  <si>
    <t>МУРАТКАЛИЕВ-КОЗЫБАЕВА</t>
  </si>
  <si>
    <t>3-0(2,7,6)</t>
  </si>
  <si>
    <t>МОЧАЛКИН-МОЧАЛКИНА</t>
  </si>
  <si>
    <t>3-1(7,7,-3,8)</t>
  </si>
  <si>
    <t>ЖУБАНОВ-САПАРОВА</t>
  </si>
  <si>
    <t>3-1(5,-6,7,8)</t>
  </si>
  <si>
    <t>КЕНЖИГУЛОВ Д.-АЛИМБАЕВА</t>
  </si>
  <si>
    <t>3-2(5,8,-11,-11,4)</t>
  </si>
  <si>
    <t>ИГНАТОВ-ПЮРКО</t>
  </si>
  <si>
    <t>3-0(4,9,1)</t>
  </si>
  <si>
    <t>ТОРГАЙБЕКОВ-ФУ Д.</t>
  </si>
  <si>
    <t>3-1(9,6,-6,10)</t>
  </si>
  <si>
    <t>КУРМАМБАЕВ-БОРИСЮК</t>
  </si>
  <si>
    <t>3-1(-5,7,6,7)</t>
  </si>
  <si>
    <t>ИРИСАЛИЕВ-АЗАТОВА</t>
  </si>
  <si>
    <t>СОТНИК-КАПАНОВА Г.</t>
  </si>
  <si>
    <t>3-2(-5,-6,7,8,7)</t>
  </si>
  <si>
    <t>ТЛЕУБАЕВ-БИАХМЕТОВА</t>
  </si>
  <si>
    <t>3-0(9,1,6)</t>
  </si>
  <si>
    <t>ДАНИЯРОВ-ХУСЕЙНОВА</t>
  </si>
  <si>
    <t>3-0(7,11,4)</t>
  </si>
  <si>
    <t>КЕНЖИГУЛОВ-КЕНЖИГУЛОВ</t>
  </si>
  <si>
    <t>МУЖСКИЕ ПАРЫ</t>
  </si>
  <si>
    <t>ИНЫРБАЕВ-КАБДЫЛУАХИТОВ К.</t>
  </si>
  <si>
    <t>3-0(10,6,9)</t>
  </si>
  <si>
    <t>ИСКЕНДИРОВ-КОНКУБАЕВ</t>
  </si>
  <si>
    <t>3-0(9,8,7)</t>
  </si>
  <si>
    <t>МАКСИМОВ-СИПАЧЕВ</t>
  </si>
  <si>
    <t>3-0(8,7,6)</t>
  </si>
  <si>
    <t>ХАРКИ И.-ХАРКИ А-М.</t>
  </si>
  <si>
    <t>3-0(9,6,9)</t>
  </si>
  <si>
    <t>БЕКЕН-ТОЛСУБАЕВ</t>
  </si>
  <si>
    <t>ТОРГАЙБЕКОВ-КЕСКИНБАЕВ</t>
  </si>
  <si>
    <t>3-2(-10,-912,9,7)</t>
  </si>
  <si>
    <t>АКИМАЛИ-ИРИСАЛИЕВ</t>
  </si>
  <si>
    <t>БЕЙСЕНОВ-СУРТУБАЕВ</t>
  </si>
  <si>
    <t>3-2(-7,10,7,-7,11)</t>
  </si>
  <si>
    <t>АСКАР-ХАНЗАДА</t>
  </si>
  <si>
    <t>3-0(10,4,8)</t>
  </si>
  <si>
    <t>КЫСТАУБАЕВ-ХЕГАЙ</t>
  </si>
  <si>
    <t>3-1(-8,7,6,9)</t>
  </si>
  <si>
    <t>ГЕРАСИМЕНКО Г.-ХАЛИЛОВ</t>
  </si>
  <si>
    <t>3-2(9,5,-9,-5,8)</t>
  </si>
  <si>
    <t>ТЛЕУБАЕВ-САРСЕНБАЙ</t>
  </si>
  <si>
    <t>АХТАНОВ-ДУЙСЕНБАЙ</t>
  </si>
  <si>
    <t>ЛАГУТЦЕВ-САЛАМАТОВ</t>
  </si>
  <si>
    <t>3-0(5,3,6)</t>
  </si>
  <si>
    <t>ЖОЛУДЕВ-КУРМАНГАЛИЕВ</t>
  </si>
  <si>
    <t>3-1(-7,3,4,5)</t>
  </si>
  <si>
    <t>ЖАМАЛ-АРТУКМЕТОВ</t>
  </si>
  <si>
    <t>3-0(9,9,7)</t>
  </si>
  <si>
    <t>МАМЫРБЕК-МУРАТКАЛИЕВ</t>
  </si>
  <si>
    <t>3-0(9,4,5)</t>
  </si>
  <si>
    <t>БЕСБАЙ-АМОНГОСОВ</t>
  </si>
  <si>
    <t>3-1(8,5,-9,11)</t>
  </si>
  <si>
    <t>АМАН-ХАРКИ А.</t>
  </si>
  <si>
    <t>3-2(8,-10,-9,6,9)</t>
  </si>
  <si>
    <t>ДАНИЯРОВ-СОТНИК</t>
  </si>
  <si>
    <t>НИЕТКАЛИЕВ-МЭЛСОВ</t>
  </si>
  <si>
    <t>3-0(7,7,5)</t>
  </si>
  <si>
    <t>ИГНАТОВ-КАЙРУШЕВ</t>
  </si>
  <si>
    <t>3-2(11,11,-9,-8,5)</t>
  </si>
  <si>
    <t>КУРМАМБАЕВ-ЖУБАНОВ</t>
  </si>
  <si>
    <t>3-0(1,5,8)</t>
  </si>
  <si>
    <t>ЗАХАРОВ-КИМ Т.</t>
  </si>
  <si>
    <t>3-0(4,9,8)</t>
  </si>
  <si>
    <t>ГАЙНЕДЕНОВ-ЖАМАШЕВ</t>
  </si>
  <si>
    <t>3-0(3,6,8)</t>
  </si>
  <si>
    <t>ХАЗКЕН-КАБДЫЛУАХИТОВ А.</t>
  </si>
  <si>
    <t>3-2(-7,9,8,-7,8)</t>
  </si>
  <si>
    <t>ГЕРАСИМЕНКО А.-ГЕРАСИМЕНКО Т.</t>
  </si>
  <si>
    <t>3-1(9,4,-7,1)</t>
  </si>
  <si>
    <t>ЖАНАЙ-ОСПАНОВ</t>
  </si>
  <si>
    <t>3-1(11,-7,8,8)</t>
  </si>
  <si>
    <t>РАМАЗАНОВ-ХАРКИ М.</t>
  </si>
  <si>
    <t>3-0(8,9,6)</t>
  </si>
  <si>
    <t>БРЫЗГАЛОВ-БОЧЕНИН</t>
  </si>
  <si>
    <t>3-0(3,6,9)</t>
  </si>
  <si>
    <t>КЕЛЬБУГАНОВ-РАЙТЕР</t>
  </si>
  <si>
    <t>3-1(-11,8,3,8)</t>
  </si>
  <si>
    <t>11-17 января 2021г.                                                                                           г. Караганда.</t>
  </si>
  <si>
    <t>ИТОГОВЫЙ ПРОТОКОЛ</t>
  </si>
  <si>
    <t>МУЖЧИНЫ. ОДИНОЧНЫЙ РАЗРЯД</t>
  </si>
  <si>
    <t>Место</t>
  </si>
  <si>
    <t>Дата рождения</t>
  </si>
  <si>
    <t>ЖЕНЩИНЫ. ОДИНОЧНЫЙ РАЗРЯД</t>
  </si>
  <si>
    <t>МУЖЧИНЫ. ПАРНЫЙ РАЗРЯД</t>
  </si>
  <si>
    <t>ЖЕНЩИНЫ. ПАРНЫЙ РАЗРЯД</t>
  </si>
  <si>
    <t>СМЕШАННЫЙ ПАРНЫЙ РАЗРЯД</t>
  </si>
  <si>
    <t>Главный судья. НСВК                                                                                                                   Э. Алиева</t>
  </si>
  <si>
    <t>Главный секретарь. Судья НК                                                                                                   А. Бейсенбекова.</t>
  </si>
  <si>
    <t>ИТОГИ КОМАНДНЫХ СОРЕВНОВАНИЙ ЖЕНЩИН.</t>
  </si>
  <si>
    <t>1 МЕСТО</t>
  </si>
  <si>
    <t>2 МЕСТО</t>
  </si>
  <si>
    <t>3 МЕСТО</t>
  </si>
  <si>
    <t>ИТОГИ КОМАНДНЫХ СОРЕВНОВАНИЙ МУЖЧИН.</t>
  </si>
  <si>
    <t>Главный судья. НСВК                                                                                            Э. Алиева</t>
  </si>
  <si>
    <t>Главный секретарь. Судья НК                                                                             А. Бейсенбекова.</t>
  </si>
  <si>
    <t>ЛИЧНО-КОМАНДНЫЙ ЧЕМПИОНАТ РЕСПУБЛИКИ КАЗАХСТАН ПО НАСТОЛЬНОМУ ТЕННИСУ</t>
  </si>
  <si>
    <t>12-17 январь.2021г.</t>
  </si>
  <si>
    <t>Командные соревнования. МУЖЧИНЫ</t>
  </si>
  <si>
    <t xml:space="preserve">С В О Д Н Ы Й   П Р О Т О К О Л </t>
  </si>
  <si>
    <t>Матч № 1</t>
  </si>
  <si>
    <t>встреча</t>
  </si>
  <si>
    <t>Команда A,B</t>
  </si>
  <si>
    <t>Команда X,Y</t>
  </si>
  <si>
    <t>Счет в партиях</t>
  </si>
  <si>
    <t>счет</t>
  </si>
  <si>
    <t>Очки</t>
  </si>
  <si>
    <t>А</t>
  </si>
  <si>
    <t>A,B</t>
  </si>
  <si>
    <t>X,Y</t>
  </si>
  <si>
    <t>A</t>
  </si>
  <si>
    <t>X</t>
  </si>
  <si>
    <t>B</t>
  </si>
  <si>
    <t>ХАРКИ А.</t>
  </si>
  <si>
    <t>Y</t>
  </si>
  <si>
    <t>C</t>
  </si>
  <si>
    <t>ХАРКИ А-М.</t>
  </si>
  <si>
    <t>Z</t>
  </si>
  <si>
    <t>Общий счет</t>
  </si>
  <si>
    <t>Победила команда</t>
  </si>
  <si>
    <t>Матч № 2</t>
  </si>
  <si>
    <t>ХАЗКЕН</t>
  </si>
  <si>
    <t>КАБДЫЛУАХИТОВ А.</t>
  </si>
  <si>
    <t>Матч № 3</t>
  </si>
  <si>
    <t>САЛАМАТОВ</t>
  </si>
  <si>
    <t>КАПЫШЕВ</t>
  </si>
  <si>
    <t>ДАНИЯРОВ</t>
  </si>
  <si>
    <t>АЙСЕНОВ</t>
  </si>
  <si>
    <t>Матч № 4</t>
  </si>
  <si>
    <t>АМАНГЕЛДИУЛЫ</t>
  </si>
  <si>
    <t>БЕКЕН</t>
  </si>
  <si>
    <t>ТОЛСУБАЕВ</t>
  </si>
  <si>
    <t>ЖАМАЛ</t>
  </si>
  <si>
    <t>Матч № 5</t>
  </si>
  <si>
    <t>АМАНГЕЛДЫУЛЫ</t>
  </si>
  <si>
    <t>Матч № 6</t>
  </si>
  <si>
    <t>ГОЛОДОВ</t>
  </si>
  <si>
    <t>КАЙРУШЕВ</t>
  </si>
  <si>
    <t>ИГНАТОВ</t>
  </si>
  <si>
    <t>Матч № 7</t>
  </si>
  <si>
    <t>ТЕН</t>
  </si>
  <si>
    <t>АБЕЛЬДИНОВ</t>
  </si>
  <si>
    <t>ЖУМАШЕВ</t>
  </si>
  <si>
    <t>ТОРГАЙБЕКОВ</t>
  </si>
  <si>
    <t>Матч № 8</t>
  </si>
  <si>
    <t>КЕНЖИГУЛОВ Д..</t>
  </si>
  <si>
    <t>АМАНГОСОВ</t>
  </si>
  <si>
    <t>Матч № 9</t>
  </si>
  <si>
    <t>БЕЙСЕНОВ</t>
  </si>
  <si>
    <t>Матч № 10</t>
  </si>
  <si>
    <t>Матч № 11</t>
  </si>
  <si>
    <t>ГЕРАСИМЕНКО Т..</t>
  </si>
  <si>
    <t>Матч № 12</t>
  </si>
  <si>
    <t>АСКАР</t>
  </si>
  <si>
    <t>РАМАЗАНОВ</t>
  </si>
  <si>
    <t>ХАНЗАДА</t>
  </si>
  <si>
    <t>Матч № 13</t>
  </si>
  <si>
    <t xml:space="preserve">КИМ </t>
  </si>
  <si>
    <t>Матч № 14</t>
  </si>
  <si>
    <t>ШУШАКОВ</t>
  </si>
  <si>
    <t>Матч № 15</t>
  </si>
  <si>
    <t>Матч № 16</t>
  </si>
  <si>
    <t>АМИНОВ</t>
  </si>
  <si>
    <t>ХЕГАЙ</t>
  </si>
  <si>
    <t>ЖАНГАБАЕВ</t>
  </si>
  <si>
    <t>Матч № 17</t>
  </si>
  <si>
    <t>КОНКУБАЕВ</t>
  </si>
  <si>
    <t>Матч № 18</t>
  </si>
  <si>
    <t>АЛТАЙ</t>
  </si>
  <si>
    <t>ТОКМУРАТОВ</t>
  </si>
  <si>
    <t>Матч № 19</t>
  </si>
  <si>
    <t xml:space="preserve">ГЕРАСИМЕНКО Т. </t>
  </si>
  <si>
    <t xml:space="preserve">ГЕРАСИМЕНКО Г. </t>
  </si>
  <si>
    <t>Матч № 20</t>
  </si>
  <si>
    <t xml:space="preserve">ЖУМАШЕВ </t>
  </si>
  <si>
    <t>МАКУЛЬБЕКОВ</t>
  </si>
  <si>
    <t>МАМЫРБЕК</t>
  </si>
  <si>
    <t>Матч № 21</t>
  </si>
  <si>
    <t>Матч № 22</t>
  </si>
  <si>
    <t>Матч № 23</t>
  </si>
  <si>
    <t xml:space="preserve">ВКО </t>
  </si>
  <si>
    <t>Матч № 24</t>
  </si>
  <si>
    <t>ХАРКИ А-М</t>
  </si>
  <si>
    <t>Матч № 25</t>
  </si>
  <si>
    <t xml:space="preserve">РАЙТЕР </t>
  </si>
  <si>
    <t>Матч № 26</t>
  </si>
  <si>
    <t>АТЫРАУСКАЯобл.</t>
  </si>
  <si>
    <t>ОСПАНОВ</t>
  </si>
  <si>
    <t>Матч № 27</t>
  </si>
  <si>
    <t>Матч № 28</t>
  </si>
  <si>
    <t>ИНЫРБАЕВ</t>
  </si>
  <si>
    <t>Матч № 29</t>
  </si>
  <si>
    <t>Матч № 30</t>
  </si>
  <si>
    <t>Матч № 31</t>
  </si>
  <si>
    <t>ГЕРАСИМЕНКО Г.</t>
  </si>
  <si>
    <t>Матч № 32</t>
  </si>
  <si>
    <t>Матч № 33</t>
  </si>
  <si>
    <t>-8</t>
  </si>
  <si>
    <t>ГАЙНЕДЕНОВ</t>
  </si>
  <si>
    <t>Матч № 34</t>
  </si>
  <si>
    <t>ЛАГУТЦЕВ</t>
  </si>
  <si>
    <t>Матч № 35</t>
  </si>
  <si>
    <t>Матч № 36</t>
  </si>
  <si>
    <t>Матч № 37</t>
  </si>
  <si>
    <t>ХАРКИ А-М..</t>
  </si>
  <si>
    <t>Матч № 38</t>
  </si>
  <si>
    <t>СИПАЧЕВ</t>
  </si>
  <si>
    <t>Матч № 39</t>
  </si>
  <si>
    <t>БАКЫТ</t>
  </si>
  <si>
    <t>Матч № 40</t>
  </si>
  <si>
    <t>ЖАМАШЕВ</t>
  </si>
  <si>
    <t>Матч № 41</t>
  </si>
  <si>
    <t>Главный судья.НСВК.</t>
  </si>
  <si>
    <t>Э. Алиева</t>
  </si>
  <si>
    <t>Главный секретарь. Судья НК.</t>
  </si>
  <si>
    <t>А. Бейсенбекова</t>
  </si>
  <si>
    <t>Командные соревнования. ЖЕНЩИНЫ</t>
  </si>
  <si>
    <t>АЛМАГАМБЕТОВА Г.</t>
  </si>
  <si>
    <t>ДАРХАНКЫЗЫ А.</t>
  </si>
  <si>
    <t>САПАРОВА А.</t>
  </si>
  <si>
    <t>КАПАНОВА Г..</t>
  </si>
  <si>
    <t>ХУСЕЙНОВА Г.</t>
  </si>
  <si>
    <t>ТОРШАЕВА Г.</t>
  </si>
  <si>
    <t>СМИРНОВА А.</t>
  </si>
  <si>
    <t xml:space="preserve">ТЕМИРХАНОВА А. </t>
  </si>
  <si>
    <t xml:space="preserve">АКАШЕВА З. </t>
  </si>
  <si>
    <t>МОЧАЛКИНА В.</t>
  </si>
  <si>
    <t>ПЮРКО Е.</t>
  </si>
  <si>
    <t>МИРКАДИРОВА С.</t>
  </si>
  <si>
    <t xml:space="preserve">БАХЫТ А. </t>
  </si>
  <si>
    <t>АЗАТОВА О.</t>
  </si>
  <si>
    <t>_</t>
  </si>
  <si>
    <t>УТЕПБЕГЕНОВА</t>
  </si>
  <si>
    <t>УТЕПБЕРГЕНОВА</t>
  </si>
  <si>
    <t>ЕГИЗОВА</t>
  </si>
  <si>
    <t>БОРСАКБАЕВА</t>
  </si>
  <si>
    <t>КАРАГАНДИНСКАЯ обл</t>
  </si>
  <si>
    <t>ЖАМБЫЛСКАЯ оьл.</t>
  </si>
  <si>
    <t>г,НУР-СУЛТАН</t>
  </si>
  <si>
    <t>Г.ШЫМКЕНТ</t>
  </si>
  <si>
    <t xml:space="preserve">СМИРНОВА </t>
  </si>
  <si>
    <t>Подгруппа 1</t>
  </si>
  <si>
    <t>3-0(7,6,8)</t>
  </si>
  <si>
    <t>МЫКТЫБЕКОВ</t>
  </si>
  <si>
    <t>3-0(6,5,5)</t>
  </si>
  <si>
    <t>3-0(8,4,8)</t>
  </si>
  <si>
    <t>НИЕТКАЛИЕВ</t>
  </si>
  <si>
    <t>3-1(6,7,-8,10)</t>
  </si>
  <si>
    <t>3-1(8,9,-10,9)</t>
  </si>
  <si>
    <t>3-0(9,8,3)</t>
  </si>
  <si>
    <t>МАНАТУЛЫ</t>
  </si>
  <si>
    <t>3-0(3,3,6)</t>
  </si>
  <si>
    <t>3-1(8,3,-9,8)</t>
  </si>
  <si>
    <t>3-0(5,9,9)</t>
  </si>
  <si>
    <t>3-1(5,8,-11,8)</t>
  </si>
  <si>
    <t>3-2(-9,4,-5,5,5)</t>
  </si>
  <si>
    <t>3-0(5,3,8)</t>
  </si>
  <si>
    <t>3-2(6,-9,9,-8,6)</t>
  </si>
  <si>
    <t>3-0(9,7,2)</t>
  </si>
  <si>
    <t>3-1(9,9,-1,7)</t>
  </si>
  <si>
    <t>Подгруппа 2</t>
  </si>
  <si>
    <t>3-0(2,4,5)</t>
  </si>
  <si>
    <t>3-0(5,8,8)</t>
  </si>
  <si>
    <t>МОЧАЛКИН</t>
  </si>
  <si>
    <t>3-2(8,-8,7,-9,9)</t>
  </si>
  <si>
    <t>3-1(3,9,-9,8)</t>
  </si>
  <si>
    <t>БАЯНДИН</t>
  </si>
  <si>
    <t>3-0(11,11,12)</t>
  </si>
  <si>
    <t>3-0(8,5,9)</t>
  </si>
  <si>
    <t>3-1(7,-11,4,7)</t>
  </si>
  <si>
    <t>3-1(7,-9,2,6)</t>
  </si>
  <si>
    <t>3-0(8,8,13)</t>
  </si>
  <si>
    <t>3-1(12,8,-7,10)</t>
  </si>
  <si>
    <t>3-0(9,2,7)</t>
  </si>
  <si>
    <t>3-0(8,10,7)</t>
  </si>
  <si>
    <t>Гл. судья</t>
  </si>
  <si>
    <t>Гл. секретарь</t>
  </si>
  <si>
    <t>Подгруппа 3</t>
  </si>
  <si>
    <t>3-0(10,7,10)</t>
  </si>
  <si>
    <t>ДАУЛЕТУЛЫ</t>
  </si>
  <si>
    <t>3-1(-7,15,9,7)</t>
  </si>
  <si>
    <t>МЭЛСОВ</t>
  </si>
  <si>
    <t>3-1(-12,8,6,7)</t>
  </si>
  <si>
    <t>3-0(9,4,6)</t>
  </si>
  <si>
    <t>3-2(-10,8,-8,10,6)</t>
  </si>
  <si>
    <t>3-0(8,6,7)</t>
  </si>
  <si>
    <t>КАБДЫЛУАХИТОВ К.</t>
  </si>
  <si>
    <t>3-0(4,10,9)</t>
  </si>
  <si>
    <t>3-0(3,2,6)</t>
  </si>
  <si>
    <t>3-0(11,7,4)</t>
  </si>
  <si>
    <t>3-1(10,6,-11,11)</t>
  </si>
  <si>
    <t>3-2(-7,6,6,-8,5)</t>
  </si>
  <si>
    <t>3-1(11,4,-11,10)</t>
  </si>
  <si>
    <t>3-1(10,12,-7,3)</t>
  </si>
  <si>
    <t>3-1(-6,10,5,10)</t>
  </si>
  <si>
    <t>Подгруппа 4</t>
  </si>
  <si>
    <t>БУРБАСОВ</t>
  </si>
  <si>
    <t>3-0(7,4,8)</t>
  </si>
  <si>
    <t>3-0(3,12,8)</t>
  </si>
  <si>
    <t>3-1(4,4,-9,3)</t>
  </si>
  <si>
    <t>3-2(7,6,-5,-4,5)</t>
  </si>
  <si>
    <t>3-2(-9,-9,6,5,9)</t>
  </si>
  <si>
    <t>БОЧЕНИН</t>
  </si>
  <si>
    <t>3-1(7,9,-9,8)</t>
  </si>
  <si>
    <t>3-0(10,6,13)</t>
  </si>
  <si>
    <t>3-2(-13,-12,8,11,9)</t>
  </si>
  <si>
    <t>3-0(9,9,8)</t>
  </si>
  <si>
    <t>3-0(10,9,5)</t>
  </si>
  <si>
    <t>3-1(-9,1,9,8)</t>
  </si>
  <si>
    <t>3-0(6,8,11)</t>
  </si>
  <si>
    <t>3-1(5,-9,4,7)</t>
  </si>
  <si>
    <t>3-2(9,-8,8,-7,9)</t>
  </si>
  <si>
    <t>3-1(-6,10,7,6)</t>
  </si>
  <si>
    <t>КИМ Т.</t>
  </si>
  <si>
    <t>Подгруппа 5</t>
  </si>
  <si>
    <t>3-0(6,5,6)</t>
  </si>
  <si>
    <t>ШАРИПХАН</t>
  </si>
  <si>
    <t>3-1(4,-6,,3,9)</t>
  </si>
  <si>
    <t>3-0(9,8,18)</t>
  </si>
  <si>
    <t>3-0(7,4,12)</t>
  </si>
  <si>
    <t>3-1(6,-9,8,12)</t>
  </si>
  <si>
    <t>3-1(-7,9,6,8)</t>
  </si>
  <si>
    <t>3-1(7,-9,7,10)</t>
  </si>
  <si>
    <t>3-0(6,10,5)</t>
  </si>
  <si>
    <t>3-0(3,9,5)</t>
  </si>
  <si>
    <t>3-0(7,6,6)</t>
  </si>
  <si>
    <t>3-1(8,-10,5,3)</t>
  </si>
  <si>
    <t>3-2(-9,-9,9,9,11)</t>
  </si>
  <si>
    <t>3-1(3,8,-12,3)</t>
  </si>
  <si>
    <t>3-1(10,-7,8,7)</t>
  </si>
  <si>
    <t>3-0(9,15,11)</t>
  </si>
  <si>
    <t>3-2(-6,-9,8,8,7)</t>
  </si>
  <si>
    <t>Подгруппа 6</t>
  </si>
  <si>
    <t>3-0(7,8,10)</t>
  </si>
  <si>
    <t>ХАЙРУШЕВ</t>
  </si>
  <si>
    <t>3-0(8,13,7)</t>
  </si>
  <si>
    <t>3-1(3,-7,7,7)</t>
  </si>
  <si>
    <t>КЫСТАУБАЕВ ДМ.</t>
  </si>
  <si>
    <t>3-0(9,6,7)</t>
  </si>
  <si>
    <t>3-1(8,-11,6,6)</t>
  </si>
  <si>
    <t>МУРАТКАЛИЕВ</t>
  </si>
  <si>
    <t>3-0(5,5,9)</t>
  </si>
  <si>
    <t>КЕСКИНБАЕВ</t>
  </si>
  <si>
    <t>3-0(5,9,4)</t>
  </si>
  <si>
    <t>3-0(-11,7,6,7)</t>
  </si>
  <si>
    <t>3-0(6,7,6)</t>
  </si>
  <si>
    <t>3-1(-6,11,5,4)</t>
  </si>
  <si>
    <t>3-1(1,-8,7,3)</t>
  </si>
  <si>
    <t>3-1(6,-6,3,9)</t>
  </si>
  <si>
    <t>3-1(5,9,-7,11)</t>
  </si>
  <si>
    <t>Подгруппа 7</t>
  </si>
  <si>
    <t>3-0(6,8,4)</t>
  </si>
  <si>
    <t>3-2(9,-11,5,-8,8)</t>
  </si>
  <si>
    <t>3-0(3,7,9)</t>
  </si>
  <si>
    <t>3-0(3,9,7)</t>
  </si>
  <si>
    <t>3-0(4,3,7)</t>
  </si>
  <si>
    <t>3-0(5,5,10)</t>
  </si>
  <si>
    <t>АБИЛ</t>
  </si>
  <si>
    <t>3-1(-9,10,9,9)</t>
  </si>
  <si>
    <t>ЛИТВИНЕНКО</t>
  </si>
  <si>
    <t>3-1(10,-10,7,5)</t>
  </si>
  <si>
    <t>3-0(10,11,7)</t>
  </si>
  <si>
    <t>3-1(5,-7,10,7)</t>
  </si>
  <si>
    <t>3-1(-9,6,7,7)</t>
  </si>
  <si>
    <t>3-1(5,-9,6,8)</t>
  </si>
  <si>
    <t>3-1(3,6,-8,7)</t>
  </si>
  <si>
    <t>3-0(5,4,2)</t>
  </si>
  <si>
    <t>3-0(3,6,6)</t>
  </si>
  <si>
    <t>Подгруппа 8</t>
  </si>
  <si>
    <t>3-1(-10,8,8,7)</t>
  </si>
  <si>
    <t>БРЫЗГАЛОВ</t>
  </si>
  <si>
    <t>3-0(6,4,9)</t>
  </si>
  <si>
    <t>3-0(5,9,7)</t>
  </si>
  <si>
    <t>3-0(5,2,8)</t>
  </si>
  <si>
    <t>3-0(10,5,9)</t>
  </si>
  <si>
    <t>3-2(7,7,-5,-8,9)</t>
  </si>
  <si>
    <t>3-0(5,14,8)</t>
  </si>
  <si>
    <t>3-2(-9,-10,11,8,4)</t>
  </si>
  <si>
    <t>3-1(4,-8,8,8)</t>
  </si>
  <si>
    <t>3-1(8,8,-8,8)</t>
  </si>
  <si>
    <t>3-1(6,2,-8,9)</t>
  </si>
</sst>
</file>

<file path=xl/styles.xml><?xml version="1.0" encoding="utf-8"?>
<styleSheet xmlns="http://schemas.openxmlformats.org/spreadsheetml/2006/main">
  <numFmts count="1">
    <numFmt numFmtId="164" formatCode="0;\-0;;@"/>
  </numFmts>
  <fonts count="98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sz val="16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i/>
      <sz val="11"/>
      <color theme="1"/>
      <name val="Cambria"/>
      <family val="1"/>
      <charset val="204"/>
      <scheme val="major"/>
    </font>
    <font>
      <i/>
      <sz val="11"/>
      <color theme="1"/>
      <name val="Times New Roman"/>
      <family val="1"/>
      <charset val="204"/>
    </font>
    <font>
      <b/>
      <i/>
      <sz val="10"/>
      <name val="Franklin Gothic Medium Cond"/>
      <family val="2"/>
      <charset val="204"/>
    </font>
    <font>
      <i/>
      <sz val="11"/>
      <name val="Times New Roman"/>
      <family val="1"/>
      <charset val="204"/>
    </font>
    <font>
      <sz val="10"/>
      <color indexed="12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Georgia"/>
      <family val="1"/>
      <charset val="204"/>
    </font>
    <font>
      <b/>
      <sz val="11"/>
      <name val="Georgia"/>
      <family val="1"/>
      <charset val="204"/>
    </font>
    <font>
      <b/>
      <sz val="26"/>
      <name val="Verdana"/>
      <family val="2"/>
      <charset val="204"/>
    </font>
    <font>
      <sz val="11"/>
      <name val="Georgia"/>
      <family val="1"/>
      <charset val="204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u/>
      <sz val="14"/>
      <name val="Arial"/>
      <family val="2"/>
      <charset val="204"/>
    </font>
    <font>
      <b/>
      <i/>
      <sz val="14"/>
      <color rgb="FF333399"/>
      <name val="Times New Roman"/>
      <family val="1"/>
      <charset val="204"/>
    </font>
    <font>
      <i/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1"/>
      <color rgb="FF99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333399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i/>
      <sz val="11"/>
      <color rgb="FF99000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i/>
      <sz val="11"/>
      <color theme="5" tint="-0.249977111117893"/>
      <name val="Times New Roman"/>
      <family val="1"/>
      <charset val="204"/>
    </font>
    <font>
      <i/>
      <sz val="11"/>
      <color rgb="FF0066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 tint="4.9989318521683403E-2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i/>
      <sz val="10"/>
      <color rgb="FF990000"/>
      <name val="Times New Roman"/>
      <family val="1"/>
      <charset val="204"/>
    </font>
    <font>
      <b/>
      <i/>
      <sz val="10"/>
      <color rgb="FF0066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 tint="0.14999847407452621"/>
      <name val="Times New Roman"/>
      <family val="1"/>
      <charset val="204"/>
    </font>
    <font>
      <sz val="10"/>
      <color theme="0"/>
      <name val="Franklin Gothic Medium Cond"/>
      <family val="2"/>
      <charset val="204"/>
    </font>
    <font>
      <sz val="14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sz val="8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10"/>
      <name val="Arial"/>
      <family val="2"/>
      <charset val="204"/>
    </font>
    <font>
      <b/>
      <sz val="7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i/>
      <sz val="12"/>
      <name val="Franklin Gothic Medium Cond"/>
      <family val="2"/>
      <charset val="204"/>
    </font>
    <font>
      <sz val="11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i/>
      <sz val="8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9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i/>
      <sz val="10"/>
      <name val="Cambria"/>
      <family val="1"/>
      <charset val="204"/>
      <scheme val="major"/>
    </font>
    <font>
      <b/>
      <i/>
      <u/>
      <sz val="12"/>
      <name val="Franklin Gothic Medium Cond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b/>
      <sz val="9"/>
      <name val="Verdana"/>
      <family val="2"/>
      <charset val="204"/>
    </font>
    <font>
      <i/>
      <sz val="9"/>
      <name val="Arial"/>
      <family val="2"/>
      <charset val="204"/>
    </font>
    <font>
      <b/>
      <i/>
      <sz val="8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i/>
      <sz val="8"/>
      <color rgb="FF333399"/>
      <name val="Times New Roman"/>
      <family val="1"/>
      <charset val="204"/>
    </font>
    <font>
      <b/>
      <i/>
      <sz val="8"/>
      <color rgb="FF006600"/>
      <name val="Times New Roman"/>
      <family val="1"/>
      <charset val="204"/>
    </font>
    <font>
      <i/>
      <sz val="8"/>
      <color rgb="FF33339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rgb="FF0066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rgb="FF99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rgb="FF990000"/>
      <name val="Times New Roman"/>
      <family val="1"/>
      <charset val="204"/>
    </font>
    <font>
      <b/>
      <i/>
      <sz val="16"/>
      <color rgb="FF333399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Franklin Gothic Medium Cond"/>
      <family val="2"/>
      <charset val="204"/>
    </font>
    <font>
      <sz val="12"/>
      <color indexed="12"/>
      <name val="Franklin Gothic Medium Cond"/>
      <family val="2"/>
      <charset val="204"/>
    </font>
    <font>
      <b/>
      <i/>
      <sz val="8"/>
      <color theme="1"/>
      <name val="Cambria"/>
      <family val="1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7" fillId="0" borderId="0"/>
    <xf numFmtId="0" fontId="94" fillId="0" borderId="0"/>
  </cellStyleXfs>
  <cellXfs count="825">
    <xf numFmtId="0" fontId="0" fillId="0" borderId="0" xfId="0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0" fillId="0" borderId="9" xfId="0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shrinkToFit="1"/>
    </xf>
    <xf numFmtId="0" fontId="7" fillId="0" borderId="0" xfId="0" applyFont="1"/>
    <xf numFmtId="0" fontId="23" fillId="0" borderId="13" xfId="0" applyFont="1" applyBorder="1" applyAlignment="1">
      <alignment horizontal="center" shrinkToFit="1"/>
    </xf>
    <xf numFmtId="0" fontId="24" fillId="0" borderId="0" xfId="0" applyFont="1" applyAlignment="1"/>
    <xf numFmtId="0" fontId="7" fillId="5" borderId="0" xfId="0" applyFont="1" applyFill="1"/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top" wrapText="1"/>
      <protection locked="0"/>
    </xf>
    <xf numFmtId="0" fontId="27" fillId="0" borderId="9" xfId="0" applyFont="1" applyBorder="1" applyAlignment="1">
      <alignment horizontal="left" vertical="top" shrinkToFit="1"/>
    </xf>
    <xf numFmtId="0" fontId="26" fillId="0" borderId="9" xfId="0" applyFont="1" applyBorder="1" applyAlignment="1">
      <alignment horizontal="left" vertical="top" shrinkToFit="1"/>
    </xf>
    <xf numFmtId="0" fontId="26" fillId="0" borderId="12" xfId="0" applyFont="1" applyBorder="1" applyAlignment="1" applyProtection="1">
      <alignment horizontal="center" vertical="top" wrapText="1"/>
      <protection locked="0"/>
    </xf>
    <xf numFmtId="14" fontId="6" fillId="0" borderId="9" xfId="0" applyNumberFormat="1" applyFont="1" applyBorder="1" applyAlignment="1">
      <alignment horizontal="center"/>
    </xf>
    <xf numFmtId="0" fontId="7" fillId="0" borderId="12" xfId="0" applyFont="1" applyBorder="1"/>
    <xf numFmtId="0" fontId="9" fillId="0" borderId="12" xfId="0" applyFont="1" applyBorder="1" applyAlignment="1"/>
    <xf numFmtId="0" fontId="21" fillId="0" borderId="0" xfId="0" applyFont="1" applyBorder="1" applyAlignment="1"/>
    <xf numFmtId="0" fontId="9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shrinkToFit="1"/>
    </xf>
    <xf numFmtId="0" fontId="29" fillId="0" borderId="13" xfId="0" applyFont="1" applyBorder="1" applyAlignment="1">
      <alignment horizontal="center" shrinkToFi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left" vertical="top" shrinkToFit="1"/>
    </xf>
    <xf numFmtId="0" fontId="21" fillId="0" borderId="0" xfId="0" applyFont="1" applyAlignment="1"/>
    <xf numFmtId="0" fontId="33" fillId="0" borderId="9" xfId="0" applyFont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25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34" fillId="0" borderId="9" xfId="0" applyFont="1" applyBorder="1"/>
    <xf numFmtId="0" fontId="34" fillId="0" borderId="9" xfId="0" applyFont="1" applyBorder="1" applyAlignment="1">
      <alignment horizontal="center"/>
    </xf>
    <xf numFmtId="14" fontId="34" fillId="0" borderId="9" xfId="0" applyNumberFormat="1" applyFont="1" applyBorder="1" applyAlignment="1">
      <alignment horizontal="center"/>
    </xf>
    <xf numFmtId="0" fontId="34" fillId="0" borderId="9" xfId="0" applyFont="1" applyBorder="1" applyAlignment="1">
      <alignment horizontal="left" vertical="top" wrapText="1"/>
    </xf>
    <xf numFmtId="14" fontId="34" fillId="0" borderId="9" xfId="0" applyNumberFormat="1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7" fillId="0" borderId="10" xfId="0" applyFont="1" applyBorder="1"/>
    <xf numFmtId="0" fontId="9" fillId="0" borderId="10" xfId="0" applyFont="1" applyBorder="1" applyAlignment="1"/>
    <xf numFmtId="0" fontId="25" fillId="0" borderId="10" xfId="0" applyFont="1" applyBorder="1" applyAlignment="1">
      <alignment horizontal="center"/>
    </xf>
    <xf numFmtId="0" fontId="9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shrinkToFit="1"/>
    </xf>
    <xf numFmtId="0" fontId="25" fillId="0" borderId="9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35" fillId="0" borderId="9" xfId="0" applyFont="1" applyBorder="1" applyAlignment="1" applyProtection="1">
      <alignment horizontal="left" wrapText="1"/>
      <protection locked="0"/>
    </xf>
    <xf numFmtId="0" fontId="35" fillId="0" borderId="9" xfId="0" applyFont="1" applyBorder="1" applyAlignment="1" applyProtection="1">
      <alignment horizontal="center" vertical="top" wrapText="1"/>
      <protection locked="0"/>
    </xf>
    <xf numFmtId="49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 wrapText="1"/>
      <protection locked="0"/>
    </xf>
    <xf numFmtId="0" fontId="25" fillId="0" borderId="12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Border="1"/>
    <xf numFmtId="0" fontId="35" fillId="0" borderId="9" xfId="0" applyFont="1" applyBorder="1" applyAlignment="1" applyProtection="1">
      <alignment horizontal="left" vertical="top" wrapText="1"/>
      <protection locked="0"/>
    </xf>
    <xf numFmtId="14" fontId="35" fillId="0" borderId="9" xfId="0" applyNumberFormat="1" applyFont="1" applyBorder="1" applyAlignment="1" applyProtection="1">
      <alignment horizontal="center" vertical="top" wrapText="1"/>
      <protection locked="0"/>
    </xf>
    <xf numFmtId="0" fontId="27" fillId="0" borderId="12" xfId="0" applyFont="1" applyBorder="1" applyAlignment="1">
      <alignment horizontal="left" vertical="top" shrinkToFit="1"/>
    </xf>
    <xf numFmtId="0" fontId="36" fillId="0" borderId="0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left" vertical="top" wrapText="1"/>
      <protection locked="0"/>
    </xf>
    <xf numFmtId="14" fontId="35" fillId="0" borderId="13" xfId="0" applyNumberFormat="1" applyFont="1" applyBorder="1" applyAlignment="1" applyProtection="1">
      <alignment horizontal="center" vertical="top" wrapText="1"/>
      <protection locked="0"/>
    </xf>
    <xf numFmtId="0" fontId="35" fillId="0" borderId="13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left" vertical="top" shrinkToFit="1"/>
    </xf>
    <xf numFmtId="0" fontId="9" fillId="0" borderId="9" xfId="0" applyFont="1" applyBorder="1" applyAlignment="1">
      <alignment horizontal="left" vertical="top" shrinkToFit="1"/>
    </xf>
    <xf numFmtId="0" fontId="0" fillId="0" borderId="0" xfId="0" applyBorder="1" applyAlignment="1">
      <alignment horizontal="center"/>
    </xf>
    <xf numFmtId="0" fontId="35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shrinkToFi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14" fontId="35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 applyProtection="1">
      <alignment horizontal="left" vertical="top" wrapText="1"/>
      <protection locked="0"/>
    </xf>
    <xf numFmtId="14" fontId="9" fillId="0" borderId="9" xfId="0" applyNumberFormat="1" applyFont="1" applyBorder="1" applyAlignment="1" applyProtection="1">
      <alignment horizontal="center" vertical="top" wrapText="1"/>
      <protection locked="0"/>
    </xf>
    <xf numFmtId="0" fontId="31" fillId="0" borderId="9" xfId="0" applyFont="1" applyBorder="1" applyAlignment="1">
      <alignment horizontal="left" vertical="top" wrapText="1"/>
    </xf>
    <xf numFmtId="14" fontId="31" fillId="0" borderId="13" xfId="0" applyNumberFormat="1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14" fontId="31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9" fillId="0" borderId="9" xfId="0" applyFont="1" applyBorder="1" applyAlignment="1"/>
    <xf numFmtId="0" fontId="29" fillId="0" borderId="9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3" fillId="0" borderId="9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5" borderId="0" xfId="0" applyFill="1"/>
    <xf numFmtId="14" fontId="7" fillId="0" borderId="9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 vertical="top" shrinkToFit="1"/>
    </xf>
    <xf numFmtId="0" fontId="7" fillId="0" borderId="5" xfId="0" applyFont="1" applyBorder="1"/>
    <xf numFmtId="0" fontId="9" fillId="0" borderId="11" xfId="0" applyFont="1" applyBorder="1" applyAlignment="1"/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0" fillId="0" borderId="0" xfId="0" applyBorder="1" applyAlignment="1"/>
    <xf numFmtId="0" fontId="25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shrinkToFit="1"/>
    </xf>
    <xf numFmtId="0" fontId="39" fillId="0" borderId="9" xfId="0" applyFont="1" applyBorder="1" applyAlignment="1">
      <alignment horizontal="center" shrinkToFi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0" fillId="0" borderId="9" xfId="0" applyFont="1" applyBorder="1" applyAlignment="1" applyProtection="1">
      <alignment horizontal="center" vertical="center" wrapText="1"/>
      <protection locked="0"/>
    </xf>
    <xf numFmtId="0" fontId="40" fillId="0" borderId="9" xfId="0" applyFont="1" applyBorder="1" applyAlignment="1" applyProtection="1">
      <alignment horizontal="center" vertical="top" wrapText="1"/>
      <protection locked="0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/>
    <xf numFmtId="0" fontId="25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shrinkToFit="1"/>
    </xf>
    <xf numFmtId="0" fontId="1" fillId="0" borderId="0" xfId="0" applyFont="1"/>
    <xf numFmtId="0" fontId="3" fillId="2" borderId="0" xfId="0" applyFont="1" applyFill="1" applyBorder="1" applyAlignment="1">
      <alignment horizontal="center"/>
    </xf>
    <xf numFmtId="0" fontId="41" fillId="0" borderId="0" xfId="0" applyFont="1"/>
    <xf numFmtId="0" fontId="1" fillId="0" borderId="0" xfId="0" applyFont="1" applyBorder="1"/>
    <xf numFmtId="0" fontId="44" fillId="2" borderId="0" xfId="0" applyFont="1" applyFill="1" applyBorder="1"/>
    <xf numFmtId="0" fontId="44" fillId="2" borderId="0" xfId="0" applyFont="1" applyFill="1" applyBorder="1" applyAlignment="1">
      <alignment horizontal="right"/>
    </xf>
    <xf numFmtId="49" fontId="1" fillId="2" borderId="0" xfId="0" applyNumberFormat="1" applyFont="1" applyFill="1"/>
    <xf numFmtId="49" fontId="1" fillId="2" borderId="0" xfId="0" applyNumberFormat="1" applyFont="1" applyFill="1" applyBorder="1"/>
    <xf numFmtId="0" fontId="1" fillId="5" borderId="9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/>
    </xf>
    <xf numFmtId="49" fontId="46" fillId="3" borderId="9" xfId="0" applyNumberFormat="1" applyFont="1" applyFill="1" applyBorder="1" applyAlignment="1">
      <alignment horizontal="center"/>
    </xf>
    <xf numFmtId="0" fontId="48" fillId="6" borderId="21" xfId="1" applyFont="1" applyFill="1" applyBorder="1" applyAlignment="1">
      <alignment horizontal="center" vertical="center"/>
    </xf>
    <xf numFmtId="0" fontId="48" fillId="6" borderId="22" xfId="1" applyFont="1" applyFill="1" applyBorder="1" applyAlignment="1">
      <alignment horizontal="center" vertical="center"/>
    </xf>
    <xf numFmtId="0" fontId="48" fillId="6" borderId="23" xfId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 shrinkToFit="1"/>
    </xf>
    <xf numFmtId="49" fontId="8" fillId="2" borderId="0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0" fillId="2" borderId="29" xfId="0" applyNumberFormat="1" applyFont="1" applyFill="1" applyBorder="1" applyAlignment="1">
      <alignment horizontal="center" vertical="center" shrinkToFit="1"/>
    </xf>
    <xf numFmtId="0" fontId="46" fillId="2" borderId="3" xfId="0" applyNumberFormat="1" applyFont="1" applyFill="1" applyBorder="1" applyAlignment="1">
      <alignment horizontal="center"/>
    </xf>
    <xf numFmtId="0" fontId="51" fillId="2" borderId="11" xfId="0" applyNumberFormat="1" applyFont="1" applyFill="1" applyBorder="1" applyAlignment="1">
      <alignment horizontal="center" vertical="center"/>
    </xf>
    <xf numFmtId="0" fontId="46" fillId="2" borderId="4" xfId="0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0" fontId="45" fillId="2" borderId="38" xfId="0" applyNumberFormat="1" applyFont="1" applyFill="1" applyBorder="1" applyAlignment="1">
      <alignment horizontal="center" vertical="center" shrinkToFit="1"/>
    </xf>
    <xf numFmtId="49" fontId="1" fillId="3" borderId="9" xfId="0" applyNumberFormat="1" applyFont="1" applyFill="1" applyBorder="1" applyAlignment="1">
      <alignment horizontal="center" vertical="center"/>
    </xf>
    <xf numFmtId="0" fontId="46" fillId="2" borderId="10" xfId="0" applyNumberFormat="1" applyFont="1" applyFill="1" applyBorder="1" applyAlignment="1">
      <alignment horizontal="center"/>
    </xf>
    <xf numFmtId="0" fontId="51" fillId="2" borderId="15" xfId="0" applyNumberFormat="1" applyFont="1" applyFill="1" applyBorder="1" applyAlignment="1">
      <alignment horizontal="center" vertical="center"/>
    </xf>
    <xf numFmtId="0" fontId="46" fillId="2" borderId="2" xfId="0" applyNumberFormat="1" applyFont="1" applyFill="1" applyBorder="1" applyAlignment="1">
      <alignment horizontal="center"/>
    </xf>
    <xf numFmtId="0" fontId="46" fillId="2" borderId="1" xfId="0" applyNumberFormat="1" applyFont="1" applyFill="1" applyBorder="1" applyAlignment="1">
      <alignment horizontal="center"/>
    </xf>
    <xf numFmtId="0" fontId="45" fillId="2" borderId="44" xfId="0" applyNumberFormat="1" applyFont="1" applyFill="1" applyBorder="1" applyAlignment="1">
      <alignment horizontal="center" vertical="center" shrinkToFit="1"/>
    </xf>
    <xf numFmtId="0" fontId="50" fillId="2" borderId="32" xfId="0" applyNumberFormat="1" applyFont="1" applyFill="1" applyBorder="1" applyAlignment="1">
      <alignment horizontal="left" vertical="center" shrinkToFit="1"/>
    </xf>
    <xf numFmtId="0" fontId="46" fillId="2" borderId="32" xfId="0" applyNumberFormat="1" applyFont="1" applyFill="1" applyBorder="1" applyAlignment="1">
      <alignment horizontal="center"/>
    </xf>
    <xf numFmtId="0" fontId="51" fillId="2" borderId="32" xfId="0" applyNumberFormat="1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0" fontId="1" fillId="2" borderId="0" xfId="0" applyNumberFormat="1" applyFont="1" applyFill="1"/>
    <xf numFmtId="0" fontId="1" fillId="2" borderId="0" xfId="0" applyFont="1" applyFill="1" applyBorder="1"/>
    <xf numFmtId="49" fontId="46" fillId="2" borderId="3" xfId="0" applyNumberFormat="1" applyFont="1" applyFill="1" applyBorder="1" applyAlignment="1">
      <alignment horizontal="center"/>
    </xf>
    <xf numFmtId="49" fontId="51" fillId="2" borderId="11" xfId="0" applyNumberFormat="1" applyFont="1" applyFill="1" applyBorder="1" applyAlignment="1">
      <alignment horizontal="center" vertical="center"/>
    </xf>
    <xf numFmtId="49" fontId="46" fillId="2" borderId="4" xfId="0" applyNumberFormat="1" applyFont="1" applyFill="1" applyBorder="1" applyAlignment="1">
      <alignment horizontal="center"/>
    </xf>
    <xf numFmtId="49" fontId="46" fillId="2" borderId="0" xfId="0" applyNumberFormat="1" applyFont="1" applyFill="1" applyBorder="1" applyAlignment="1">
      <alignment horizontal="center"/>
    </xf>
    <xf numFmtId="49" fontId="46" fillId="2" borderId="10" xfId="0" applyNumberFormat="1" applyFont="1" applyFill="1" applyBorder="1" applyAlignment="1">
      <alignment horizontal="center"/>
    </xf>
    <xf numFmtId="49" fontId="51" fillId="2" borderId="15" xfId="0" applyNumberFormat="1" applyFont="1" applyFill="1" applyBorder="1" applyAlignment="1">
      <alignment horizontal="center" vertical="center"/>
    </xf>
    <xf numFmtId="49" fontId="46" fillId="2" borderId="2" xfId="0" applyNumberFormat="1" applyFont="1" applyFill="1" applyBorder="1" applyAlignment="1">
      <alignment horizontal="center"/>
    </xf>
    <xf numFmtId="49" fontId="46" fillId="2" borderId="1" xfId="0" applyNumberFormat="1" applyFont="1" applyFill="1" applyBorder="1" applyAlignment="1">
      <alignment horizontal="center"/>
    </xf>
    <xf numFmtId="49" fontId="46" fillId="2" borderId="0" xfId="0" applyNumberFormat="1" applyFont="1" applyFill="1" applyBorder="1" applyAlignment="1">
      <alignment horizontal="center" vertical="center"/>
    </xf>
    <xf numFmtId="49" fontId="46" fillId="2" borderId="32" xfId="0" applyNumberFormat="1" applyFont="1" applyFill="1" applyBorder="1" applyAlignment="1">
      <alignment horizontal="center" vertical="center"/>
    </xf>
    <xf numFmtId="0" fontId="46" fillId="7" borderId="32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/>
    </xf>
    <xf numFmtId="0" fontId="46" fillId="2" borderId="32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46" fillId="7" borderId="0" xfId="0" applyNumberFormat="1" applyFont="1" applyFill="1" applyBorder="1" applyAlignment="1">
      <alignment horizontal="center" vertical="center"/>
    </xf>
    <xf numFmtId="0" fontId="50" fillId="2" borderId="0" xfId="0" applyNumberFormat="1" applyFont="1" applyFill="1" applyBorder="1" applyAlignment="1">
      <alignment horizontal="left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46" fillId="2" borderId="0" xfId="0" applyNumberFormat="1" applyFont="1" applyFill="1" applyBorder="1" applyAlignment="1">
      <alignment horizontal="center"/>
    </xf>
    <xf numFmtId="0" fontId="51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8" fillId="2" borderId="0" xfId="0" applyNumberFormat="1" applyFont="1" applyFill="1"/>
    <xf numFmtId="0" fontId="50" fillId="2" borderId="29" xfId="0" applyNumberFormat="1" applyFont="1" applyFill="1" applyBorder="1" applyAlignment="1">
      <alignment horizontal="left" vertical="center" shrinkToFit="1"/>
    </xf>
    <xf numFmtId="0" fontId="50" fillId="2" borderId="43" xfId="0" applyNumberFormat="1" applyFont="1" applyFill="1" applyBorder="1" applyAlignment="1">
      <alignment horizontal="left" vertical="center" shrinkToFit="1"/>
    </xf>
    <xf numFmtId="0" fontId="45" fillId="2" borderId="50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Border="1"/>
    <xf numFmtId="0" fontId="50" fillId="2" borderId="53" xfId="0" applyNumberFormat="1" applyFont="1" applyFill="1" applyBorder="1" applyAlignment="1">
      <alignment horizontal="left" vertical="center" shrinkToFit="1"/>
    </xf>
    <xf numFmtId="49" fontId="46" fillId="2" borderId="31" xfId="0" applyNumberFormat="1" applyFont="1" applyFill="1" applyBorder="1" applyAlignment="1">
      <alignment horizontal="center"/>
    </xf>
    <xf numFmtId="49" fontId="51" fillId="2" borderId="55" xfId="0" applyNumberFormat="1" applyFont="1" applyFill="1" applyBorder="1" applyAlignment="1">
      <alignment horizontal="center" vertical="center"/>
    </xf>
    <xf numFmtId="49" fontId="46" fillId="2" borderId="54" xfId="0" applyNumberFormat="1" applyFont="1" applyFill="1" applyBorder="1" applyAlignment="1">
      <alignment horizontal="center"/>
    </xf>
    <xf numFmtId="0" fontId="46" fillId="2" borderId="31" xfId="0" applyNumberFormat="1" applyFont="1" applyFill="1" applyBorder="1" applyAlignment="1">
      <alignment horizontal="center"/>
    </xf>
    <xf numFmtId="0" fontId="51" fillId="2" borderId="55" xfId="0" applyNumberFormat="1" applyFont="1" applyFill="1" applyBorder="1" applyAlignment="1">
      <alignment horizontal="center" vertical="center"/>
    </xf>
    <xf numFmtId="0" fontId="46" fillId="2" borderId="54" xfId="0" applyNumberFormat="1" applyFont="1" applyFill="1" applyBorder="1" applyAlignment="1">
      <alignment horizontal="center"/>
    </xf>
    <xf numFmtId="0" fontId="1" fillId="0" borderId="0" xfId="0" applyNumberFormat="1" applyFont="1"/>
    <xf numFmtId="0" fontId="41" fillId="2" borderId="0" xfId="0" applyFont="1" applyFill="1"/>
    <xf numFmtId="0" fontId="49" fillId="0" borderId="4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16" fontId="49" fillId="0" borderId="41" xfId="0" applyNumberFormat="1" applyFont="1" applyBorder="1" applyAlignment="1">
      <alignment horizontal="center" vertical="center"/>
    </xf>
    <xf numFmtId="16" fontId="49" fillId="0" borderId="34" xfId="0" applyNumberFormat="1" applyFont="1" applyBorder="1" applyAlignment="1">
      <alignment horizontal="center" vertical="center"/>
    </xf>
    <xf numFmtId="20" fontId="49" fillId="0" borderId="41" xfId="0" applyNumberFormat="1" applyFont="1" applyBorder="1" applyAlignment="1">
      <alignment horizontal="center" vertical="center"/>
    </xf>
    <xf numFmtId="20" fontId="49" fillId="0" borderId="34" xfId="0" applyNumberFormat="1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52" fillId="9" borderId="9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49" fontId="46" fillId="2" borderId="10" xfId="0" applyNumberFormat="1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6" fontId="49" fillId="0" borderId="27" xfId="0" applyNumberFormat="1" applyFont="1" applyBorder="1" applyAlignment="1">
      <alignment horizontal="center" vertical="center"/>
    </xf>
    <xf numFmtId="20" fontId="49" fillId="0" borderId="27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shrinkToFi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/>
    <xf numFmtId="0" fontId="56" fillId="0" borderId="0" xfId="0" applyFont="1" applyAlignment="1">
      <alignment horizontal="center" vertical="center"/>
    </xf>
    <xf numFmtId="0" fontId="53" fillId="0" borderId="5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5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45" fillId="2" borderId="0" xfId="0" applyNumberFormat="1" applyFont="1" applyFill="1" applyBorder="1" applyAlignment="1">
      <alignment horizontal="left" vertical="center" shrinkToFit="1"/>
    </xf>
    <xf numFmtId="0" fontId="43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8" fillId="0" borderId="0" xfId="0" applyFont="1"/>
    <xf numFmtId="0" fontId="5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9" fillId="2" borderId="0" xfId="0" applyFont="1" applyFill="1" applyBorder="1" applyAlignment="1">
      <alignment horizontal="center" vertical="center" shrinkToFit="1"/>
    </xf>
    <xf numFmtId="0" fontId="6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53" fillId="0" borderId="11" xfId="0" quotePrefix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20" fontId="11" fillId="0" borderId="0" xfId="0" applyNumberFormat="1" applyFont="1" applyAlignment="1">
      <alignment vertical="center"/>
    </xf>
    <xf numFmtId="0" fontId="56" fillId="0" borderId="0" xfId="0" applyFont="1"/>
    <xf numFmtId="0" fontId="64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49" fontId="11" fillId="0" borderId="0" xfId="0" applyNumberFormat="1" applyFont="1"/>
    <xf numFmtId="49" fontId="65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49" fontId="65" fillId="0" borderId="1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49" fontId="64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49" fontId="6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1" xfId="0" applyFont="1" applyBorder="1"/>
    <xf numFmtId="0" fontId="53" fillId="0" borderId="11" xfId="0" applyFont="1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20" fontId="64" fillId="0" borderId="10" xfId="0" applyNumberFormat="1" applyFont="1" applyBorder="1" applyAlignment="1">
      <alignment horizontal="center" vertical="center"/>
    </xf>
    <xf numFmtId="20" fontId="6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61" fillId="0" borderId="0" xfId="0" applyFont="1" applyAlignment="1">
      <alignment vertical="top"/>
    </xf>
    <xf numFmtId="0" fontId="0" fillId="0" borderId="0" xfId="0" applyAlignment="1"/>
    <xf numFmtId="0" fontId="63" fillId="0" borderId="0" xfId="0" applyFont="1"/>
    <xf numFmtId="0" fontId="57" fillId="0" borderId="0" xfId="0" applyFont="1" applyBorder="1"/>
    <xf numFmtId="0" fontId="57" fillId="0" borderId="0" xfId="0" applyFont="1" applyAlignment="1">
      <alignment vertical="center"/>
    </xf>
    <xf numFmtId="0" fontId="57" fillId="0" borderId="0" xfId="0" applyFont="1"/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2" xfId="0" applyFont="1" applyBorder="1" applyAlignment="1">
      <alignment vertical="center"/>
    </xf>
    <xf numFmtId="0" fontId="53" fillId="0" borderId="11" xfId="0" applyFont="1" applyBorder="1" applyAlignment="1"/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7" fillId="0" borderId="6" xfId="0" applyFont="1" applyBorder="1" applyAlignment="1">
      <alignment vertical="center"/>
    </xf>
    <xf numFmtId="0" fontId="57" fillId="0" borderId="11" xfId="0" applyFont="1" applyBorder="1"/>
    <xf numFmtId="20" fontId="64" fillId="0" borderId="0" xfId="0" applyNumberFormat="1" applyFont="1" applyAlignment="1">
      <alignment horizontal="center"/>
    </xf>
    <xf numFmtId="49" fontId="5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53" fillId="0" borderId="11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11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53" fillId="0" borderId="11" xfId="0" applyFont="1" applyBorder="1" applyAlignment="1">
      <alignment horizontal="left" vertical="center"/>
    </xf>
    <xf numFmtId="49" fontId="68" fillId="0" borderId="0" xfId="0" applyNumberFormat="1" applyFont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69" fillId="2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2" fillId="0" borderId="0" xfId="0" applyFont="1" applyAlignment="1"/>
    <xf numFmtId="0" fontId="7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shrinkToFit="1"/>
    </xf>
    <xf numFmtId="49" fontId="3" fillId="2" borderId="0" xfId="0" applyNumberFormat="1" applyFont="1" applyFill="1" applyAlignment="1">
      <alignment horizontal="center" shrinkToFit="1"/>
    </xf>
    <xf numFmtId="49" fontId="1" fillId="2" borderId="0" xfId="0" applyNumberFormat="1" applyFont="1" applyFill="1" applyBorder="1" applyAlignment="1">
      <alignment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8" fillId="10" borderId="9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left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left" vertical="center" shrinkToFi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shrinkToFit="1"/>
    </xf>
    <xf numFmtId="0" fontId="10" fillId="2" borderId="0" xfId="0" applyFont="1" applyFill="1" applyAlignment="1">
      <alignment vertical="center"/>
    </xf>
    <xf numFmtId="0" fontId="74" fillId="0" borderId="0" xfId="0" applyFont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 shrinkToFit="1"/>
    </xf>
    <xf numFmtId="0" fontId="75" fillId="2" borderId="0" xfId="0" applyFont="1" applyFill="1" applyBorder="1" applyAlignment="1">
      <alignment horizontal="center" vertical="center" shrinkToFit="1"/>
    </xf>
    <xf numFmtId="0" fontId="76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9" fillId="2" borderId="0" xfId="0" applyFont="1" applyFill="1" applyBorder="1" applyAlignment="1">
      <alignment horizontal="center" vertical="center"/>
    </xf>
    <xf numFmtId="0" fontId="81" fillId="0" borderId="6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left" vertical="center"/>
    </xf>
    <xf numFmtId="0" fontId="84" fillId="0" borderId="9" xfId="0" applyFont="1" applyBorder="1" applyAlignment="1">
      <alignment horizontal="center" vertical="center"/>
    </xf>
    <xf numFmtId="0" fontId="85" fillId="0" borderId="9" xfId="0" applyFont="1" applyBorder="1" applyAlignment="1">
      <alignment horizontal="left" vertical="center"/>
    </xf>
    <xf numFmtId="0" fontId="86" fillId="0" borderId="9" xfId="0" applyFont="1" applyBorder="1" applyAlignment="1">
      <alignment horizontal="left" vertical="center" shrinkToFit="1"/>
    </xf>
    <xf numFmtId="0" fontId="88" fillId="0" borderId="6" xfId="0" applyFont="1" applyBorder="1" applyAlignment="1">
      <alignment horizontal="center" vertical="center" shrinkToFit="1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9" xfId="0" applyFont="1" applyBorder="1" applyAlignment="1" applyProtection="1">
      <alignment horizontal="center" vertical="center" wrapText="1"/>
      <protection locked="0"/>
    </xf>
    <xf numFmtId="0" fontId="89" fillId="0" borderId="9" xfId="0" applyFont="1" applyBorder="1" applyAlignment="1" applyProtection="1">
      <alignment horizontal="center" vertical="center" wrapText="1"/>
      <protection locked="0"/>
    </xf>
    <xf numFmtId="0" fontId="89" fillId="0" borderId="9" xfId="0" applyFont="1" applyBorder="1" applyAlignment="1" applyProtection="1">
      <alignment horizontal="left" vertical="center" wrapText="1"/>
      <protection locked="0"/>
    </xf>
    <xf numFmtId="0" fontId="90" fillId="0" borderId="9" xfId="0" applyFont="1" applyBorder="1" applyAlignment="1">
      <alignment horizontal="left" vertical="center" shrinkToFit="1"/>
    </xf>
    <xf numFmtId="0" fontId="91" fillId="0" borderId="0" xfId="0" applyFont="1" applyAlignment="1">
      <alignment horizontal="center" vertical="center"/>
    </xf>
    <xf numFmtId="0" fontId="82" fillId="0" borderId="13" xfId="0" applyFont="1" applyBorder="1" applyAlignment="1" applyProtection="1">
      <alignment horizontal="left" vertical="center" wrapText="1"/>
      <protection locked="0"/>
    </xf>
    <xf numFmtId="0" fontId="82" fillId="0" borderId="9" xfId="0" applyFont="1" applyBorder="1" applyAlignment="1" applyProtection="1">
      <alignment horizontal="left" vertical="center" wrapText="1"/>
      <protection locked="0"/>
    </xf>
    <xf numFmtId="0" fontId="92" fillId="0" borderId="9" xfId="0" applyFont="1" applyBorder="1" applyAlignment="1" applyProtection="1">
      <alignment horizontal="center" vertical="center" wrapText="1"/>
      <protection locked="0"/>
    </xf>
    <xf numFmtId="0" fontId="92" fillId="0" borderId="9" xfId="0" applyFont="1" applyBorder="1" applyAlignment="1" applyProtection="1">
      <alignment horizontal="left" vertical="center" wrapText="1"/>
      <protection locked="0"/>
    </xf>
    <xf numFmtId="0" fontId="92" fillId="0" borderId="9" xfId="0" applyFont="1" applyBorder="1" applyAlignment="1">
      <alignment horizontal="left" vertical="center" shrinkToFit="1"/>
    </xf>
    <xf numFmtId="14" fontId="84" fillId="0" borderId="9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/>
    </xf>
    <xf numFmtId="0" fontId="84" fillId="0" borderId="9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9" xfId="0" applyFont="1" applyBorder="1" applyAlignment="1">
      <alignment horizontal="left" vertical="top" shrinkToFit="1"/>
    </xf>
    <xf numFmtId="0" fontId="88" fillId="0" borderId="13" xfId="0" applyFont="1" applyBorder="1" applyAlignment="1">
      <alignment horizontal="center" vertical="center" shrinkToFit="1"/>
    </xf>
    <xf numFmtId="0" fontId="82" fillId="0" borderId="12" xfId="0" applyFont="1" applyBorder="1" applyAlignment="1" applyProtection="1">
      <alignment horizontal="center" vertical="center" wrapText="1"/>
      <protection locked="0"/>
    </xf>
    <xf numFmtId="0" fontId="83" fillId="0" borderId="9" xfId="0" applyFont="1" applyBorder="1" applyAlignment="1" applyProtection="1">
      <alignment horizontal="left" vertical="center" wrapText="1"/>
      <protection locked="0"/>
    </xf>
    <xf numFmtId="0" fontId="84" fillId="0" borderId="9" xfId="0" applyFont="1" applyBorder="1" applyAlignment="1">
      <alignment vertical="center"/>
    </xf>
    <xf numFmtId="0" fontId="83" fillId="0" borderId="9" xfId="0" applyFont="1" applyBorder="1" applyAlignment="1">
      <alignment horizontal="left" vertical="center"/>
    </xf>
    <xf numFmtId="0" fontId="83" fillId="0" borderId="9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wrapText="1"/>
    </xf>
    <xf numFmtId="0" fontId="85" fillId="0" borderId="9" xfId="0" applyFont="1" applyBorder="1"/>
    <xf numFmtId="0" fontId="93" fillId="0" borderId="7" xfId="0" applyFont="1" applyBorder="1" applyAlignment="1">
      <alignment horizontal="center" vertical="center" shrinkToFit="1"/>
    </xf>
    <xf numFmtId="0" fontId="83" fillId="0" borderId="13" xfId="0" applyFont="1" applyBorder="1" applyAlignment="1" applyProtection="1">
      <alignment horizontal="left" vertical="center" wrapText="1"/>
      <protection locked="0"/>
    </xf>
    <xf numFmtId="0" fontId="83" fillId="0" borderId="14" xfId="0" applyFont="1" applyBorder="1" applyAlignment="1" applyProtection="1">
      <alignment horizontal="center" vertical="center" wrapText="1"/>
      <protection locked="0"/>
    </xf>
    <xf numFmtId="0" fontId="83" fillId="0" borderId="13" xfId="0" applyFont="1" applyBorder="1" applyAlignment="1" applyProtection="1">
      <alignment horizontal="center" vertical="center" wrapText="1"/>
      <protection locked="0"/>
    </xf>
    <xf numFmtId="0" fontId="83" fillId="0" borderId="9" xfId="0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>
      <alignment horizontal="center" vertical="center"/>
    </xf>
    <xf numFmtId="0" fontId="83" fillId="0" borderId="9" xfId="0" applyFont="1" applyBorder="1" applyAlignment="1">
      <alignment horizontal="left" vertical="center" shrinkToFit="1"/>
    </xf>
    <xf numFmtId="0" fontId="83" fillId="0" borderId="12" xfId="0" applyFont="1" applyBorder="1" applyAlignment="1" applyProtection="1">
      <alignment horizontal="left" vertical="center" wrapText="1"/>
      <protection locked="0"/>
    </xf>
    <xf numFmtId="14" fontId="84" fillId="0" borderId="12" xfId="0" applyNumberFormat="1" applyFont="1" applyBorder="1" applyAlignment="1">
      <alignment horizontal="center" vertical="center"/>
    </xf>
    <xf numFmtId="0" fontId="83" fillId="0" borderId="12" xfId="0" applyFont="1" applyBorder="1" applyAlignment="1" applyProtection="1">
      <alignment horizontal="center" vertical="center" wrapText="1"/>
      <protection locked="0"/>
    </xf>
    <xf numFmtId="0" fontId="83" fillId="0" borderId="7" xfId="0" applyFont="1" applyBorder="1" applyAlignment="1">
      <alignment horizontal="center" vertical="center"/>
    </xf>
    <xf numFmtId="0" fontId="83" fillId="0" borderId="10" xfId="0" applyFont="1" applyBorder="1" applyAlignment="1" applyProtection="1">
      <alignment horizontal="left" vertical="center" wrapText="1"/>
      <protection locked="0"/>
    </xf>
    <xf numFmtId="14" fontId="84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5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1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5" fillId="0" borderId="9" xfId="2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46" fillId="1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73" fillId="0" borderId="0" xfId="0" applyFont="1"/>
    <xf numFmtId="0" fontId="1" fillId="0" borderId="0" xfId="0" applyFont="1" applyFill="1"/>
    <xf numFmtId="0" fontId="5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/>
    </xf>
    <xf numFmtId="0" fontId="96" fillId="0" borderId="0" xfId="0" applyFont="1" applyFill="1" applyAlignment="1">
      <alignment horizontal="left" vertical="center"/>
    </xf>
    <xf numFmtId="0" fontId="5" fillId="10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6" fillId="12" borderId="8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top"/>
    </xf>
    <xf numFmtId="0" fontId="5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0" fontId="97" fillId="0" borderId="5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97" fillId="0" borderId="6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/>
    </xf>
    <xf numFmtId="0" fontId="55" fillId="0" borderId="3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25" fillId="0" borderId="1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3" fillId="0" borderId="8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3" fillId="0" borderId="9" xfId="0" applyFont="1" applyBorder="1" applyAlignment="1" applyProtection="1">
      <alignment horizontal="center"/>
      <protection locked="0"/>
    </xf>
    <xf numFmtId="0" fontId="29" fillId="0" borderId="9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9" fillId="0" borderId="9" xfId="0" applyFont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shrinkToFit="1"/>
    </xf>
    <xf numFmtId="0" fontId="23" fillId="0" borderId="12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shrinkToFit="1"/>
    </xf>
    <xf numFmtId="0" fontId="42" fillId="2" borderId="18" xfId="0" applyFont="1" applyFill="1" applyBorder="1" applyAlignment="1">
      <alignment horizontal="center" vertical="center" shrinkToFit="1"/>
    </xf>
    <xf numFmtId="0" fontId="43" fillId="2" borderId="19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4" fillId="3" borderId="24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center"/>
    </xf>
    <xf numFmtId="0" fontId="1" fillId="8" borderId="4" xfId="0" applyNumberFormat="1" applyFont="1" applyFill="1" applyBorder="1" applyAlignment="1">
      <alignment horizontal="center"/>
    </xf>
    <xf numFmtId="0" fontId="1" fillId="8" borderId="11" xfId="0" applyNumberFormat="1" applyFont="1" applyFill="1" applyBorder="1" applyAlignment="1">
      <alignment horizontal="center"/>
    </xf>
    <xf numFmtId="0" fontId="1" fillId="8" borderId="6" xfId="0" applyNumberFormat="1" applyFont="1" applyFill="1" applyBorder="1" applyAlignment="1">
      <alignment horizontal="center"/>
    </xf>
    <xf numFmtId="0" fontId="46" fillId="2" borderId="31" xfId="0" applyNumberFormat="1" applyFont="1" applyFill="1" applyBorder="1" applyAlignment="1">
      <alignment horizontal="center"/>
    </xf>
    <xf numFmtId="0" fontId="46" fillId="2" borderId="32" xfId="0" applyNumberFormat="1" applyFont="1" applyFill="1" applyBorder="1" applyAlignment="1">
      <alignment horizontal="center"/>
    </xf>
    <xf numFmtId="0" fontId="46" fillId="2" borderId="33" xfId="0" applyNumberFormat="1" applyFont="1" applyFill="1" applyBorder="1" applyAlignment="1">
      <alignment horizontal="center"/>
    </xf>
    <xf numFmtId="0" fontId="46" fillId="2" borderId="3" xfId="0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/>
    </xf>
    <xf numFmtId="0" fontId="46" fillId="2" borderId="40" xfId="0" applyNumberFormat="1" applyFont="1" applyFill="1" applyBorder="1" applyAlignment="1">
      <alignment horizontal="center"/>
    </xf>
    <xf numFmtId="0" fontId="46" fillId="2" borderId="45" xfId="0" applyNumberFormat="1" applyFont="1" applyFill="1" applyBorder="1" applyAlignment="1">
      <alignment horizontal="center"/>
    </xf>
    <xf numFmtId="0" fontId="46" fillId="2" borderId="20" xfId="0" applyNumberFormat="1" applyFont="1" applyFill="1" applyBorder="1" applyAlignment="1">
      <alignment horizontal="center"/>
    </xf>
    <xf numFmtId="0" fontId="46" fillId="2" borderId="46" xfId="0" applyNumberFormat="1" applyFont="1" applyFill="1" applyBorder="1" applyAlignment="1">
      <alignment horizontal="center"/>
    </xf>
    <xf numFmtId="0" fontId="46" fillId="2" borderId="29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49" fontId="45" fillId="2" borderId="5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 shrinkToFit="1"/>
    </xf>
    <xf numFmtId="49" fontId="1" fillId="2" borderId="6" xfId="0" applyNumberFormat="1" applyFont="1" applyFill="1" applyBorder="1" applyAlignment="1">
      <alignment horizontal="center" shrinkToFit="1"/>
    </xf>
    <xf numFmtId="0" fontId="46" fillId="2" borderId="43" xfId="0" applyNumberFormat="1" applyFont="1" applyFill="1" applyBorder="1" applyAlignment="1">
      <alignment horizontal="center" vertical="center"/>
    </xf>
    <xf numFmtId="0" fontId="45" fillId="2" borderId="5" xfId="0" applyNumberFormat="1" applyFont="1" applyFill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center" shrinkToFit="1"/>
    </xf>
    <xf numFmtId="0" fontId="1" fillId="2" borderId="6" xfId="0" applyNumberFormat="1" applyFont="1" applyFill="1" applyBorder="1" applyAlignment="1">
      <alignment horizontal="center" shrinkToFit="1"/>
    </xf>
    <xf numFmtId="0" fontId="49" fillId="0" borderId="27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16" fontId="49" fillId="0" borderId="27" xfId="0" applyNumberFormat="1" applyFont="1" applyBorder="1" applyAlignment="1">
      <alignment horizontal="center" vertical="center"/>
    </xf>
    <xf numFmtId="16" fontId="49" fillId="0" borderId="35" xfId="0" applyNumberFormat="1" applyFont="1" applyBorder="1" applyAlignment="1">
      <alignment horizontal="center" vertical="center"/>
    </xf>
    <xf numFmtId="20" fontId="49" fillId="0" borderId="27" xfId="0" applyNumberFormat="1" applyFont="1" applyBorder="1" applyAlignment="1">
      <alignment horizontal="center" vertical="center"/>
    </xf>
    <xf numFmtId="20" fontId="49" fillId="0" borderId="34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49" fontId="46" fillId="2" borderId="29" xfId="0" applyNumberFormat="1" applyFont="1" applyFill="1" applyBorder="1" applyAlignment="1">
      <alignment horizontal="center" vertical="center"/>
    </xf>
    <xf numFmtId="49" fontId="46" fillId="2" borderId="37" xfId="0" applyNumberFormat="1" applyFont="1" applyFill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52" fillId="9" borderId="9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1" fillId="8" borderId="2" xfId="0" applyNumberFormat="1" applyFont="1" applyFill="1" applyBorder="1" applyAlignment="1">
      <alignment horizontal="center"/>
    </xf>
    <xf numFmtId="0" fontId="1" fillId="8" borderId="5" xfId="0" applyNumberFormat="1" applyFont="1" applyFill="1" applyBorder="1" applyAlignment="1">
      <alignment horizontal="center"/>
    </xf>
    <xf numFmtId="0" fontId="5" fillId="2" borderId="43" xfId="0" applyNumberFormat="1" applyFont="1" applyFill="1" applyBorder="1" applyAlignment="1">
      <alignment horizontal="center" vertical="center"/>
    </xf>
    <xf numFmtId="49" fontId="45" fillId="2" borderId="11" xfId="0" applyNumberFormat="1" applyFont="1" applyFill="1" applyBorder="1" applyAlignment="1">
      <alignment horizontal="center" vertical="center" shrinkToFit="1"/>
    </xf>
    <xf numFmtId="2" fontId="46" fillId="0" borderId="12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16" fontId="49" fillId="0" borderId="41" xfId="0" applyNumberFormat="1" applyFont="1" applyBorder="1" applyAlignment="1">
      <alignment horizontal="center" vertical="center"/>
    </xf>
    <xf numFmtId="16" fontId="49" fillId="0" borderId="34" xfId="0" applyNumberFormat="1" applyFont="1" applyBorder="1" applyAlignment="1">
      <alignment horizontal="center" vertical="center"/>
    </xf>
    <xf numFmtId="20" fontId="49" fillId="0" borderId="41" xfId="0" applyNumberFormat="1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49" fontId="46" fillId="2" borderId="43" xfId="0" applyNumberFormat="1" applyFont="1" applyFill="1" applyBorder="1" applyAlignment="1">
      <alignment horizontal="center" vertical="center"/>
    </xf>
    <xf numFmtId="0" fontId="46" fillId="7" borderId="43" xfId="0" applyNumberFormat="1" applyFont="1" applyFill="1" applyBorder="1" applyAlignment="1">
      <alignment horizontal="center" vertical="center"/>
    </xf>
    <xf numFmtId="0" fontId="1" fillId="7" borderId="37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 shrinkToFit="1"/>
    </xf>
    <xf numFmtId="0" fontId="46" fillId="7" borderId="29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 shrinkToFit="1"/>
    </xf>
    <xf numFmtId="0" fontId="1" fillId="7" borderId="29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 shrinkToFit="1"/>
    </xf>
    <xf numFmtId="0" fontId="1" fillId="8" borderId="3" xfId="0" applyNumberFormat="1" applyFont="1" applyFill="1" applyBorder="1" applyAlignment="1">
      <alignment horizontal="center"/>
    </xf>
    <xf numFmtId="0" fontId="45" fillId="2" borderId="11" xfId="0" applyNumberFormat="1" applyFont="1" applyFill="1" applyBorder="1" applyAlignment="1">
      <alignment horizontal="center" vertical="center" shrinkToFit="1"/>
    </xf>
    <xf numFmtId="0" fontId="45" fillId="2" borderId="0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Border="1" applyAlignment="1">
      <alignment horizontal="center" shrinkToFi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49" fontId="46" fillId="2" borderId="32" xfId="0" applyNumberFormat="1" applyFont="1" applyFill="1" applyBorder="1" applyAlignment="1">
      <alignment horizontal="center" vertical="center"/>
    </xf>
    <xf numFmtId="49" fontId="46" fillId="2" borderId="0" xfId="0" applyNumberFormat="1" applyFont="1" applyFill="1" applyBorder="1" applyAlignment="1">
      <alignment horizontal="center" vertical="center"/>
    </xf>
    <xf numFmtId="0" fontId="46" fillId="7" borderId="32" xfId="0" applyNumberFormat="1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shrinkToFit="1"/>
    </xf>
    <xf numFmtId="0" fontId="45" fillId="2" borderId="3" xfId="0" applyNumberFormat="1" applyFont="1" applyFill="1" applyBorder="1" applyAlignment="1">
      <alignment horizontal="center" vertical="center" shrinkToFit="1"/>
    </xf>
    <xf numFmtId="49" fontId="1" fillId="8" borderId="0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49" fontId="1" fillId="8" borderId="11" xfId="0" applyNumberFormat="1" applyFont="1" applyFill="1" applyBorder="1" applyAlignment="1">
      <alignment horizontal="center"/>
    </xf>
    <xf numFmtId="49" fontId="1" fillId="8" borderId="6" xfId="0" applyNumberFormat="1" applyFont="1" applyFill="1" applyBorder="1" applyAlignment="1">
      <alignment horizontal="center"/>
    </xf>
    <xf numFmtId="0" fontId="46" fillId="2" borderId="32" xfId="0" applyNumberFormat="1" applyFont="1" applyFill="1" applyBorder="1" applyAlignment="1">
      <alignment horizontal="center" vertical="center"/>
    </xf>
    <xf numFmtId="0" fontId="46" fillId="2" borderId="0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49" fontId="45" fillId="2" borderId="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shrinkToFit="1"/>
    </xf>
    <xf numFmtId="49" fontId="1" fillId="2" borderId="4" xfId="0" applyNumberFormat="1" applyFont="1" applyFill="1" applyBorder="1" applyAlignment="1">
      <alignment horizontal="center" shrinkToFit="1"/>
    </xf>
    <xf numFmtId="49" fontId="45" fillId="2" borderId="3" xfId="0" applyNumberFormat="1" applyFont="1" applyFill="1" applyBorder="1" applyAlignment="1">
      <alignment horizontal="center" vertical="center" shrinkToFit="1"/>
    </xf>
    <xf numFmtId="16" fontId="45" fillId="2" borderId="11" xfId="0" applyNumberFormat="1" applyFont="1" applyFill="1" applyBorder="1" applyAlignment="1">
      <alignment horizontal="center" vertical="center" shrinkToFit="1"/>
    </xf>
    <xf numFmtId="20" fontId="49" fillId="0" borderId="35" xfId="0" applyNumberFormat="1" applyFont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2" borderId="51" xfId="0" applyNumberFormat="1" applyFont="1" applyFill="1" applyBorder="1" applyAlignment="1">
      <alignment horizontal="center" vertical="center" shrinkToFit="1"/>
    </xf>
    <xf numFmtId="0" fontId="1" fillId="8" borderId="45" xfId="0" applyNumberFormat="1" applyFont="1" applyFill="1" applyBorder="1" applyAlignment="1">
      <alignment horizontal="center"/>
    </xf>
    <xf numFmtId="0" fontId="1" fillId="8" borderId="20" xfId="0" applyNumberFormat="1" applyFont="1" applyFill="1" applyBorder="1" applyAlignment="1">
      <alignment horizontal="center"/>
    </xf>
    <xf numFmtId="0" fontId="1" fillId="8" borderId="52" xfId="0" applyNumberFormat="1" applyFont="1" applyFill="1" applyBorder="1" applyAlignment="1">
      <alignment horizontal="center"/>
    </xf>
    <xf numFmtId="0" fontId="46" fillId="2" borderId="49" xfId="0" applyNumberFormat="1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vertical="center"/>
    </xf>
    <xf numFmtId="0" fontId="45" fillId="2" borderId="20" xfId="0" applyNumberFormat="1" applyFont="1" applyFill="1" applyBorder="1" applyAlignment="1">
      <alignment horizontal="center" vertical="center" shrinkToFit="1"/>
    </xf>
    <xf numFmtId="0" fontId="1" fillId="2" borderId="20" xfId="0" applyNumberFormat="1" applyFont="1" applyFill="1" applyBorder="1" applyAlignment="1">
      <alignment horizontal="center" shrinkToFit="1"/>
    </xf>
    <xf numFmtId="0" fontId="1" fillId="2" borderId="52" xfId="0" applyNumberFormat="1" applyFont="1" applyFill="1" applyBorder="1" applyAlignment="1">
      <alignment horizontal="center" shrinkToFit="1"/>
    </xf>
    <xf numFmtId="0" fontId="45" fillId="2" borderId="45" xfId="0" applyNumberFormat="1" applyFont="1" applyFill="1" applyBorder="1" applyAlignment="1">
      <alignment horizontal="center" vertical="center" shrinkToFit="1"/>
    </xf>
    <xf numFmtId="0" fontId="1" fillId="7" borderId="49" xfId="0" applyNumberFormat="1" applyFont="1" applyFill="1" applyBorder="1" applyAlignment="1">
      <alignment horizontal="center" vertical="center"/>
    </xf>
    <xf numFmtId="49" fontId="46" fillId="2" borderId="53" xfId="0" applyNumberFormat="1" applyFont="1" applyFill="1" applyBorder="1" applyAlignment="1">
      <alignment horizontal="center" vertical="center"/>
    </xf>
    <xf numFmtId="0" fontId="46" fillId="7" borderId="53" xfId="0" applyNumberFormat="1" applyFont="1" applyFill="1" applyBorder="1" applyAlignment="1">
      <alignment horizontal="center" vertical="center"/>
    </xf>
    <xf numFmtId="49" fontId="1" fillId="8" borderId="32" xfId="0" applyNumberFormat="1" applyFont="1" applyFill="1" applyBorder="1" applyAlignment="1">
      <alignment horizontal="center"/>
    </xf>
    <xf numFmtId="49" fontId="1" fillId="8" borderId="54" xfId="0" applyNumberFormat="1" applyFont="1" applyFill="1" applyBorder="1" applyAlignment="1">
      <alignment horizontal="center"/>
    </xf>
    <xf numFmtId="0" fontId="46" fillId="2" borderId="53" xfId="0" applyNumberFormat="1" applyFont="1" applyFill="1" applyBorder="1" applyAlignment="1">
      <alignment horizontal="center" vertical="center"/>
    </xf>
    <xf numFmtId="0" fontId="5" fillId="2" borderId="53" xfId="0" applyNumberFormat="1" applyFont="1" applyFill="1" applyBorder="1" applyAlignment="1">
      <alignment horizontal="center" vertical="center"/>
    </xf>
    <xf numFmtId="49" fontId="46" fillId="2" borderId="49" xfId="0" applyNumberFormat="1" applyFont="1" applyFill="1" applyBorder="1" applyAlignment="1">
      <alignment horizontal="center" vertical="center"/>
    </xf>
    <xf numFmtId="49" fontId="1" fillId="8" borderId="45" xfId="0" applyNumberFormat="1" applyFont="1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center"/>
    </xf>
    <xf numFmtId="49" fontId="1" fillId="8" borderId="52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 vertical="center" shrinkToFit="1"/>
    </xf>
    <xf numFmtId="49" fontId="1" fillId="2" borderId="20" xfId="0" applyNumberFormat="1" applyFont="1" applyFill="1" applyBorder="1" applyAlignment="1">
      <alignment horizontal="center" shrinkToFit="1"/>
    </xf>
    <xf numFmtId="49" fontId="1" fillId="2" borderId="52" xfId="0" applyNumberFormat="1" applyFont="1" applyFill="1" applyBorder="1" applyAlignment="1">
      <alignment horizontal="center" shrinkToFit="1"/>
    </xf>
    <xf numFmtId="49" fontId="45" fillId="2" borderId="45" xfId="0" applyNumberFormat="1" applyFont="1" applyFill="1" applyBorder="1" applyAlignment="1">
      <alignment horizontal="center" vertical="center" shrinkToFit="1"/>
    </xf>
    <xf numFmtId="0" fontId="1" fillId="8" borderId="32" xfId="0" applyNumberFormat="1" applyFont="1" applyFill="1" applyBorder="1" applyAlignment="1">
      <alignment horizontal="center"/>
    </xf>
    <xf numFmtId="0" fontId="1" fillId="8" borderId="54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 vertical="center" shrinkToFit="1"/>
    </xf>
    <xf numFmtId="0" fontId="43" fillId="2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 shrinkToFit="1"/>
    </xf>
    <xf numFmtId="0" fontId="60" fillId="2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0" fontId="64" fillId="0" borderId="1" xfId="0" applyNumberFormat="1" applyFont="1" applyBorder="1" applyAlignment="1">
      <alignment horizontal="center"/>
    </xf>
    <xf numFmtId="20" fontId="64" fillId="0" borderId="2" xfId="0" applyNumberFormat="1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top"/>
    </xf>
    <xf numFmtId="0" fontId="53" fillId="0" borderId="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3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93" fillId="0" borderId="11" xfId="0" applyFont="1" applyBorder="1" applyAlignment="1" applyProtection="1">
      <alignment horizontal="center" vertical="center"/>
      <protection locked="0"/>
    </xf>
    <xf numFmtId="0" fontId="83" fillId="0" borderId="13" xfId="0" applyFont="1" applyBorder="1" applyAlignment="1" applyProtection="1">
      <alignment horizontal="center" vertical="center" wrapText="1"/>
      <protection locked="0"/>
    </xf>
    <xf numFmtId="0" fontId="83" fillId="0" borderId="9" xfId="0" applyFont="1" applyBorder="1" applyAlignment="1" applyProtection="1">
      <alignment horizontal="center" vertical="center" wrapText="1"/>
      <protection locked="0"/>
    </xf>
    <xf numFmtId="0" fontId="83" fillId="0" borderId="5" xfId="0" applyFont="1" applyBorder="1" applyAlignment="1" applyProtection="1">
      <alignment horizontal="center" vertical="center" wrapText="1"/>
      <protection locked="0"/>
    </xf>
    <xf numFmtId="0" fontId="83" fillId="0" borderId="8" xfId="0" applyFont="1" applyBorder="1" applyAlignment="1" applyProtection="1">
      <alignment horizontal="center" vertical="center" wrapText="1"/>
      <protection locked="0"/>
    </xf>
    <xf numFmtId="0" fontId="83" fillId="0" borderId="6" xfId="0" applyFont="1" applyBorder="1" applyAlignment="1" applyProtection="1">
      <alignment horizontal="center" vertical="center" wrapText="1"/>
      <protection locked="0"/>
    </xf>
    <xf numFmtId="0" fontId="83" fillId="0" borderId="7" xfId="0" applyFont="1" applyBorder="1" applyAlignment="1" applyProtection="1">
      <alignment horizontal="center" vertical="center" wrapText="1"/>
      <protection locked="0"/>
    </xf>
    <xf numFmtId="0" fontId="83" fillId="0" borderId="13" xfId="0" applyFont="1" applyBorder="1" applyAlignment="1" applyProtection="1">
      <alignment horizontal="left" vertical="center" wrapText="1"/>
      <protection locked="0"/>
    </xf>
    <xf numFmtId="0" fontId="83" fillId="0" borderId="9" xfId="0" applyFont="1" applyBorder="1" applyAlignment="1" applyProtection="1">
      <alignment horizontal="left" vertical="center" wrapText="1"/>
      <protection locked="0"/>
    </xf>
    <xf numFmtId="0" fontId="83" fillId="0" borderId="9" xfId="0" applyFont="1" applyBorder="1" applyAlignment="1">
      <alignment horizontal="left" vertical="center" shrinkToFit="1"/>
    </xf>
    <xf numFmtId="0" fontId="88" fillId="0" borderId="11" xfId="0" applyFont="1" applyBorder="1" applyAlignment="1" applyProtection="1">
      <alignment horizontal="center" vertical="center"/>
      <protection locked="0"/>
    </xf>
    <xf numFmtId="0" fontId="88" fillId="0" borderId="6" xfId="0" applyFont="1" applyBorder="1" applyAlignment="1" applyProtection="1">
      <alignment horizontal="center" vertical="center"/>
      <protection locked="0"/>
    </xf>
    <xf numFmtId="0" fontId="82" fillId="0" borderId="9" xfId="0" applyFont="1" applyBorder="1" applyAlignment="1" applyProtection="1">
      <alignment horizontal="center" vertical="center" wrapText="1"/>
      <protection locked="0"/>
    </xf>
    <xf numFmtId="0" fontId="82" fillId="0" borderId="9" xfId="0" applyFont="1" applyBorder="1" applyAlignment="1" applyProtection="1">
      <alignment horizontal="left" vertical="center" wrapText="1"/>
      <protection locked="0"/>
    </xf>
    <xf numFmtId="0" fontId="82" fillId="0" borderId="9" xfId="0" applyFont="1" applyBorder="1" applyAlignment="1">
      <alignment horizontal="left" vertical="center" shrinkToFit="1"/>
    </xf>
    <xf numFmtId="0" fontId="81" fillId="0" borderId="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2" fillId="0" borderId="8" xfId="0" applyFont="1" applyBorder="1" applyAlignment="1" applyProtection="1">
      <alignment horizontal="center" vertical="center" wrapText="1"/>
      <protection locked="0"/>
    </xf>
    <xf numFmtId="0" fontId="82" fillId="0" borderId="7" xfId="0" applyFont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8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82" fillId="0" borderId="7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2" fillId="0" borderId="13" xfId="0" applyFont="1" applyBorder="1" applyAlignment="1" applyProtection="1">
      <alignment horizontal="left" vertical="center" wrapText="1"/>
      <protection locked="0"/>
    </xf>
    <xf numFmtId="0" fontId="80" fillId="0" borderId="11" xfId="0" applyFont="1" applyBorder="1" applyAlignment="1">
      <alignment horizontal="center" vertical="center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5" xfId="0" applyFont="1" applyBorder="1" applyAlignment="1" applyProtection="1">
      <alignment horizontal="center" vertical="center" wrapText="1"/>
      <protection locked="0"/>
    </xf>
    <xf numFmtId="0" fontId="82" fillId="0" borderId="6" xfId="0" applyFont="1" applyBorder="1" applyAlignment="1" applyProtection="1">
      <alignment horizontal="center" vertical="center" wrapText="1"/>
      <protection locked="0"/>
    </xf>
    <xf numFmtId="0" fontId="87" fillId="0" borderId="11" xfId="0" applyFont="1" applyBorder="1" applyAlignment="1" applyProtection="1">
      <alignment horizontal="center" vertical="center"/>
      <protection locked="0"/>
    </xf>
    <xf numFmtId="0" fontId="82" fillId="0" borderId="9" xfId="0" applyFont="1" applyBorder="1" applyAlignment="1">
      <alignment horizontal="center" vertical="center" shrinkToFit="1"/>
    </xf>
    <xf numFmtId="0" fontId="75" fillId="2" borderId="0" xfId="0" applyFont="1" applyFill="1" applyBorder="1" applyAlignment="1">
      <alignment horizontal="center" shrinkToFit="1"/>
    </xf>
    <xf numFmtId="0" fontId="78" fillId="2" borderId="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0" fontId="73" fillId="2" borderId="0" xfId="0" applyNumberFormat="1" applyFont="1" applyFill="1" applyAlignment="1">
      <alignment horizontal="center" shrinkToFit="1"/>
    </xf>
    <xf numFmtId="0" fontId="69" fillId="2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2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shrinkToFit="1"/>
    </xf>
    <xf numFmtId="0" fontId="73" fillId="2" borderId="0" xfId="0" applyNumberFormat="1" applyFont="1" applyFill="1" applyAlignment="1">
      <alignment horizontal="center" vertical="center" shrinkToFit="1"/>
    </xf>
  </cellXfs>
  <cellStyles count="3">
    <cellStyle name="Обычный" xfId="0" builtinId="0"/>
    <cellStyle name="Обычный 6 2" xfId="1"/>
    <cellStyle name="Обычный_Мальч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&#1063;&#1056;&#1050;-2001/&#1063;&#1050;-2019.%20&#1050;&#1054;&#1052;&#1040;&#1053;&#1044;&#1067;%20-&#1044;&#1077;&#1074;&#1091;&#1096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&#1063;&#1056;&#1050;-2001/&#1063;&#1050;-2019.%20&#1050;&#1054;&#1052;&#1040;&#1053;&#1044;&#1067;%20-&#1070;&#1085;&#1086;&#1096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&#1063;&#1056;&#1050;-2001/&#1063;&#1050;-2019.%20&#1054;&#1076;&#1080;&#1085;&#1086;&#1095;&#1085;&#109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&#1051;&#1063;&#1056;&#1050;.2021/&#1051;&#1050;%20&#1063;&#1056;&#1050;%202021/&#1051;&#1050;%20&#1063;&#1056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B2" t="str">
            <v>№</v>
          </cell>
          <cell r="C2">
            <v>0</v>
          </cell>
          <cell r="D2">
            <v>0</v>
          </cell>
          <cell r="E2" t="str">
            <v>Женские команда</v>
          </cell>
          <cell r="F2" t="str">
            <v>Тренер-представитель</v>
          </cell>
          <cell r="G2">
            <v>0</v>
          </cell>
          <cell r="H2" t="str">
            <v>Мужская команда</v>
          </cell>
          <cell r="I2">
            <v>0</v>
          </cell>
          <cell r="J2" t="str">
            <v>№</v>
          </cell>
          <cell r="K2" t="str">
            <v>Фамилия Имя игрока 1</v>
          </cell>
          <cell r="L2" t="str">
            <v>№</v>
          </cell>
          <cell r="M2" t="str">
            <v xml:space="preserve">Фамилия Имя игрока 2 </v>
          </cell>
          <cell r="N2" t="str">
            <v>№</v>
          </cell>
          <cell r="O2" t="str">
            <v>Фамилия Имя игрока 3</v>
          </cell>
          <cell r="P2" t="str">
            <v>рейтинг 1 игр</v>
          </cell>
          <cell r="Q2" t="str">
            <v>рейтинг 2 игр</v>
          </cell>
          <cell r="R2" t="str">
            <v>рейтинг 3 игр</v>
          </cell>
          <cell r="S2" t="str">
            <v>Сумма</v>
          </cell>
        </row>
        <row r="3">
          <cell r="B3">
            <v>11</v>
          </cell>
          <cell r="C3">
            <v>11</v>
          </cell>
          <cell r="D3">
            <v>51</v>
          </cell>
          <cell r="E3" t="str">
            <v>г. Шымкент-1</v>
          </cell>
          <cell r="F3" t="str">
            <v>Оразбаев Н.Б.</v>
          </cell>
          <cell r="G3" t="str">
            <v>г. Шымкент-1</v>
          </cell>
          <cell r="H3" t="str">
            <v>г. Шымкент-1</v>
          </cell>
          <cell r="I3">
            <v>0</v>
          </cell>
          <cell r="J3">
            <v>51</v>
          </cell>
          <cell r="K3" t="str">
            <v>МИРКАДИРОВА Сарвиноз</v>
          </cell>
          <cell r="L3">
            <v>52</v>
          </cell>
          <cell r="M3" t="str">
            <v>АЗАТОВА Озада</v>
          </cell>
          <cell r="N3">
            <v>53</v>
          </cell>
          <cell r="O3" t="str">
            <v>ШАПЕЙ Таншолпан</v>
          </cell>
          <cell r="P3">
            <v>67</v>
          </cell>
          <cell r="Q3">
            <v>47</v>
          </cell>
          <cell r="R3">
            <v>40</v>
          </cell>
          <cell r="S3">
            <v>154</v>
          </cell>
          <cell r="T3">
            <v>51</v>
          </cell>
          <cell r="U3">
            <v>55</v>
          </cell>
          <cell r="V3" t="str">
            <v>51-55</v>
          </cell>
        </row>
        <row r="4">
          <cell r="B4">
            <v>2</v>
          </cell>
          <cell r="C4">
            <v>2</v>
          </cell>
          <cell r="D4">
            <v>6</v>
          </cell>
          <cell r="E4" t="str">
            <v>Карагандинская обл.-1</v>
          </cell>
          <cell r="F4" t="str">
            <v>Ким Т.А.</v>
          </cell>
          <cell r="G4" t="str">
            <v>Караганда-1</v>
          </cell>
          <cell r="H4" t="str">
            <v>Карагандинская обл.-1</v>
          </cell>
          <cell r="I4">
            <v>0</v>
          </cell>
          <cell r="J4">
            <v>6</v>
          </cell>
          <cell r="K4" t="str">
            <v>СМИРНОВА Александра</v>
          </cell>
          <cell r="L4">
            <v>7</v>
          </cell>
          <cell r="M4" t="str">
            <v>АШКЕЕВА Арай</v>
          </cell>
          <cell r="N4">
            <v>8</v>
          </cell>
          <cell r="O4" t="str">
            <v>КОШКУМБАЕВА Жанерке</v>
          </cell>
          <cell r="P4">
            <v>55</v>
          </cell>
          <cell r="Q4">
            <v>43</v>
          </cell>
          <cell r="R4">
            <v>38</v>
          </cell>
          <cell r="S4">
            <v>136</v>
          </cell>
          <cell r="T4">
            <v>6</v>
          </cell>
          <cell r="U4">
            <v>10</v>
          </cell>
          <cell r="V4" t="str">
            <v>6-10</v>
          </cell>
        </row>
        <row r="5">
          <cell r="B5">
            <v>6</v>
          </cell>
          <cell r="C5">
            <v>6</v>
          </cell>
          <cell r="D5">
            <v>26</v>
          </cell>
          <cell r="E5" t="str">
            <v>г. Алматы</v>
          </cell>
          <cell r="F5" t="str">
            <v>Успанова А.С.</v>
          </cell>
          <cell r="G5" t="str">
            <v>г. Алматы</v>
          </cell>
          <cell r="H5" t="str">
            <v>г. Алматы</v>
          </cell>
          <cell r="I5">
            <v>0</v>
          </cell>
          <cell r="J5">
            <v>26</v>
          </cell>
          <cell r="K5" t="str">
            <v>БАХЫТ Анель</v>
          </cell>
          <cell r="L5">
            <v>27</v>
          </cell>
          <cell r="M5" t="str">
            <v>МАРКИНА Виктория</v>
          </cell>
          <cell r="N5">
            <v>28</v>
          </cell>
          <cell r="O5" t="str">
            <v>ЖУНИС Дильназ</v>
          </cell>
          <cell r="P5">
            <v>64</v>
          </cell>
          <cell r="Q5">
            <v>30</v>
          </cell>
          <cell r="R5">
            <v>35</v>
          </cell>
          <cell r="S5">
            <v>129</v>
          </cell>
          <cell r="T5">
            <v>26</v>
          </cell>
          <cell r="U5">
            <v>30</v>
          </cell>
          <cell r="V5" t="str">
            <v>26-30</v>
          </cell>
        </row>
        <row r="6">
          <cell r="B6">
            <v>7</v>
          </cell>
          <cell r="C6">
            <v>7</v>
          </cell>
          <cell r="D6">
            <v>31</v>
          </cell>
          <cell r="E6" t="str">
            <v>Западно-Казахстанская обл.-1</v>
          </cell>
          <cell r="F6" t="str">
            <v>Назарова С.Р.</v>
          </cell>
          <cell r="G6" t="str">
            <v>ЗКО-1</v>
          </cell>
          <cell r="H6" t="str">
            <v>Западно-Казахстанская обл.-1</v>
          </cell>
          <cell r="I6">
            <v>0</v>
          </cell>
          <cell r="J6">
            <v>31</v>
          </cell>
          <cell r="K6" t="str">
            <v>САПАРОВА Алсу</v>
          </cell>
          <cell r="L6">
            <v>32</v>
          </cell>
          <cell r="M6" t="str">
            <v>НУРМУХАНБЕТОВА Асем</v>
          </cell>
          <cell r="N6">
            <v>33</v>
          </cell>
          <cell r="O6" t="str">
            <v>СЕРИККАЛИЕВА Дильназ</v>
          </cell>
          <cell r="P6">
            <v>57</v>
          </cell>
          <cell r="Q6">
            <v>30</v>
          </cell>
          <cell r="R6">
            <v>16</v>
          </cell>
          <cell r="S6">
            <v>103</v>
          </cell>
          <cell r="T6">
            <v>31</v>
          </cell>
          <cell r="U6">
            <v>35</v>
          </cell>
          <cell r="V6" t="str">
            <v>31-35</v>
          </cell>
        </row>
        <row r="7">
          <cell r="B7">
            <v>12</v>
          </cell>
          <cell r="C7">
            <v>12</v>
          </cell>
          <cell r="D7">
            <v>56</v>
          </cell>
          <cell r="E7" t="str">
            <v>г. Шымкент-2</v>
          </cell>
          <cell r="F7" t="str">
            <v>Оразбаев Н.Б.</v>
          </cell>
          <cell r="G7" t="str">
            <v>г. Шымкент-2</v>
          </cell>
          <cell r="H7" t="str">
            <v>г. Шымкент-2</v>
          </cell>
          <cell r="I7">
            <v>0</v>
          </cell>
          <cell r="J7">
            <v>56</v>
          </cell>
          <cell r="K7" t="str">
            <v>УРАЛОВА Айжан</v>
          </cell>
          <cell r="L7">
            <v>57</v>
          </cell>
          <cell r="M7" t="str">
            <v>САИДМУРАТХАНОВА Сарвиноз</v>
          </cell>
          <cell r="N7">
            <v>58</v>
          </cell>
          <cell r="O7" t="str">
            <v>БАЗАРБАЙ Несибели</v>
          </cell>
          <cell r="P7">
            <v>34</v>
          </cell>
          <cell r="Q7">
            <v>36</v>
          </cell>
          <cell r="R7">
            <v>31</v>
          </cell>
          <cell r="S7">
            <v>101</v>
          </cell>
          <cell r="T7">
            <v>56</v>
          </cell>
          <cell r="U7">
            <v>60</v>
          </cell>
          <cell r="V7" t="str">
            <v>56-60</v>
          </cell>
        </row>
        <row r="8">
          <cell r="B8">
            <v>21</v>
          </cell>
          <cell r="C8">
            <v>21</v>
          </cell>
          <cell r="D8">
            <v>101</v>
          </cell>
          <cell r="E8" t="str">
            <v>Мангистауская обл.-1</v>
          </cell>
          <cell r="F8" t="str">
            <v>Бурбасов Е.К.</v>
          </cell>
          <cell r="G8" t="str">
            <v>Мангистауская обл.-1</v>
          </cell>
          <cell r="H8" t="str">
            <v>Мангистауская обл.-1</v>
          </cell>
          <cell r="I8">
            <v>0</v>
          </cell>
          <cell r="J8">
            <v>101</v>
          </cell>
          <cell r="K8" t="str">
            <v>ТОРШАЕВА Гюзель</v>
          </cell>
          <cell r="L8">
            <v>102</v>
          </cell>
          <cell r="M8" t="str">
            <v>БОРСАКБАЕВА Карина</v>
          </cell>
          <cell r="N8">
            <v>103</v>
          </cell>
          <cell r="O8" t="str">
            <v>БОРСАКБАЕВА Зарина</v>
          </cell>
          <cell r="P8">
            <v>34</v>
          </cell>
          <cell r="Q8">
            <v>29</v>
          </cell>
          <cell r="R8">
            <v>0</v>
          </cell>
          <cell r="S8">
            <v>63</v>
          </cell>
          <cell r="T8">
            <v>101</v>
          </cell>
          <cell r="U8">
            <v>105</v>
          </cell>
          <cell r="V8" t="str">
            <v>101-105</v>
          </cell>
        </row>
        <row r="9">
          <cell r="B9">
            <v>4</v>
          </cell>
          <cell r="C9">
            <v>4</v>
          </cell>
          <cell r="D9">
            <v>16</v>
          </cell>
          <cell r="E9" t="str">
            <v>Павлодарская обл.</v>
          </cell>
          <cell r="F9" t="str">
            <v>Бондарь Е.С.</v>
          </cell>
          <cell r="G9" t="str">
            <v>Павлодар-1</v>
          </cell>
          <cell r="H9" t="str">
            <v>Павлодарская обл.</v>
          </cell>
          <cell r="I9">
            <v>0</v>
          </cell>
          <cell r="J9">
            <v>16</v>
          </cell>
          <cell r="K9" t="str">
            <v>РОМАНОВСКАЯ Ангелина</v>
          </cell>
          <cell r="L9">
            <v>17</v>
          </cell>
          <cell r="M9" t="str">
            <v>КАРСЕНОВА Алтын</v>
          </cell>
          <cell r="N9">
            <v>18</v>
          </cell>
          <cell r="O9" t="str">
            <v>ШЛЕТГАУЭР Валерия</v>
          </cell>
          <cell r="P9">
            <v>61</v>
          </cell>
          <cell r="Q9">
            <v>0</v>
          </cell>
          <cell r="R9">
            <v>0</v>
          </cell>
          <cell r="S9">
            <v>61</v>
          </cell>
          <cell r="T9">
            <v>16</v>
          </cell>
          <cell r="U9">
            <v>20</v>
          </cell>
          <cell r="V9" t="str">
            <v>16-20</v>
          </cell>
        </row>
        <row r="10">
          <cell r="B10">
            <v>9</v>
          </cell>
          <cell r="C10">
            <v>9</v>
          </cell>
          <cell r="D10">
            <v>41</v>
          </cell>
          <cell r="E10" t="str">
            <v>г. Астана-1</v>
          </cell>
          <cell r="F10" t="str">
            <v>Мурзаспаев С.</v>
          </cell>
          <cell r="G10" t="str">
            <v>г. Астана-1</v>
          </cell>
          <cell r="H10" t="str">
            <v>г. Астана-1</v>
          </cell>
          <cell r="I10">
            <v>0</v>
          </cell>
          <cell r="J10">
            <v>41</v>
          </cell>
          <cell r="K10" t="str">
            <v>ЗУБКОВА Елена</v>
          </cell>
          <cell r="L10">
            <v>42</v>
          </cell>
          <cell r="M10" t="str">
            <v>ЕРЖАНКЫЗЫ Алтынай</v>
          </cell>
          <cell r="N10">
            <v>43</v>
          </cell>
          <cell r="O10" t="str">
            <v>ЛАВРОВА Елизавета</v>
          </cell>
          <cell r="P10">
            <v>33</v>
          </cell>
          <cell r="Q10">
            <v>27</v>
          </cell>
          <cell r="R10">
            <v>0</v>
          </cell>
          <cell r="S10">
            <v>60</v>
          </cell>
          <cell r="T10">
            <v>41</v>
          </cell>
          <cell r="U10">
            <v>45</v>
          </cell>
          <cell r="V10" t="str">
            <v>41-45</v>
          </cell>
        </row>
        <row r="11">
          <cell r="B11">
            <v>13</v>
          </cell>
          <cell r="C11">
            <v>13</v>
          </cell>
          <cell r="D11">
            <v>61</v>
          </cell>
          <cell r="E11" t="str">
            <v>Жамбылская обл.-1</v>
          </cell>
          <cell r="F11" t="str">
            <v>Хасанов Н.</v>
          </cell>
          <cell r="G11" t="str">
            <v>Жамбылская обл.-1</v>
          </cell>
          <cell r="H11" t="str">
            <v>Жамбылская обл.-1</v>
          </cell>
          <cell r="I11">
            <v>0</v>
          </cell>
          <cell r="J11">
            <v>61</v>
          </cell>
          <cell r="K11" t="str">
            <v>АСЫКБЕК Айгерим</v>
          </cell>
          <cell r="L11">
            <v>62</v>
          </cell>
          <cell r="M11" t="str">
            <v>ЧАНГИТБАЕВА Айдана</v>
          </cell>
          <cell r="N11">
            <v>63</v>
          </cell>
          <cell r="O11" t="str">
            <v>МУКАШ Мадина</v>
          </cell>
          <cell r="P11">
            <v>48</v>
          </cell>
          <cell r="Q11">
            <v>0</v>
          </cell>
          <cell r="R11">
            <v>0</v>
          </cell>
          <cell r="S11">
            <v>48</v>
          </cell>
          <cell r="T11">
            <v>61</v>
          </cell>
          <cell r="U11">
            <v>65</v>
          </cell>
          <cell r="V11" t="str">
            <v>61-65</v>
          </cell>
        </row>
        <row r="12">
          <cell r="B12">
            <v>15</v>
          </cell>
          <cell r="C12">
            <v>15</v>
          </cell>
          <cell r="D12">
            <v>71</v>
          </cell>
          <cell r="E12" t="str">
            <v>Туркестанская обл.</v>
          </cell>
          <cell r="F12" t="str">
            <v>Есимханов Е.Б.</v>
          </cell>
          <cell r="G12" t="str">
            <v>Туркестанская обл.</v>
          </cell>
          <cell r="H12" t="str">
            <v>Туркестанская обл.</v>
          </cell>
          <cell r="I12">
            <v>0</v>
          </cell>
          <cell r="J12">
            <v>71</v>
          </cell>
          <cell r="K12" t="str">
            <v>НУРЖАНКЫЗЫ Аружан</v>
          </cell>
          <cell r="L12">
            <v>72</v>
          </cell>
          <cell r="M12" t="str">
            <v>АХМАДАЛИЕВА Шахзода</v>
          </cell>
          <cell r="N12">
            <v>73</v>
          </cell>
          <cell r="O12" t="str">
            <v>СЕРИКБАЙ Назым</v>
          </cell>
          <cell r="P12">
            <v>21</v>
          </cell>
          <cell r="Q12">
            <v>26</v>
          </cell>
          <cell r="R12">
            <v>0</v>
          </cell>
          <cell r="S12">
            <v>47</v>
          </cell>
          <cell r="T12">
            <v>71</v>
          </cell>
          <cell r="U12">
            <v>75</v>
          </cell>
          <cell r="V12" t="str">
            <v>71-75</v>
          </cell>
        </row>
        <row r="13">
          <cell r="B13">
            <v>14</v>
          </cell>
          <cell r="C13">
            <v>14</v>
          </cell>
          <cell r="D13">
            <v>66</v>
          </cell>
          <cell r="E13" t="str">
            <v>Северо-Казахстанская обл.</v>
          </cell>
          <cell r="F13" t="str">
            <v>Пюрко И.А.</v>
          </cell>
          <cell r="G13" t="str">
            <v>СКО</v>
          </cell>
          <cell r="H13" t="str">
            <v>Северо-Казахстанская обл.</v>
          </cell>
          <cell r="I13">
            <v>0</v>
          </cell>
          <cell r="J13">
            <v>66</v>
          </cell>
          <cell r="K13" t="str">
            <v>ПЮРКО Екатерина</v>
          </cell>
          <cell r="L13">
            <v>67</v>
          </cell>
          <cell r="M13" t="str">
            <v>ТУТУЕВА Алина</v>
          </cell>
          <cell r="N13">
            <v>68</v>
          </cell>
          <cell r="O13" t="str">
            <v>САНДЫБАЙ Жазира</v>
          </cell>
          <cell r="P13">
            <v>32</v>
          </cell>
          <cell r="Q13">
            <v>0</v>
          </cell>
          <cell r="R13">
            <v>0</v>
          </cell>
          <cell r="S13">
            <v>32</v>
          </cell>
          <cell r="T13">
            <v>66</v>
          </cell>
          <cell r="U13">
            <v>70</v>
          </cell>
          <cell r="V13" t="str">
            <v>66-70</v>
          </cell>
        </row>
        <row r="14">
          <cell r="B14">
            <v>5</v>
          </cell>
          <cell r="C14">
            <v>5</v>
          </cell>
          <cell r="D14">
            <v>21</v>
          </cell>
          <cell r="E14" t="str">
            <v>Восточно-Казахстанская обл.</v>
          </cell>
          <cell r="F14" t="str">
            <v>Литвинов С.Б.</v>
          </cell>
          <cell r="G14" t="str">
            <v>ВКО</v>
          </cell>
          <cell r="H14" t="str">
            <v>Восточно-Казахстанская обл.</v>
          </cell>
          <cell r="I14">
            <v>0</v>
          </cell>
          <cell r="J14">
            <v>21</v>
          </cell>
          <cell r="K14" t="str">
            <v>ГУБЕРТ Амалия</v>
          </cell>
          <cell r="L14">
            <v>22</v>
          </cell>
          <cell r="M14" t="str">
            <v>ДАРХАНКЫЗЫ Алуа</v>
          </cell>
          <cell r="N14">
            <v>23</v>
          </cell>
          <cell r="O14" t="str">
            <v>ИЛЬЯСОВА Ирина</v>
          </cell>
          <cell r="P14">
            <v>28</v>
          </cell>
          <cell r="Q14">
            <v>0</v>
          </cell>
          <cell r="R14">
            <v>0</v>
          </cell>
          <cell r="S14">
            <v>28</v>
          </cell>
          <cell r="T14">
            <v>21</v>
          </cell>
          <cell r="U14">
            <v>25</v>
          </cell>
          <cell r="V14" t="str">
            <v>21-25</v>
          </cell>
        </row>
        <row r="15">
          <cell r="B15">
            <v>1</v>
          </cell>
          <cell r="C15">
            <v>1</v>
          </cell>
          <cell r="D15">
            <v>1</v>
          </cell>
          <cell r="E15" t="str">
            <v>Актюбинская обл.-1</v>
          </cell>
          <cell r="F15" t="str">
            <v>Саламатов К.</v>
          </cell>
          <cell r="G15" t="str">
            <v>Актюбинск-1</v>
          </cell>
          <cell r="H15" t="str">
            <v>Актюбинская обл.-1</v>
          </cell>
          <cell r="I15">
            <v>0</v>
          </cell>
          <cell r="J15">
            <v>1</v>
          </cell>
          <cell r="K15" t="str">
            <v>КРЮКОВСКАЯ Алина</v>
          </cell>
          <cell r="L15">
            <v>2</v>
          </cell>
          <cell r="M15" t="str">
            <v>НАСЫРОВА Динара</v>
          </cell>
          <cell r="N15">
            <v>3</v>
          </cell>
          <cell r="O15" t="str">
            <v>МАРТЫНОВА Анастасия</v>
          </cell>
          <cell r="P15">
            <v>23</v>
          </cell>
          <cell r="Q15">
            <v>0</v>
          </cell>
          <cell r="R15">
            <v>0</v>
          </cell>
          <cell r="S15">
            <v>23</v>
          </cell>
          <cell r="T15">
            <v>1</v>
          </cell>
          <cell r="U15">
            <v>5</v>
          </cell>
          <cell r="V15" t="str">
            <v>1-5</v>
          </cell>
        </row>
        <row r="16">
          <cell r="B16">
            <v>8</v>
          </cell>
          <cell r="C16">
            <v>8</v>
          </cell>
          <cell r="D16">
            <v>36</v>
          </cell>
          <cell r="E16" t="str">
            <v>Западно-Казахстанская обл.-2</v>
          </cell>
          <cell r="F16" t="str">
            <v>Назарова С.Р.</v>
          </cell>
          <cell r="G16" t="str">
            <v>ЗКО-2</v>
          </cell>
          <cell r="H16" t="str">
            <v>Западно-Казахстанская обл.-2</v>
          </cell>
          <cell r="I16">
            <v>0</v>
          </cell>
          <cell r="J16">
            <v>36</v>
          </cell>
          <cell r="K16" t="str">
            <v>ИЛЬЯС Арунжан</v>
          </cell>
          <cell r="L16">
            <v>37</v>
          </cell>
          <cell r="M16" t="str">
            <v>АКМУРЗИНА Мариза</v>
          </cell>
          <cell r="N16">
            <v>38</v>
          </cell>
          <cell r="O16" t="str">
            <v>ТУРАШЕВА Бекжаным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36</v>
          </cell>
          <cell r="U16">
            <v>40</v>
          </cell>
          <cell r="V16" t="str">
            <v>36-40</v>
          </cell>
        </row>
        <row r="17">
          <cell r="B17">
            <v>3</v>
          </cell>
          <cell r="C17">
            <v>3</v>
          </cell>
          <cell r="D17">
            <v>11</v>
          </cell>
          <cell r="E17" t="str">
            <v>Карагандинская обл.-2</v>
          </cell>
          <cell r="F17" t="str">
            <v>Ким Т.А.</v>
          </cell>
          <cell r="G17" t="str">
            <v>Караганда-2</v>
          </cell>
          <cell r="H17" t="str">
            <v>Карагандинская обл.-2</v>
          </cell>
          <cell r="I17">
            <v>0</v>
          </cell>
          <cell r="J17">
            <v>11</v>
          </cell>
          <cell r="K17" t="str">
            <v>ЖАКСЫЛЫКОВА Альбина</v>
          </cell>
          <cell r="L17">
            <v>12</v>
          </cell>
          <cell r="M17" t="str">
            <v>ФУ Дарья</v>
          </cell>
          <cell r="N17">
            <v>13</v>
          </cell>
          <cell r="O17" t="str">
            <v>СИРОТИНА Полина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</v>
          </cell>
          <cell r="U17">
            <v>15</v>
          </cell>
          <cell r="V17" t="str">
            <v>11-15</v>
          </cell>
        </row>
        <row r="18">
          <cell r="B18">
            <v>10</v>
          </cell>
          <cell r="C18">
            <v>10</v>
          </cell>
          <cell r="D18">
            <v>46</v>
          </cell>
          <cell r="E18" t="str">
            <v>г. Астана-2</v>
          </cell>
          <cell r="F18" t="str">
            <v>Мурзаспаев С.</v>
          </cell>
          <cell r="G18" t="str">
            <v>г. Астана-2</v>
          </cell>
          <cell r="H18" t="str">
            <v>г. Астана-2</v>
          </cell>
          <cell r="I18">
            <v>0</v>
          </cell>
          <cell r="J18">
            <v>46</v>
          </cell>
          <cell r="K18" t="str">
            <v>ЦВИГУН Алиса</v>
          </cell>
          <cell r="L18">
            <v>47</v>
          </cell>
          <cell r="M18" t="str">
            <v>ГРОШЕВА Полина</v>
          </cell>
          <cell r="N18">
            <v>48</v>
          </cell>
          <cell r="O18" t="str">
            <v>ШАЙХИНА Алина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46</v>
          </cell>
          <cell r="U18">
            <v>50</v>
          </cell>
          <cell r="V18" t="str">
            <v>46-50</v>
          </cell>
        </row>
        <row r="19">
          <cell r="B19">
            <v>16</v>
          </cell>
          <cell r="C19">
            <v>16</v>
          </cell>
          <cell r="D19">
            <v>76</v>
          </cell>
          <cell r="E19" t="str">
            <v>Костанайская обл.</v>
          </cell>
          <cell r="F19" t="str">
            <v>Магалеева Л.К.</v>
          </cell>
          <cell r="G19" t="str">
            <v>Костанайская обл.</v>
          </cell>
          <cell r="H19" t="str">
            <v>Костанайская обл.</v>
          </cell>
          <cell r="I19">
            <v>0</v>
          </cell>
          <cell r="J19">
            <v>76</v>
          </cell>
          <cell r="K19" t="str">
            <v>БОРИСЮК Алина</v>
          </cell>
          <cell r="L19">
            <v>77</v>
          </cell>
          <cell r="M19" t="str">
            <v>ИСИМОВА Дана</v>
          </cell>
          <cell r="N19">
            <v>78</v>
          </cell>
          <cell r="O19" t="str">
            <v>БИАХМЕТОВА Дана</v>
          </cell>
          <cell r="P19">
            <v>59</v>
          </cell>
          <cell r="Q19">
            <v>25</v>
          </cell>
          <cell r="R19">
            <v>0</v>
          </cell>
          <cell r="S19">
            <v>84</v>
          </cell>
          <cell r="T19">
            <v>76</v>
          </cell>
          <cell r="U19">
            <v>80</v>
          </cell>
          <cell r="V19" t="str">
            <v>76-80</v>
          </cell>
        </row>
        <row r="20">
          <cell r="B20">
            <v>23</v>
          </cell>
          <cell r="C20">
            <v>23</v>
          </cell>
          <cell r="D20">
            <v>111</v>
          </cell>
          <cell r="E20" t="str">
            <v>Жамбылская обл.-2</v>
          </cell>
          <cell r="F20" t="str">
            <v>Хасанов Н.</v>
          </cell>
          <cell r="G20" t="str">
            <v>Жамбылская обл.-2</v>
          </cell>
          <cell r="H20" t="str">
            <v>Жамбылская обл.-2</v>
          </cell>
          <cell r="I20">
            <v>0</v>
          </cell>
          <cell r="J20">
            <v>111</v>
          </cell>
          <cell r="K20" t="str">
            <v>МЕДЕУОВА Анаа</v>
          </cell>
          <cell r="L20">
            <v>112</v>
          </cell>
          <cell r="M20" t="str">
            <v>МУКАШ Шугыла</v>
          </cell>
          <cell r="N20">
            <v>113</v>
          </cell>
          <cell r="O20" t="str">
            <v>ТУРАР Альбина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111</v>
          </cell>
          <cell r="U20">
            <v>115</v>
          </cell>
          <cell r="V20" t="str">
            <v>111-115</v>
          </cell>
        </row>
        <row r="21">
          <cell r="B21">
            <v>22</v>
          </cell>
          <cell r="C21">
            <v>22</v>
          </cell>
          <cell r="D21">
            <v>106</v>
          </cell>
          <cell r="E21" t="str">
            <v>Мангистауская обл.-2</v>
          </cell>
          <cell r="F21" t="str">
            <v>Бурбасов Е.К.</v>
          </cell>
          <cell r="G21" t="str">
            <v>Мангистауская обл.-2</v>
          </cell>
          <cell r="H21" t="str">
            <v>Мангистауская обл.-2</v>
          </cell>
          <cell r="I21">
            <v>0</v>
          </cell>
          <cell r="J21">
            <v>106</v>
          </cell>
          <cell r="K21" t="str">
            <v>АБУЛХАЙР Роза</v>
          </cell>
          <cell r="L21">
            <v>107</v>
          </cell>
          <cell r="M21" t="str">
            <v>АБУЛХАЙР Салима</v>
          </cell>
          <cell r="N21">
            <v>108</v>
          </cell>
          <cell r="O21" t="str">
            <v>ЕРКИН Акбота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106</v>
          </cell>
          <cell r="U21">
            <v>110</v>
          </cell>
          <cell r="V21" t="str">
            <v>106-110</v>
          </cell>
        </row>
        <row r="22">
          <cell r="B22">
            <v>28</v>
          </cell>
          <cell r="C22">
            <v>28</v>
          </cell>
          <cell r="D22">
            <v>136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136</v>
          </cell>
          <cell r="K22">
            <v>0</v>
          </cell>
          <cell r="L22">
            <v>137</v>
          </cell>
          <cell r="M22">
            <v>0</v>
          </cell>
          <cell r="N22">
            <v>138</v>
          </cell>
          <cell r="O22">
            <v>0</v>
          </cell>
          <cell r="P22" t="str">
            <v/>
          </cell>
          <cell r="Q22" t="str">
            <v/>
          </cell>
          <cell r="R22" t="str">
            <v/>
          </cell>
          <cell r="S22" t="e">
            <v>#VALUE!</v>
          </cell>
          <cell r="T22">
            <v>136</v>
          </cell>
          <cell r="U22">
            <v>140</v>
          </cell>
          <cell r="V22" t="str">
            <v>136-140</v>
          </cell>
        </row>
        <row r="23">
          <cell r="B23">
            <v>27</v>
          </cell>
          <cell r="C23">
            <v>27</v>
          </cell>
          <cell r="D23">
            <v>131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131</v>
          </cell>
          <cell r="K23">
            <v>0</v>
          </cell>
          <cell r="L23">
            <v>132</v>
          </cell>
          <cell r="M23">
            <v>0</v>
          </cell>
          <cell r="N23">
            <v>133</v>
          </cell>
          <cell r="O23">
            <v>0</v>
          </cell>
          <cell r="P23" t="str">
            <v/>
          </cell>
          <cell r="Q23" t="str">
            <v/>
          </cell>
          <cell r="R23" t="str">
            <v/>
          </cell>
          <cell r="S23" t="e">
            <v>#VALUE!</v>
          </cell>
          <cell r="T23">
            <v>131</v>
          </cell>
          <cell r="U23">
            <v>135</v>
          </cell>
          <cell r="V23" t="str">
            <v>131-135</v>
          </cell>
        </row>
        <row r="24">
          <cell r="B24">
            <v>24</v>
          </cell>
          <cell r="C24">
            <v>24</v>
          </cell>
          <cell r="D24">
            <v>116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116</v>
          </cell>
          <cell r="K24">
            <v>0</v>
          </cell>
          <cell r="L24">
            <v>117</v>
          </cell>
          <cell r="M24">
            <v>0</v>
          </cell>
          <cell r="N24">
            <v>118</v>
          </cell>
          <cell r="O24">
            <v>0</v>
          </cell>
          <cell r="P24" t="str">
            <v/>
          </cell>
          <cell r="Q24" t="str">
            <v/>
          </cell>
          <cell r="R24" t="str">
            <v/>
          </cell>
          <cell r="S24" t="e">
            <v>#VALUE!</v>
          </cell>
          <cell r="T24">
            <v>116</v>
          </cell>
          <cell r="U24">
            <v>120</v>
          </cell>
          <cell r="V24" t="str">
            <v>116-120</v>
          </cell>
        </row>
        <row r="25">
          <cell r="B25">
            <v>25</v>
          </cell>
          <cell r="C25">
            <v>25</v>
          </cell>
          <cell r="D25">
            <v>121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121</v>
          </cell>
          <cell r="K25">
            <v>0</v>
          </cell>
          <cell r="L25">
            <v>122</v>
          </cell>
          <cell r="M25">
            <v>0</v>
          </cell>
          <cell r="N25">
            <v>123</v>
          </cell>
          <cell r="O25">
            <v>0</v>
          </cell>
          <cell r="P25" t="str">
            <v/>
          </cell>
          <cell r="Q25" t="str">
            <v/>
          </cell>
          <cell r="R25" t="str">
            <v/>
          </cell>
          <cell r="S25" t="e">
            <v>#VALUE!</v>
          </cell>
          <cell r="T25">
            <v>121</v>
          </cell>
          <cell r="U25">
            <v>125</v>
          </cell>
          <cell r="V25" t="str">
            <v>121-125</v>
          </cell>
        </row>
        <row r="26">
          <cell r="B26">
            <v>29</v>
          </cell>
          <cell r="C26">
            <v>29</v>
          </cell>
          <cell r="D26">
            <v>141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141</v>
          </cell>
          <cell r="K26">
            <v>0</v>
          </cell>
          <cell r="L26">
            <v>142</v>
          </cell>
          <cell r="M26">
            <v>0</v>
          </cell>
          <cell r="N26">
            <v>143</v>
          </cell>
          <cell r="O26">
            <v>0</v>
          </cell>
          <cell r="P26" t="str">
            <v/>
          </cell>
          <cell r="Q26" t="str">
            <v/>
          </cell>
          <cell r="R26" t="str">
            <v/>
          </cell>
          <cell r="S26" t="e">
            <v>#VALUE!</v>
          </cell>
          <cell r="T26">
            <v>141</v>
          </cell>
          <cell r="U26">
            <v>145</v>
          </cell>
          <cell r="V26" t="str">
            <v>141-145</v>
          </cell>
        </row>
        <row r="27">
          <cell r="B27">
            <v>35</v>
          </cell>
          <cell r="C27">
            <v>35</v>
          </cell>
          <cell r="D27">
            <v>171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171</v>
          </cell>
          <cell r="K27">
            <v>0</v>
          </cell>
          <cell r="L27">
            <v>172</v>
          </cell>
          <cell r="M27">
            <v>0</v>
          </cell>
          <cell r="N27">
            <v>173</v>
          </cell>
          <cell r="O27">
            <v>0</v>
          </cell>
          <cell r="P27" t="str">
            <v/>
          </cell>
          <cell r="Q27" t="str">
            <v/>
          </cell>
          <cell r="R27" t="str">
            <v/>
          </cell>
          <cell r="S27" t="e">
            <v>#VALUE!</v>
          </cell>
          <cell r="T27">
            <v>171</v>
          </cell>
          <cell r="U27">
            <v>175</v>
          </cell>
          <cell r="V27" t="str">
            <v>171-175</v>
          </cell>
        </row>
        <row r="28">
          <cell r="B28">
            <v>26</v>
          </cell>
          <cell r="C28">
            <v>26</v>
          </cell>
          <cell r="D28">
            <v>126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126</v>
          </cell>
          <cell r="K28">
            <v>0</v>
          </cell>
          <cell r="L28">
            <v>127</v>
          </cell>
          <cell r="M28">
            <v>0</v>
          </cell>
          <cell r="N28">
            <v>128</v>
          </cell>
          <cell r="O28">
            <v>0</v>
          </cell>
          <cell r="P28" t="str">
            <v/>
          </cell>
          <cell r="Q28" t="str">
            <v/>
          </cell>
          <cell r="R28" t="str">
            <v/>
          </cell>
          <cell r="S28" t="e">
            <v>#VALUE!</v>
          </cell>
          <cell r="T28">
            <v>126</v>
          </cell>
          <cell r="U28">
            <v>130</v>
          </cell>
          <cell r="V28" t="str">
            <v>126-130</v>
          </cell>
        </row>
        <row r="29">
          <cell r="B29">
            <v>34</v>
          </cell>
          <cell r="C29">
            <v>34</v>
          </cell>
          <cell r="D29">
            <v>166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166</v>
          </cell>
          <cell r="K29">
            <v>0</v>
          </cell>
          <cell r="L29">
            <v>167</v>
          </cell>
          <cell r="M29">
            <v>0</v>
          </cell>
          <cell r="N29">
            <v>168</v>
          </cell>
          <cell r="O29">
            <v>0</v>
          </cell>
          <cell r="P29" t="str">
            <v/>
          </cell>
          <cell r="Q29" t="str">
            <v/>
          </cell>
          <cell r="R29" t="str">
            <v/>
          </cell>
          <cell r="S29" t="e">
            <v>#VALUE!</v>
          </cell>
          <cell r="T29">
            <v>166</v>
          </cell>
          <cell r="U29">
            <v>170</v>
          </cell>
          <cell r="V29" t="str">
            <v>166-170</v>
          </cell>
        </row>
        <row r="30">
          <cell r="B30">
            <v>31</v>
          </cell>
          <cell r="C30">
            <v>31</v>
          </cell>
          <cell r="D30">
            <v>151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151</v>
          </cell>
          <cell r="K30">
            <v>0</v>
          </cell>
          <cell r="L30">
            <v>152</v>
          </cell>
          <cell r="M30">
            <v>0</v>
          </cell>
          <cell r="N30">
            <v>153</v>
          </cell>
          <cell r="O30">
            <v>0</v>
          </cell>
          <cell r="P30" t="str">
            <v/>
          </cell>
          <cell r="Q30" t="str">
            <v/>
          </cell>
          <cell r="R30" t="str">
            <v/>
          </cell>
          <cell r="S30" t="e">
            <v>#VALUE!</v>
          </cell>
          <cell r="U30">
            <v>0</v>
          </cell>
        </row>
        <row r="31">
          <cell r="B31">
            <v>36</v>
          </cell>
          <cell r="C31">
            <v>36</v>
          </cell>
          <cell r="D31">
            <v>176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176</v>
          </cell>
          <cell r="K31">
            <v>0</v>
          </cell>
          <cell r="L31">
            <v>177</v>
          </cell>
          <cell r="M31">
            <v>0</v>
          </cell>
          <cell r="N31">
            <v>178</v>
          </cell>
          <cell r="O31">
            <v>0</v>
          </cell>
          <cell r="P31" t="str">
            <v/>
          </cell>
          <cell r="Q31" t="str">
            <v/>
          </cell>
          <cell r="R31" t="str">
            <v/>
          </cell>
          <cell r="S31" t="e">
            <v>#VALUE!</v>
          </cell>
          <cell r="U31">
            <v>0</v>
          </cell>
        </row>
        <row r="32">
          <cell r="B32">
            <v>30</v>
          </cell>
          <cell r="C32">
            <v>30</v>
          </cell>
          <cell r="D32">
            <v>146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146</v>
          </cell>
          <cell r="K32">
            <v>0</v>
          </cell>
          <cell r="L32">
            <v>147</v>
          </cell>
          <cell r="M32">
            <v>0</v>
          </cell>
          <cell r="N32">
            <v>148</v>
          </cell>
          <cell r="O32">
            <v>0</v>
          </cell>
          <cell r="P32" t="str">
            <v/>
          </cell>
          <cell r="Q32" t="str">
            <v/>
          </cell>
          <cell r="R32" t="str">
            <v/>
          </cell>
          <cell r="S32" t="e">
            <v>#VALUE!</v>
          </cell>
          <cell r="T32">
            <v>146</v>
          </cell>
          <cell r="U32">
            <v>150</v>
          </cell>
          <cell r="V32" t="str">
            <v>146-150</v>
          </cell>
        </row>
        <row r="33">
          <cell r="B33">
            <v>33</v>
          </cell>
          <cell r="C33">
            <v>33</v>
          </cell>
          <cell r="D33">
            <v>161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161</v>
          </cell>
          <cell r="K33">
            <v>0</v>
          </cell>
          <cell r="L33">
            <v>162</v>
          </cell>
          <cell r="M33">
            <v>0</v>
          </cell>
          <cell r="N33">
            <v>163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e">
            <v>#VALUE!</v>
          </cell>
          <cell r="T33">
            <v>161</v>
          </cell>
          <cell r="U33">
            <v>165</v>
          </cell>
          <cell r="V33" t="str">
            <v>161-165</v>
          </cell>
        </row>
        <row r="34">
          <cell r="B34">
            <v>32</v>
          </cell>
          <cell r="C34">
            <v>32</v>
          </cell>
          <cell r="D34">
            <v>156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156</v>
          </cell>
          <cell r="K34">
            <v>0</v>
          </cell>
          <cell r="L34">
            <v>157</v>
          </cell>
          <cell r="M34">
            <v>0</v>
          </cell>
          <cell r="N34">
            <v>158</v>
          </cell>
          <cell r="O34">
            <v>0</v>
          </cell>
          <cell r="P34" t="str">
            <v/>
          </cell>
          <cell r="Q34" t="str">
            <v/>
          </cell>
          <cell r="R34" t="str">
            <v/>
          </cell>
          <cell r="S34" t="e">
            <v>#VALUE!</v>
          </cell>
          <cell r="U34">
            <v>0</v>
          </cell>
        </row>
        <row r="35">
          <cell r="B35" t="str">
            <v>-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</row>
        <row r="36">
          <cell r="B36">
            <v>0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</row>
        <row r="37">
          <cell r="B37" t="str">
            <v>Х</v>
          </cell>
          <cell r="C37" t="str">
            <v>Х</v>
          </cell>
          <cell r="D37" t="str">
            <v>Х</v>
          </cell>
          <cell r="E37" t="str">
            <v>Х</v>
          </cell>
          <cell r="F37" t="str">
            <v>Х</v>
          </cell>
          <cell r="G37" t="str">
            <v>Х</v>
          </cell>
          <cell r="H37" t="str">
            <v>Х</v>
          </cell>
          <cell r="I37" t="str">
            <v>Х</v>
          </cell>
          <cell r="J37" t="str">
            <v>Х</v>
          </cell>
          <cell r="K37" t="str">
            <v>Х</v>
          </cell>
          <cell r="L37" t="str">
            <v>Х</v>
          </cell>
          <cell r="M37" t="str">
            <v>Х</v>
          </cell>
          <cell r="N37" t="str">
            <v>Х</v>
          </cell>
          <cell r="O37" t="str">
            <v>Х</v>
          </cell>
          <cell r="P37" t="str">
            <v>Х</v>
          </cell>
          <cell r="Q37" t="str">
            <v>Х</v>
          </cell>
          <cell r="R37" t="str">
            <v>Х</v>
          </cell>
          <cell r="S37" t="str">
            <v>Х</v>
          </cell>
          <cell r="T37" t="str">
            <v>Х</v>
          </cell>
          <cell r="U37" t="str">
            <v>Х</v>
          </cell>
          <cell r="V37" t="str">
            <v>Х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№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/>
      <sheetData sheetId="1">
        <row r="3">
          <cell r="B3" t="str">
            <v>ЧЕМПИОНАТ РЕСПУБЛИКИ КАЗАХСТАН ПО НАСТОЛЬНОМУ ТЕННИСУ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ЧЕМПИОНАТ РЕСПУБЛИКИ КАЗАХСТАН ПО НАСТОЛЬНОМУ ТЕННИСУ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СРЕДИ СПОРТСМЕНОВ 2001 ГОДА РОЖДЕНИЯ И МОЛОЖЕ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B3" t="str">
            <v>23 -29 МАРТА 2019 ГОДА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 t="str">
            <v>г. АКТОБЕ</v>
          </cell>
        </row>
        <row r="4">
          <cell r="B4" t="str">
            <v>С П И С О К    У Ч А С Т Н И К О В    Л И Ч Н Ы Х   С О Р Е В Н О В А Н И Й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Юноши 2001 г.р. и моложе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0</v>
          </cell>
          <cell r="B7" t="str">
            <v>№</v>
          </cell>
          <cell r="C7" t="str">
            <v>Фамилия, Имя</v>
          </cell>
          <cell r="D7" t="str">
            <v>Дата рождения</v>
          </cell>
          <cell r="E7" t="str">
            <v>Рейтинг</v>
          </cell>
          <cell r="F7" t="str">
            <v>Регион</v>
          </cell>
          <cell r="G7">
            <v>0</v>
          </cell>
          <cell r="H7" t="str">
            <v>Тренер</v>
          </cell>
        </row>
        <row r="8">
          <cell r="A8">
            <v>1</v>
          </cell>
          <cell r="B8">
            <v>1</v>
          </cell>
          <cell r="C8" t="str">
            <v>АРТУКМЕТОВ Ирисбек</v>
          </cell>
          <cell r="D8">
            <v>37486</v>
          </cell>
          <cell r="E8" t="str">
            <v>КМС</v>
          </cell>
          <cell r="F8" t="str">
            <v>г. Шымкент</v>
          </cell>
          <cell r="G8">
            <v>0</v>
          </cell>
          <cell r="H8">
            <v>51</v>
          </cell>
          <cell r="I8" t="str">
            <v>г. Шымкент</v>
          </cell>
          <cell r="J8" t="str">
            <v>АРТУКМЕТОВ</v>
          </cell>
          <cell r="K8" t="str">
            <v>И</v>
          </cell>
          <cell r="L8" t="str">
            <v>АРТУКМЕТОВ И.</v>
          </cell>
        </row>
        <row r="9">
          <cell r="A9">
            <v>2</v>
          </cell>
          <cell r="B9">
            <v>2</v>
          </cell>
          <cell r="C9" t="str">
            <v>АКИМАЛЫ Бакдаулет</v>
          </cell>
          <cell r="D9">
            <v>37001</v>
          </cell>
          <cell r="E9" t="str">
            <v>КМС</v>
          </cell>
          <cell r="F9" t="str">
            <v>г. Шымкент</v>
          </cell>
          <cell r="G9">
            <v>0</v>
          </cell>
          <cell r="H9">
            <v>50</v>
          </cell>
          <cell r="I9" t="str">
            <v>г. Шымкент</v>
          </cell>
          <cell r="J9" t="str">
            <v>АКИМАЛЫ</v>
          </cell>
          <cell r="K9" t="str">
            <v>Б</v>
          </cell>
          <cell r="L9" t="str">
            <v>АКИМАЛЫ Б.</v>
          </cell>
        </row>
        <row r="10">
          <cell r="A10">
            <v>3</v>
          </cell>
          <cell r="B10">
            <v>3</v>
          </cell>
          <cell r="C10" t="str">
            <v>КУРМАМБАЕВ Сагантай</v>
          </cell>
          <cell r="D10">
            <v>37774</v>
          </cell>
          <cell r="E10" t="str">
            <v>КМС</v>
          </cell>
          <cell r="F10" t="str">
            <v>ВКО</v>
          </cell>
          <cell r="G10">
            <v>0</v>
          </cell>
          <cell r="H10">
            <v>49</v>
          </cell>
          <cell r="I10" t="str">
            <v>ВКО</v>
          </cell>
          <cell r="J10" t="str">
            <v>КУРМАМБАЕВ</v>
          </cell>
          <cell r="K10" t="str">
            <v>С</v>
          </cell>
          <cell r="L10" t="str">
            <v>КУРМАМБАЕВ С.</v>
          </cell>
        </row>
        <row r="11">
          <cell r="A11">
            <v>4</v>
          </cell>
          <cell r="B11">
            <v>4</v>
          </cell>
          <cell r="C11" t="str">
            <v>ХАРКИ Искандер</v>
          </cell>
          <cell r="D11">
            <v>37758</v>
          </cell>
          <cell r="E11" t="str">
            <v>КМС</v>
          </cell>
          <cell r="F11" t="str">
            <v>Жамбылск. обл.</v>
          </cell>
          <cell r="G11">
            <v>0</v>
          </cell>
          <cell r="H11">
            <v>49</v>
          </cell>
          <cell r="I11" t="str">
            <v>Жамбылск. обл.</v>
          </cell>
          <cell r="J11" t="str">
            <v>ХАРКИ</v>
          </cell>
          <cell r="K11" t="str">
            <v>И</v>
          </cell>
          <cell r="L11" t="str">
            <v>ХАРКИ И.</v>
          </cell>
        </row>
        <row r="12">
          <cell r="A12">
            <v>5</v>
          </cell>
          <cell r="B12">
            <v>5</v>
          </cell>
          <cell r="C12" t="str">
            <v>ЖУБАНОВ Санжар</v>
          </cell>
          <cell r="D12">
            <v>37727</v>
          </cell>
          <cell r="E12" t="str">
            <v>КМС</v>
          </cell>
          <cell r="F12" t="str">
            <v>ЗКО</v>
          </cell>
          <cell r="G12">
            <v>0</v>
          </cell>
          <cell r="H12">
            <v>46</v>
          </cell>
          <cell r="I12" t="str">
            <v>ЗКО</v>
          </cell>
          <cell r="J12" t="str">
            <v>ЖУБАНОВ</v>
          </cell>
          <cell r="K12" t="str">
            <v>С</v>
          </cell>
          <cell r="L12" t="str">
            <v>ЖУБАНОВ С.</v>
          </cell>
        </row>
        <row r="13">
          <cell r="A13">
            <v>6</v>
          </cell>
          <cell r="B13">
            <v>6</v>
          </cell>
          <cell r="C13" t="str">
            <v>КУРМАНГАЛИЕВ Алан</v>
          </cell>
          <cell r="D13">
            <v>39094</v>
          </cell>
          <cell r="E13" t="str">
            <v>КМС</v>
          </cell>
          <cell r="F13" t="str">
            <v>Карагандин. обл.</v>
          </cell>
          <cell r="G13">
            <v>0</v>
          </cell>
          <cell r="H13">
            <v>44</v>
          </cell>
          <cell r="I13" t="str">
            <v>Карагандин. обл.</v>
          </cell>
          <cell r="J13" t="str">
            <v>КУРМАНГАЛИЕВ</v>
          </cell>
          <cell r="K13" t="str">
            <v>А</v>
          </cell>
          <cell r="L13" t="str">
            <v>КУРМАНГАЛИЕВ А.</v>
          </cell>
        </row>
        <row r="14">
          <cell r="A14">
            <v>7</v>
          </cell>
          <cell r="B14">
            <v>7</v>
          </cell>
          <cell r="C14" t="str">
            <v>КИМ Темирлан</v>
          </cell>
          <cell r="D14">
            <v>38498</v>
          </cell>
          <cell r="E14" t="str">
            <v>КМС</v>
          </cell>
          <cell r="F14" t="str">
            <v>Карагандин. обл.</v>
          </cell>
          <cell r="G14">
            <v>0</v>
          </cell>
          <cell r="H14">
            <v>42</v>
          </cell>
          <cell r="I14" t="str">
            <v>Карагандин. обл.</v>
          </cell>
          <cell r="J14" t="str">
            <v>КИМ</v>
          </cell>
          <cell r="K14" t="str">
            <v>Т</v>
          </cell>
          <cell r="L14" t="str">
            <v>КИМ Т.</v>
          </cell>
        </row>
        <row r="15">
          <cell r="A15">
            <v>8</v>
          </cell>
          <cell r="B15">
            <v>8</v>
          </cell>
          <cell r="C15" t="str">
            <v>ГЕРАСИМЕНКО Тимофей</v>
          </cell>
          <cell r="D15">
            <v>38111</v>
          </cell>
          <cell r="E15" t="str">
            <v>II</v>
          </cell>
          <cell r="F15" t="str">
            <v>г. Астана</v>
          </cell>
          <cell r="G15">
            <v>0</v>
          </cell>
          <cell r="H15">
            <v>36</v>
          </cell>
          <cell r="I15" t="str">
            <v>г. Астана</v>
          </cell>
          <cell r="J15" t="str">
            <v>ГЕРАСИМЕНКО</v>
          </cell>
          <cell r="K15" t="str">
            <v>Т</v>
          </cell>
          <cell r="L15" t="str">
            <v>ГЕРАСИМЕНКО Т.</v>
          </cell>
        </row>
        <row r="16">
          <cell r="A16">
            <v>9</v>
          </cell>
          <cell r="B16">
            <v>9</v>
          </cell>
          <cell r="C16" t="str">
            <v>ДАРХАНБАЙ Нурпеис</v>
          </cell>
          <cell r="D16">
            <v>36927</v>
          </cell>
          <cell r="E16" t="str">
            <v>КМС</v>
          </cell>
          <cell r="F16" t="str">
            <v>г. Шымкент</v>
          </cell>
          <cell r="G16">
            <v>0</v>
          </cell>
          <cell r="H16">
            <v>34</v>
          </cell>
          <cell r="I16" t="str">
            <v>г. Шымкент</v>
          </cell>
          <cell r="J16" t="str">
            <v>ДАРХАНБАЙ</v>
          </cell>
          <cell r="K16" t="str">
            <v>Н</v>
          </cell>
          <cell r="L16" t="str">
            <v>ДАРХАНБАЙ Н.</v>
          </cell>
        </row>
        <row r="17">
          <cell r="A17">
            <v>10</v>
          </cell>
          <cell r="B17">
            <v>10</v>
          </cell>
          <cell r="C17" t="str">
            <v>РАМАЗАНОВ Есенгелды</v>
          </cell>
          <cell r="D17">
            <v>37291</v>
          </cell>
          <cell r="E17" t="str">
            <v>КМС</v>
          </cell>
          <cell r="F17" t="str">
            <v>Мангистауская обл.</v>
          </cell>
          <cell r="G17">
            <v>0</v>
          </cell>
          <cell r="H17">
            <v>34</v>
          </cell>
          <cell r="I17" t="str">
            <v>Мангистауская обл.</v>
          </cell>
          <cell r="J17" t="str">
            <v>РАМАЗАНОВ</v>
          </cell>
          <cell r="K17" t="str">
            <v>Е</v>
          </cell>
          <cell r="L17" t="str">
            <v>РАМАЗАНОВ Е.</v>
          </cell>
        </row>
        <row r="18">
          <cell r="A18">
            <v>11</v>
          </cell>
          <cell r="B18">
            <v>11</v>
          </cell>
          <cell r="C18" t="str">
            <v>МОСТОВОЙ Алексей</v>
          </cell>
          <cell r="D18">
            <v>37028</v>
          </cell>
          <cell r="E18" t="str">
            <v>КМС</v>
          </cell>
          <cell r="F18" t="str">
            <v>Актюбинск. обл.</v>
          </cell>
          <cell r="G18">
            <v>0</v>
          </cell>
          <cell r="H18">
            <v>33</v>
          </cell>
          <cell r="I18" t="str">
            <v>Актюбинск. обл.</v>
          </cell>
          <cell r="J18" t="str">
            <v>МОСТОВОЙ</v>
          </cell>
          <cell r="K18" t="str">
            <v>А</v>
          </cell>
          <cell r="L18" t="str">
            <v>МОСТОВОЙ А.</v>
          </cell>
        </row>
        <row r="19">
          <cell r="A19">
            <v>12</v>
          </cell>
          <cell r="B19">
            <v>12</v>
          </cell>
          <cell r="C19" t="str">
            <v>ХАРКИ Муслим</v>
          </cell>
          <cell r="D19">
            <v>37179</v>
          </cell>
          <cell r="E19" t="str">
            <v>КМС</v>
          </cell>
          <cell r="F19" t="str">
            <v>Жамбылск. обл.</v>
          </cell>
          <cell r="G19">
            <v>0</v>
          </cell>
          <cell r="H19">
            <v>32</v>
          </cell>
          <cell r="I19" t="str">
            <v>Жамбылск. обл.</v>
          </cell>
          <cell r="J19" t="str">
            <v>ХАРКИ</v>
          </cell>
          <cell r="K19" t="str">
            <v>М</v>
          </cell>
          <cell r="L19" t="str">
            <v>ХАРКИ М.</v>
          </cell>
        </row>
        <row r="20">
          <cell r="A20">
            <v>13</v>
          </cell>
          <cell r="B20">
            <v>13</v>
          </cell>
          <cell r="C20" t="str">
            <v>ХАРКИ Абдул-Мажит</v>
          </cell>
          <cell r="D20">
            <v>37993</v>
          </cell>
          <cell r="E20" t="str">
            <v>КМС</v>
          </cell>
          <cell r="F20" t="str">
            <v>Жамбылск. обл.</v>
          </cell>
          <cell r="G20">
            <v>0</v>
          </cell>
          <cell r="H20">
            <v>30</v>
          </cell>
          <cell r="I20" t="str">
            <v>Жамбылск. обл.</v>
          </cell>
          <cell r="J20" t="str">
            <v>ХАРКИ</v>
          </cell>
          <cell r="K20" t="str">
            <v>А</v>
          </cell>
          <cell r="L20" t="str">
            <v>ХАРКИ А.</v>
          </cell>
        </row>
        <row r="21">
          <cell r="A21">
            <v>14</v>
          </cell>
          <cell r="B21">
            <v>14</v>
          </cell>
          <cell r="C21" t="str">
            <v>НУГАЙ Нурдаулет</v>
          </cell>
          <cell r="D21">
            <v>38186</v>
          </cell>
          <cell r="E21" t="str">
            <v>I</v>
          </cell>
          <cell r="F21" t="str">
            <v>ЗКО</v>
          </cell>
          <cell r="G21">
            <v>0</v>
          </cell>
          <cell r="H21">
            <v>29</v>
          </cell>
          <cell r="I21" t="str">
            <v>ЗКО</v>
          </cell>
          <cell r="J21" t="str">
            <v>НУГАЙ</v>
          </cell>
          <cell r="K21" t="str">
            <v>Н</v>
          </cell>
          <cell r="L21" t="str">
            <v>НУГАЙ Н.</v>
          </cell>
        </row>
        <row r="22">
          <cell r="A22">
            <v>15</v>
          </cell>
          <cell r="B22">
            <v>15</v>
          </cell>
          <cell r="C22" t="str">
            <v>ПРАДЕДОВ Максим</v>
          </cell>
          <cell r="D22">
            <v>37521</v>
          </cell>
          <cell r="E22" t="str">
            <v>КМС</v>
          </cell>
          <cell r="F22" t="str">
            <v>г. Алматы</v>
          </cell>
          <cell r="G22">
            <v>0</v>
          </cell>
          <cell r="H22">
            <v>29</v>
          </cell>
          <cell r="I22" t="str">
            <v>г. Алматы</v>
          </cell>
          <cell r="J22" t="str">
            <v>ПРАДЕДОВ</v>
          </cell>
          <cell r="K22" t="str">
            <v>М</v>
          </cell>
          <cell r="L22" t="str">
            <v>ПРАДЕДОВ М.</v>
          </cell>
        </row>
        <row r="23">
          <cell r="A23">
            <v>16</v>
          </cell>
          <cell r="B23">
            <v>16</v>
          </cell>
          <cell r="C23" t="str">
            <v>БАЙЗАК Бекзат</v>
          </cell>
          <cell r="D23">
            <v>36914</v>
          </cell>
          <cell r="E23" t="str">
            <v>КМС</v>
          </cell>
          <cell r="F23" t="str">
            <v>г. Шымкент</v>
          </cell>
          <cell r="G23">
            <v>0</v>
          </cell>
          <cell r="H23">
            <v>27</v>
          </cell>
          <cell r="I23" t="str">
            <v>г. Шымкент</v>
          </cell>
          <cell r="J23" t="str">
            <v>БАЙЗАК</v>
          </cell>
          <cell r="K23" t="str">
            <v>Б</v>
          </cell>
          <cell r="L23" t="str">
            <v>БАЙЗАК Б.</v>
          </cell>
        </row>
        <row r="24">
          <cell r="A24">
            <v>17</v>
          </cell>
          <cell r="B24">
            <v>17</v>
          </cell>
          <cell r="C24" t="str">
            <v>КУРАЛБАЙ Ердос</v>
          </cell>
          <cell r="D24">
            <v>37368</v>
          </cell>
          <cell r="E24" t="str">
            <v>КМС</v>
          </cell>
          <cell r="F24" t="str">
            <v>г. Шымкент</v>
          </cell>
          <cell r="G24">
            <v>0</v>
          </cell>
          <cell r="H24">
            <v>27</v>
          </cell>
          <cell r="I24" t="str">
            <v>г. Шымкент</v>
          </cell>
          <cell r="J24" t="str">
            <v>КУРАЛБАЙ</v>
          </cell>
          <cell r="K24" t="str">
            <v>Е</v>
          </cell>
          <cell r="L24" t="str">
            <v>КУРАЛБАЙ Е.</v>
          </cell>
        </row>
        <row r="25">
          <cell r="A25">
            <v>18</v>
          </cell>
          <cell r="B25">
            <v>18</v>
          </cell>
          <cell r="C25" t="str">
            <v>МАКАНОВ Диас</v>
          </cell>
          <cell r="D25">
            <v>37485</v>
          </cell>
          <cell r="E25" t="str">
            <v>КМС</v>
          </cell>
          <cell r="F25" t="str">
            <v>Костанай. обл</v>
          </cell>
          <cell r="G25">
            <v>0</v>
          </cell>
          <cell r="H25">
            <v>27</v>
          </cell>
          <cell r="I25" t="str">
            <v>Костанай. обл</v>
          </cell>
          <cell r="J25" t="str">
            <v>МАКАНОВ</v>
          </cell>
          <cell r="K25" t="str">
            <v>Д</v>
          </cell>
          <cell r="L25" t="str">
            <v>МАКАНОВ Д.</v>
          </cell>
        </row>
        <row r="26">
          <cell r="A26">
            <v>19</v>
          </cell>
          <cell r="B26">
            <v>19</v>
          </cell>
          <cell r="C26" t="str">
            <v>УСИПБАЕВ Жанболат</v>
          </cell>
          <cell r="D26">
            <v>37372</v>
          </cell>
          <cell r="E26" t="str">
            <v>КМС</v>
          </cell>
          <cell r="F26" t="str">
            <v>г. Шымкент</v>
          </cell>
          <cell r="G26">
            <v>0</v>
          </cell>
          <cell r="H26">
            <v>27</v>
          </cell>
          <cell r="I26" t="str">
            <v>г. Шымкент</v>
          </cell>
          <cell r="J26" t="str">
            <v>УСИПБАЕВ</v>
          </cell>
          <cell r="K26" t="str">
            <v>Ж</v>
          </cell>
          <cell r="L26" t="str">
            <v>УСИПБАЕВ Ж.</v>
          </cell>
        </row>
        <row r="27">
          <cell r="A27">
            <v>20</v>
          </cell>
          <cell r="B27">
            <v>20</v>
          </cell>
          <cell r="C27" t="str">
            <v>КЫСТАУБАЕВ Дамир</v>
          </cell>
          <cell r="D27">
            <v>38683</v>
          </cell>
          <cell r="E27" t="str">
            <v>I</v>
          </cell>
          <cell r="F27" t="str">
            <v>г. Алматы</v>
          </cell>
          <cell r="G27">
            <v>0</v>
          </cell>
          <cell r="H27">
            <v>26</v>
          </cell>
          <cell r="I27" t="str">
            <v>г. Алматы</v>
          </cell>
          <cell r="J27" t="str">
            <v>КЫСТАУБАЕВ</v>
          </cell>
          <cell r="K27" t="str">
            <v>Д</v>
          </cell>
          <cell r="L27" t="str">
            <v>КЫСТАУБАЕВ Д.</v>
          </cell>
        </row>
        <row r="28">
          <cell r="A28">
            <v>21</v>
          </cell>
          <cell r="B28">
            <v>21</v>
          </cell>
          <cell r="C28" t="str">
            <v>САДУАКАС Алнуррашит</v>
          </cell>
          <cell r="D28">
            <v>37388</v>
          </cell>
          <cell r="E28" t="str">
            <v>КМС</v>
          </cell>
          <cell r="F28" t="str">
            <v>Жамбылск. обл.</v>
          </cell>
          <cell r="G28">
            <v>0</v>
          </cell>
          <cell r="H28">
            <v>26</v>
          </cell>
          <cell r="I28" t="str">
            <v>Жамбылск. обл.</v>
          </cell>
          <cell r="J28" t="str">
            <v>САДУАКАС</v>
          </cell>
          <cell r="K28" t="str">
            <v>А</v>
          </cell>
          <cell r="L28" t="str">
            <v>САДУАКАС А.</v>
          </cell>
        </row>
        <row r="29">
          <cell r="A29">
            <v>22</v>
          </cell>
          <cell r="B29">
            <v>22</v>
          </cell>
          <cell r="C29" t="str">
            <v>ГАЙНЕДЕНОВ Ерасыл</v>
          </cell>
          <cell r="D29">
            <v>38498</v>
          </cell>
          <cell r="E29" t="str">
            <v>КМС</v>
          </cell>
          <cell r="F29" t="str">
            <v>Актюбинск. обл.</v>
          </cell>
          <cell r="G29">
            <v>0</v>
          </cell>
          <cell r="H29">
            <v>25</v>
          </cell>
          <cell r="I29" t="str">
            <v>Актюбинск. обл.</v>
          </cell>
          <cell r="J29" t="str">
            <v>ГАЙНЕДЕНОВ</v>
          </cell>
          <cell r="K29" t="str">
            <v>Е</v>
          </cell>
          <cell r="L29" t="str">
            <v>ГАЙНЕДЕНОВ Е.</v>
          </cell>
        </row>
        <row r="30">
          <cell r="A30">
            <v>23</v>
          </cell>
          <cell r="B30">
            <v>23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 t="str">
            <v>Павлодар. обл.</v>
          </cell>
          <cell r="G30">
            <v>0</v>
          </cell>
          <cell r="H30">
            <v>25</v>
          </cell>
          <cell r="I30" t="str">
            <v>Павлодар. обл.</v>
          </cell>
          <cell r="J30" t="str">
            <v>ХАЗКЕН</v>
          </cell>
          <cell r="K30" t="str">
            <v>А</v>
          </cell>
          <cell r="L30" t="str">
            <v>ХАЗКЕН А.</v>
          </cell>
        </row>
        <row r="31">
          <cell r="A31">
            <v>24</v>
          </cell>
          <cell r="B31">
            <v>24</v>
          </cell>
          <cell r="C31" t="str">
            <v>СИПАЧЕВ Артем</v>
          </cell>
          <cell r="D31">
            <v>38037</v>
          </cell>
          <cell r="E31" t="str">
            <v>КМС</v>
          </cell>
          <cell r="F31" t="str">
            <v>Костанай. обл</v>
          </cell>
          <cell r="G31">
            <v>0</v>
          </cell>
          <cell r="H31">
            <v>24</v>
          </cell>
          <cell r="I31" t="str">
            <v>Костанай. обл</v>
          </cell>
          <cell r="J31" t="str">
            <v>СИПАЧЕВ</v>
          </cell>
          <cell r="K31" t="str">
            <v>А</v>
          </cell>
          <cell r="L31" t="str">
            <v>СИПАЧЕВ А.</v>
          </cell>
        </row>
        <row r="32">
          <cell r="A32">
            <v>25</v>
          </cell>
          <cell r="B32">
            <v>25</v>
          </cell>
          <cell r="C32" t="str">
            <v>МАМАЙ Абдулла</v>
          </cell>
          <cell r="D32">
            <v>38736</v>
          </cell>
          <cell r="E32" t="str">
            <v>КМС</v>
          </cell>
          <cell r="F32" t="str">
            <v>Туркестан обл.</v>
          </cell>
          <cell r="G32">
            <v>0</v>
          </cell>
          <cell r="H32">
            <v>23</v>
          </cell>
          <cell r="I32" t="str">
            <v>Туркестан обл.</v>
          </cell>
          <cell r="J32" t="str">
            <v>МАМАЙ</v>
          </cell>
          <cell r="K32" t="str">
            <v>А</v>
          </cell>
          <cell r="L32" t="str">
            <v>МАМАЙ А.</v>
          </cell>
        </row>
        <row r="33">
          <cell r="A33">
            <v>26</v>
          </cell>
          <cell r="B33">
            <v>26</v>
          </cell>
          <cell r="C33" t="str">
            <v>КЕНЕСКАНОВ Дарын</v>
          </cell>
          <cell r="D33">
            <v>38162</v>
          </cell>
          <cell r="E33" t="str">
            <v>КМС</v>
          </cell>
          <cell r="F33" t="str">
            <v>ВКО</v>
          </cell>
          <cell r="G33">
            <v>0</v>
          </cell>
          <cell r="H33">
            <v>19</v>
          </cell>
          <cell r="I33" t="str">
            <v>ВКО</v>
          </cell>
          <cell r="J33" t="str">
            <v>КЕНЕСКАНОВ</v>
          </cell>
          <cell r="K33" t="str">
            <v>Д</v>
          </cell>
          <cell r="L33" t="str">
            <v>КЕНЕСКАНОВ Д.</v>
          </cell>
        </row>
        <row r="34">
          <cell r="A34">
            <v>27</v>
          </cell>
          <cell r="B34">
            <v>27</v>
          </cell>
          <cell r="C34" t="str">
            <v>ТОРГАЙБЕКОВ Амир</v>
          </cell>
          <cell r="D34">
            <v>38862</v>
          </cell>
          <cell r="E34" t="str">
            <v>I</v>
          </cell>
          <cell r="F34" t="str">
            <v>Карагандин. обл.</v>
          </cell>
          <cell r="G34">
            <v>0</v>
          </cell>
          <cell r="H34">
            <v>19</v>
          </cell>
          <cell r="I34" t="str">
            <v>Карагандин. обл.</v>
          </cell>
          <cell r="J34" t="str">
            <v>ТОРГАЙБЕКОВ</v>
          </cell>
          <cell r="K34" t="str">
            <v>А</v>
          </cell>
          <cell r="L34" t="str">
            <v>ТОРГАЙБЕКОВ А.</v>
          </cell>
        </row>
        <row r="35">
          <cell r="A35">
            <v>28</v>
          </cell>
          <cell r="B35">
            <v>28</v>
          </cell>
          <cell r="C35" t="str">
            <v>БЕКНАЗАРОВ Мирас</v>
          </cell>
          <cell r="D35">
            <v>38360</v>
          </cell>
          <cell r="E35" t="str">
            <v>I</v>
          </cell>
          <cell r="F35" t="str">
            <v>г. Алматы</v>
          </cell>
          <cell r="G35">
            <v>0</v>
          </cell>
          <cell r="H35">
            <v>18</v>
          </cell>
          <cell r="I35" t="str">
            <v>г. Алматы</v>
          </cell>
          <cell r="J35" t="str">
            <v>БЕКНАЗАРОВ</v>
          </cell>
          <cell r="K35" t="str">
            <v>М</v>
          </cell>
          <cell r="L35" t="str">
            <v>БЕКНАЗАРОВ М.</v>
          </cell>
        </row>
        <row r="36">
          <cell r="A36">
            <v>29</v>
          </cell>
          <cell r="B36">
            <v>29</v>
          </cell>
          <cell r="C36" t="str">
            <v>ЖАМАШЕВ Ислам</v>
          </cell>
          <cell r="D36">
            <v>38862</v>
          </cell>
          <cell r="E36" t="str">
            <v>I</v>
          </cell>
          <cell r="F36" t="str">
            <v>Актюбинск. обл.</v>
          </cell>
          <cell r="G36">
            <v>0</v>
          </cell>
          <cell r="H36">
            <v>18</v>
          </cell>
          <cell r="I36" t="str">
            <v>Актюбинск. обл.</v>
          </cell>
          <cell r="J36" t="str">
            <v>ЖАМАШЕВ</v>
          </cell>
          <cell r="K36" t="str">
            <v>И</v>
          </cell>
          <cell r="L36" t="str">
            <v>ЖАМАШЕВ И.</v>
          </cell>
        </row>
        <row r="37">
          <cell r="A37">
            <v>30</v>
          </cell>
          <cell r="B37">
            <v>30</v>
          </cell>
          <cell r="C37" t="str">
            <v>СЕРДЮК Владислав</v>
          </cell>
          <cell r="D37">
            <v>38213</v>
          </cell>
          <cell r="E37" t="str">
            <v>II</v>
          </cell>
          <cell r="F37" t="str">
            <v>г. Астана</v>
          </cell>
          <cell r="G37">
            <v>0</v>
          </cell>
          <cell r="H37">
            <v>18</v>
          </cell>
          <cell r="I37" t="str">
            <v>г. Астана</v>
          </cell>
          <cell r="J37" t="str">
            <v>СЕРДЮК</v>
          </cell>
          <cell r="K37" t="str">
            <v>В</v>
          </cell>
          <cell r="L37" t="str">
            <v>СЕРДЮК В.</v>
          </cell>
        </row>
        <row r="38">
          <cell r="A38">
            <v>31</v>
          </cell>
          <cell r="B38">
            <v>31</v>
          </cell>
          <cell r="C38" t="str">
            <v>ХЕГАЙ Даниил</v>
          </cell>
          <cell r="D38">
            <v>37700</v>
          </cell>
          <cell r="E38" t="str">
            <v>КМС</v>
          </cell>
          <cell r="F38" t="str">
            <v>г. Алматы</v>
          </cell>
          <cell r="G38">
            <v>0</v>
          </cell>
          <cell r="H38">
            <v>16</v>
          </cell>
          <cell r="I38" t="str">
            <v>г. Алматы</v>
          </cell>
          <cell r="J38" t="str">
            <v>ХЕГАЙ</v>
          </cell>
          <cell r="K38" t="str">
            <v>Д</v>
          </cell>
          <cell r="L38" t="str">
            <v>ХЕГАЙ Д.</v>
          </cell>
        </row>
        <row r="39">
          <cell r="A39">
            <v>32</v>
          </cell>
          <cell r="B39">
            <v>32</v>
          </cell>
          <cell r="C39" t="str">
            <v>ТОРАВЕКОВ Давлатбек</v>
          </cell>
          <cell r="D39">
            <v>37768</v>
          </cell>
          <cell r="E39" t="str">
            <v>I</v>
          </cell>
          <cell r="F39" t="str">
            <v>г. Шымкент</v>
          </cell>
          <cell r="G39">
            <v>0</v>
          </cell>
          <cell r="H39">
            <v>15</v>
          </cell>
          <cell r="I39" t="str">
            <v>г. Шымкент</v>
          </cell>
          <cell r="J39" t="str">
            <v>ТОРАВЕКОВ</v>
          </cell>
          <cell r="K39" t="str">
            <v>Д</v>
          </cell>
          <cell r="L39" t="str">
            <v>ТОРАВЕКОВ Д.</v>
          </cell>
        </row>
        <row r="40">
          <cell r="A40">
            <v>33</v>
          </cell>
          <cell r="B40">
            <v>33</v>
          </cell>
          <cell r="C40" t="str">
            <v>ШИ Ченян</v>
          </cell>
          <cell r="D40">
            <v>38392</v>
          </cell>
          <cell r="E40" t="str">
            <v>I</v>
          </cell>
          <cell r="F40" t="str">
            <v>г. Алматы</v>
          </cell>
          <cell r="G40">
            <v>0</v>
          </cell>
          <cell r="H40">
            <v>15</v>
          </cell>
          <cell r="I40" t="str">
            <v>г. Алматы</v>
          </cell>
          <cell r="J40" t="str">
            <v>ШИ</v>
          </cell>
          <cell r="K40" t="str">
            <v>Ч</v>
          </cell>
          <cell r="L40" t="str">
            <v>ШИ Ч.</v>
          </cell>
        </row>
        <row r="41">
          <cell r="A41">
            <v>34</v>
          </cell>
          <cell r="B41">
            <v>34</v>
          </cell>
          <cell r="C41" t="str">
            <v>АМАНГЕЛЬДЫ Амир</v>
          </cell>
          <cell r="D41">
            <v>38467</v>
          </cell>
          <cell r="E41" t="str">
            <v>II</v>
          </cell>
          <cell r="F41" t="str">
            <v>Павлодар. обл.</v>
          </cell>
          <cell r="G41">
            <v>0</v>
          </cell>
          <cell r="H41">
            <v>14</v>
          </cell>
          <cell r="I41" t="str">
            <v>Павлодар. обл.</v>
          </cell>
          <cell r="J41" t="str">
            <v>АМАНГЕЛЬДЫ</v>
          </cell>
          <cell r="K41" t="str">
            <v>А</v>
          </cell>
          <cell r="L41" t="str">
            <v>АМАНГЕЛЬДЫ А.</v>
          </cell>
        </row>
        <row r="42">
          <cell r="A42">
            <v>35</v>
          </cell>
          <cell r="B42">
            <v>35</v>
          </cell>
          <cell r="C42" t="str">
            <v>АБИЛ Темирлан</v>
          </cell>
          <cell r="D42">
            <v>38788</v>
          </cell>
          <cell r="E42" t="str">
            <v>КМС</v>
          </cell>
          <cell r="F42" t="str">
            <v>Жамбылская обл.</v>
          </cell>
          <cell r="G42">
            <v>0</v>
          </cell>
          <cell r="H42">
            <v>0</v>
          </cell>
          <cell r="I42" t="str">
            <v>Жамбылская обл.</v>
          </cell>
          <cell r="J42" t="str">
            <v>АБИЛ</v>
          </cell>
          <cell r="K42" t="str">
            <v>Т</v>
          </cell>
          <cell r="L42" t="str">
            <v>АБИЛ Т.</v>
          </cell>
        </row>
        <row r="43">
          <cell r="A43">
            <v>36</v>
          </cell>
          <cell r="B43">
            <v>36</v>
          </cell>
          <cell r="C43" t="str">
            <v>АДЕЛЬХАНОВ Алдиар</v>
          </cell>
          <cell r="D43">
            <v>37987</v>
          </cell>
          <cell r="E43" t="str">
            <v>II</v>
          </cell>
          <cell r="F43" t="str">
            <v>Актюбинск. обл.</v>
          </cell>
          <cell r="G43">
            <v>0</v>
          </cell>
          <cell r="H43">
            <v>0</v>
          </cell>
          <cell r="I43" t="str">
            <v>Актюбинск. обл.</v>
          </cell>
          <cell r="J43" t="str">
            <v>АДЕЛЬХАНОВ</v>
          </cell>
          <cell r="K43" t="str">
            <v>А</v>
          </cell>
          <cell r="L43" t="str">
            <v>АДЕЛЬХАНОВ А.</v>
          </cell>
        </row>
        <row r="44">
          <cell r="A44">
            <v>37</v>
          </cell>
          <cell r="B44">
            <v>37</v>
          </cell>
          <cell r="C44" t="str">
            <v>АМИДОЛЛА Шерхан</v>
          </cell>
          <cell r="D44">
            <v>37987</v>
          </cell>
          <cell r="E44" t="str">
            <v>I</v>
          </cell>
          <cell r="F44" t="str">
            <v>Атырауская обл.</v>
          </cell>
          <cell r="G44">
            <v>0</v>
          </cell>
          <cell r="H44">
            <v>0</v>
          </cell>
          <cell r="I44" t="str">
            <v>Атырауская обл.</v>
          </cell>
          <cell r="J44" t="str">
            <v>АМИДОЛЛА</v>
          </cell>
          <cell r="K44" t="str">
            <v>Ш</v>
          </cell>
          <cell r="L44" t="str">
            <v>АМИДОЛЛА Ш.</v>
          </cell>
        </row>
        <row r="45">
          <cell r="A45">
            <v>38</v>
          </cell>
          <cell r="B45">
            <v>38</v>
          </cell>
          <cell r="C45" t="str">
            <v>АСКАР Инабат</v>
          </cell>
          <cell r="D45">
            <v>38353</v>
          </cell>
          <cell r="E45" t="str">
            <v>I</v>
          </cell>
          <cell r="F45" t="str">
            <v>Мангистауская обл.</v>
          </cell>
          <cell r="G45">
            <v>0</v>
          </cell>
          <cell r="H45">
            <v>0</v>
          </cell>
          <cell r="I45" t="str">
            <v>Мангистауская обл.</v>
          </cell>
          <cell r="J45" t="str">
            <v>АСКАР</v>
          </cell>
          <cell r="K45" t="str">
            <v>И</v>
          </cell>
          <cell r="L45" t="str">
            <v>АСКАР И.</v>
          </cell>
        </row>
        <row r="46">
          <cell r="A46">
            <v>39</v>
          </cell>
          <cell r="B46">
            <v>39</v>
          </cell>
          <cell r="C46" t="str">
            <v>БАЙНАЗАРОВ Аслан</v>
          </cell>
          <cell r="D46">
            <v>37680</v>
          </cell>
          <cell r="E46" t="str">
            <v>КМС</v>
          </cell>
          <cell r="F46" t="str">
            <v>Жамбылская обл.</v>
          </cell>
          <cell r="G46">
            <v>0</v>
          </cell>
          <cell r="H46">
            <v>0</v>
          </cell>
          <cell r="I46" t="str">
            <v>Жамбылская обл.</v>
          </cell>
          <cell r="J46" t="str">
            <v>БАЙНАЗАРОВ</v>
          </cell>
          <cell r="K46" t="str">
            <v>А</v>
          </cell>
          <cell r="L46" t="str">
            <v>БАЙНАЗАРОВ А.</v>
          </cell>
        </row>
        <row r="47">
          <cell r="A47">
            <v>40</v>
          </cell>
          <cell r="B47">
            <v>40</v>
          </cell>
          <cell r="C47" t="str">
            <v>БАКЫТ Мугтасим</v>
          </cell>
          <cell r="D47">
            <v>39083</v>
          </cell>
          <cell r="E47" t="str">
            <v>I</v>
          </cell>
          <cell r="F47" t="str">
            <v>Мангистауская обл.</v>
          </cell>
          <cell r="G47">
            <v>0</v>
          </cell>
          <cell r="H47">
            <v>0</v>
          </cell>
          <cell r="I47" t="str">
            <v>Мангистауская обл.</v>
          </cell>
          <cell r="J47" t="str">
            <v>БАКЫТ</v>
          </cell>
          <cell r="K47" t="str">
            <v>М</v>
          </cell>
          <cell r="L47" t="str">
            <v>БАКЫТ М.</v>
          </cell>
        </row>
        <row r="48">
          <cell r="A48">
            <v>41</v>
          </cell>
          <cell r="B48">
            <v>41</v>
          </cell>
          <cell r="C48" t="str">
            <v>БАКЫТ Алимжан</v>
          </cell>
          <cell r="D48">
            <v>38718</v>
          </cell>
          <cell r="E48" t="str">
            <v>I</v>
          </cell>
          <cell r="F48" t="str">
            <v>Мангистауская обл.</v>
          </cell>
          <cell r="G48">
            <v>0</v>
          </cell>
          <cell r="H48">
            <v>0</v>
          </cell>
          <cell r="I48" t="str">
            <v>Мангистауская обл.</v>
          </cell>
          <cell r="J48" t="str">
            <v>БАКЫТ</v>
          </cell>
          <cell r="K48" t="str">
            <v>А</v>
          </cell>
          <cell r="L48" t="str">
            <v>БАКЫТ А.</v>
          </cell>
        </row>
        <row r="49">
          <cell r="A49">
            <v>42</v>
          </cell>
          <cell r="B49">
            <v>42</v>
          </cell>
          <cell r="C49" t="str">
            <v>БЕКЕН Диас</v>
          </cell>
          <cell r="D49">
            <v>38438</v>
          </cell>
          <cell r="E49" t="str">
            <v>I</v>
          </cell>
          <cell r="F49" t="str">
            <v>Алма-Атинская обл.</v>
          </cell>
          <cell r="G49">
            <v>0</v>
          </cell>
          <cell r="H49">
            <v>0</v>
          </cell>
          <cell r="I49" t="str">
            <v>Алма-Атинская обл.</v>
          </cell>
          <cell r="J49" t="str">
            <v>БЕКЕН</v>
          </cell>
          <cell r="K49" t="str">
            <v>Д</v>
          </cell>
          <cell r="L49" t="str">
            <v>БЕКЕН Д.</v>
          </cell>
        </row>
        <row r="50">
          <cell r="A50">
            <v>43</v>
          </cell>
          <cell r="B50">
            <v>43</v>
          </cell>
          <cell r="C50" t="str">
            <v>БЕКТУРГАНОВ Ернур</v>
          </cell>
          <cell r="D50">
            <v>36892</v>
          </cell>
          <cell r="E50" t="str">
            <v>КМС</v>
          </cell>
          <cell r="F50" t="str">
            <v>г. Астана</v>
          </cell>
          <cell r="G50">
            <v>0</v>
          </cell>
          <cell r="H50">
            <v>0</v>
          </cell>
          <cell r="I50" t="str">
            <v>г. Астана</v>
          </cell>
          <cell r="J50" t="str">
            <v>БЕКТУРГАНОВ</v>
          </cell>
          <cell r="K50" t="str">
            <v>Е</v>
          </cell>
          <cell r="L50" t="str">
            <v>БЕКТУРГАНОВ Е.</v>
          </cell>
        </row>
        <row r="51">
          <cell r="A51">
            <v>44</v>
          </cell>
          <cell r="B51">
            <v>44</v>
          </cell>
          <cell r="C51" t="str">
            <v>БЕРЕКЕШОВ Болат</v>
          </cell>
          <cell r="D51">
            <v>38014</v>
          </cell>
          <cell r="E51" t="str">
            <v>II</v>
          </cell>
          <cell r="F51" t="str">
            <v>Актюбинск. обл.</v>
          </cell>
          <cell r="G51">
            <v>0</v>
          </cell>
          <cell r="H51">
            <v>0</v>
          </cell>
          <cell r="I51" t="str">
            <v>Актюбинск. обл.</v>
          </cell>
          <cell r="J51" t="str">
            <v>БЕРЕКЕШОВ</v>
          </cell>
          <cell r="K51" t="str">
            <v>Б</v>
          </cell>
          <cell r="L51" t="str">
            <v>БЕРЕКЕШОВ Б.</v>
          </cell>
        </row>
        <row r="52">
          <cell r="A52">
            <v>45</v>
          </cell>
          <cell r="B52">
            <v>45</v>
          </cell>
          <cell r="C52" t="str">
            <v>ЕСЕНОВ Самат</v>
          </cell>
          <cell r="D52">
            <v>38353</v>
          </cell>
          <cell r="E52" t="str">
            <v>I</v>
          </cell>
          <cell r="F52" t="str">
            <v>Актюбинск. обл.</v>
          </cell>
          <cell r="G52">
            <v>0</v>
          </cell>
          <cell r="H52">
            <v>0</v>
          </cell>
          <cell r="I52" t="str">
            <v>Актюбинск. обл.</v>
          </cell>
          <cell r="J52" t="str">
            <v>ЕСЕНОВ</v>
          </cell>
          <cell r="K52" t="str">
            <v>С</v>
          </cell>
          <cell r="L52" t="str">
            <v>ЕСЕНОВ С.</v>
          </cell>
        </row>
        <row r="53">
          <cell r="A53">
            <v>46</v>
          </cell>
          <cell r="B53">
            <v>46</v>
          </cell>
          <cell r="C53" t="str">
            <v>ЕШИМОВ Нурлан</v>
          </cell>
          <cell r="D53">
            <v>36892</v>
          </cell>
          <cell r="E53" t="str">
            <v>I</v>
          </cell>
          <cell r="F53" t="str">
            <v>Актюбинск. обл.</v>
          </cell>
          <cell r="G53">
            <v>0</v>
          </cell>
          <cell r="H53">
            <v>0</v>
          </cell>
          <cell r="I53" t="str">
            <v>Актюбинск. обл.</v>
          </cell>
          <cell r="J53" t="str">
            <v>ЕШИМОВ</v>
          </cell>
          <cell r="K53" t="str">
            <v>Н</v>
          </cell>
          <cell r="L53" t="str">
            <v>ЕШИМОВ Н.</v>
          </cell>
        </row>
        <row r="54">
          <cell r="A54">
            <v>47</v>
          </cell>
          <cell r="B54">
            <v>47</v>
          </cell>
          <cell r="C54" t="str">
            <v>ЖАДЬКО Ярослав</v>
          </cell>
          <cell r="D54">
            <v>37622</v>
          </cell>
          <cell r="E54" t="str">
            <v>I</v>
          </cell>
          <cell r="F54" t="str">
            <v>Мангистауская обл.</v>
          </cell>
          <cell r="G54">
            <v>0</v>
          </cell>
          <cell r="H54">
            <v>0</v>
          </cell>
          <cell r="I54" t="str">
            <v>Мангистауская обл.</v>
          </cell>
          <cell r="J54" t="str">
            <v>ЖАДЬКО</v>
          </cell>
          <cell r="K54" t="str">
            <v>Я</v>
          </cell>
          <cell r="L54" t="str">
            <v>ЖАДЬКО Я.</v>
          </cell>
        </row>
        <row r="55">
          <cell r="A55">
            <v>48</v>
          </cell>
          <cell r="B55">
            <v>48</v>
          </cell>
          <cell r="C55" t="str">
            <v>ЖАНЗАХУЛЫ Роман</v>
          </cell>
          <cell r="D55">
            <v>37622</v>
          </cell>
          <cell r="E55" t="str">
            <v>I</v>
          </cell>
          <cell r="F55" t="str">
            <v>ЗКО</v>
          </cell>
          <cell r="G55">
            <v>0</v>
          </cell>
          <cell r="H55">
            <v>0</v>
          </cell>
          <cell r="I55" t="str">
            <v>ЗКО</v>
          </cell>
          <cell r="J55" t="str">
            <v>ЖАНЗАХУЛЫ</v>
          </cell>
          <cell r="K55" t="str">
            <v>Р</v>
          </cell>
          <cell r="L55" t="str">
            <v>ЖАНЗАХУЛЫ Р.</v>
          </cell>
        </row>
        <row r="56">
          <cell r="A56">
            <v>49</v>
          </cell>
          <cell r="B56">
            <v>49</v>
          </cell>
          <cell r="C56" t="str">
            <v>ЖАПАРОВ Алишер</v>
          </cell>
          <cell r="D56">
            <v>38195</v>
          </cell>
          <cell r="E56" t="str">
            <v>III</v>
          </cell>
          <cell r="F56" t="str">
            <v>Павлодар. обл.</v>
          </cell>
          <cell r="G56">
            <v>0</v>
          </cell>
          <cell r="H56">
            <v>0</v>
          </cell>
          <cell r="I56" t="str">
            <v>Павлодар. обл.</v>
          </cell>
          <cell r="J56" t="str">
            <v>ЖАПАРОВ</v>
          </cell>
          <cell r="K56" t="str">
            <v>А</v>
          </cell>
          <cell r="L56" t="str">
            <v>ЖАПАРОВ А.</v>
          </cell>
        </row>
        <row r="57">
          <cell r="A57">
            <v>50</v>
          </cell>
          <cell r="B57">
            <v>50</v>
          </cell>
          <cell r="C57" t="str">
            <v>ЖАСУЛАН Рахман</v>
          </cell>
          <cell r="D57">
            <v>38279</v>
          </cell>
          <cell r="E57" t="str">
            <v>I</v>
          </cell>
          <cell r="F57" t="str">
            <v>ЗКО</v>
          </cell>
          <cell r="G57">
            <v>0</v>
          </cell>
          <cell r="H57">
            <v>0</v>
          </cell>
          <cell r="I57" t="str">
            <v>ЗКО</v>
          </cell>
          <cell r="J57" t="str">
            <v>ЖАСУЛАН</v>
          </cell>
          <cell r="K57" t="str">
            <v>Р</v>
          </cell>
          <cell r="L57" t="str">
            <v>ЖАСУЛАН Р.</v>
          </cell>
        </row>
        <row r="58">
          <cell r="A58">
            <v>51</v>
          </cell>
          <cell r="B58">
            <v>51</v>
          </cell>
          <cell r="C58" t="str">
            <v>ЗАКЕРЬЯНОВ Даниял</v>
          </cell>
          <cell r="D58">
            <v>37622</v>
          </cell>
          <cell r="E58" t="str">
            <v>II</v>
          </cell>
          <cell r="F58" t="str">
            <v>СКО</v>
          </cell>
          <cell r="G58">
            <v>0</v>
          </cell>
          <cell r="H58">
            <v>0</v>
          </cell>
          <cell r="I58" t="str">
            <v>СКО</v>
          </cell>
          <cell r="J58" t="str">
            <v>ЗАКЕРЬЯНОВ</v>
          </cell>
          <cell r="K58" t="str">
            <v>Д</v>
          </cell>
          <cell r="L58" t="str">
            <v>ЗАКЕРЬЯНОВ Д.</v>
          </cell>
        </row>
        <row r="59">
          <cell r="A59">
            <v>52</v>
          </cell>
          <cell r="B59">
            <v>52</v>
          </cell>
          <cell r="C59" t="str">
            <v>КАБДЫЛУАХИТОВ Амирали</v>
          </cell>
          <cell r="D59">
            <v>38403</v>
          </cell>
          <cell r="E59" t="str">
            <v>II</v>
          </cell>
          <cell r="F59" t="str">
            <v>Павлодар. обл.</v>
          </cell>
          <cell r="G59">
            <v>0</v>
          </cell>
          <cell r="H59">
            <v>0</v>
          </cell>
          <cell r="I59" t="str">
            <v>Павлодар. обл.</v>
          </cell>
          <cell r="J59" t="str">
            <v>КАБДЫЛУАХИТОВ</v>
          </cell>
          <cell r="K59" t="str">
            <v>А</v>
          </cell>
          <cell r="L59" t="str">
            <v>КАБДЫЛУАХИТОВ А.</v>
          </cell>
        </row>
        <row r="60">
          <cell r="A60">
            <v>53</v>
          </cell>
          <cell r="B60">
            <v>53</v>
          </cell>
          <cell r="C60" t="str">
            <v>КАЙРАТУЛЫ Мирболат</v>
          </cell>
          <cell r="D60">
            <v>38862</v>
          </cell>
          <cell r="E60" t="str">
            <v>I</v>
          </cell>
          <cell r="F60" t="str">
            <v>Актюбинск. обл.</v>
          </cell>
          <cell r="G60">
            <v>0</v>
          </cell>
          <cell r="H60">
            <v>0</v>
          </cell>
          <cell r="I60" t="str">
            <v>Актюбинск. обл.</v>
          </cell>
          <cell r="J60" t="str">
            <v>КАЙРАТУЛЫ</v>
          </cell>
          <cell r="K60" t="str">
            <v>М</v>
          </cell>
          <cell r="L60" t="str">
            <v>КАЙРАТУЛЫ М.</v>
          </cell>
        </row>
        <row r="61">
          <cell r="A61">
            <v>54</v>
          </cell>
          <cell r="B61">
            <v>54</v>
          </cell>
          <cell r="C61" t="str">
            <v>КАЛДАРБЕКОВ Мади</v>
          </cell>
          <cell r="D61">
            <v>37334</v>
          </cell>
          <cell r="E61" t="str">
            <v>II</v>
          </cell>
          <cell r="F61" t="str">
            <v>Туркестан обл.</v>
          </cell>
          <cell r="G61">
            <v>0</v>
          </cell>
          <cell r="H61">
            <v>0</v>
          </cell>
          <cell r="I61" t="str">
            <v>Туркестан обл.</v>
          </cell>
          <cell r="J61" t="str">
            <v>КАЛДАРБЕКОВ</v>
          </cell>
          <cell r="K61" t="str">
            <v>М</v>
          </cell>
          <cell r="L61" t="str">
            <v>КАЛДАРБЕКОВ М.</v>
          </cell>
        </row>
        <row r="62">
          <cell r="A62">
            <v>55</v>
          </cell>
          <cell r="B62">
            <v>55</v>
          </cell>
          <cell r="C62" t="str">
            <v>КАСЫМОВ Дамир</v>
          </cell>
          <cell r="D62">
            <v>37622</v>
          </cell>
          <cell r="E62" t="str">
            <v>II</v>
          </cell>
          <cell r="F62" t="str">
            <v>г. Астана</v>
          </cell>
          <cell r="G62">
            <v>0</v>
          </cell>
          <cell r="H62">
            <v>0</v>
          </cell>
          <cell r="I62" t="str">
            <v>г. Астана</v>
          </cell>
          <cell r="J62" t="str">
            <v>КАСЫМОВ</v>
          </cell>
          <cell r="K62" t="str">
            <v>Д</v>
          </cell>
          <cell r="L62" t="str">
            <v>КАСЫМОВ Д.</v>
          </cell>
        </row>
        <row r="63">
          <cell r="A63">
            <v>56</v>
          </cell>
          <cell r="B63">
            <v>56</v>
          </cell>
          <cell r="C63" t="str">
            <v>КУАНЫШПАЙУЛЫ Дидар</v>
          </cell>
          <cell r="D63">
            <v>38532</v>
          </cell>
          <cell r="E63" t="str">
            <v>II</v>
          </cell>
          <cell r="F63" t="str">
            <v>Актюбинск. обл.</v>
          </cell>
          <cell r="G63">
            <v>0</v>
          </cell>
          <cell r="H63">
            <v>0</v>
          </cell>
          <cell r="I63" t="str">
            <v>Актюбинск. обл.</v>
          </cell>
          <cell r="J63" t="str">
            <v>КУАНЫШПАЙУЛЫ</v>
          </cell>
          <cell r="K63" t="str">
            <v>Д</v>
          </cell>
          <cell r="L63" t="str">
            <v>КУАНЫШПАЙУЛЫ Д.</v>
          </cell>
        </row>
        <row r="64">
          <cell r="A64">
            <v>57</v>
          </cell>
          <cell r="B64">
            <v>57</v>
          </cell>
          <cell r="C64" t="str">
            <v>КУЛЬБАРАКОВ Досымжан</v>
          </cell>
          <cell r="D64">
            <v>38353</v>
          </cell>
          <cell r="E64" t="str">
            <v>I</v>
          </cell>
          <cell r="F64" t="str">
            <v>Актюбинск. обл.</v>
          </cell>
          <cell r="G64">
            <v>0</v>
          </cell>
          <cell r="H64">
            <v>0</v>
          </cell>
          <cell r="I64" t="str">
            <v>Актюбинск. обл.</v>
          </cell>
          <cell r="J64" t="str">
            <v>КУЛЬБАРАКОВ</v>
          </cell>
          <cell r="K64" t="str">
            <v>Д</v>
          </cell>
          <cell r="L64" t="str">
            <v>КУЛЬБАРАКОВ Д.</v>
          </cell>
        </row>
        <row r="65">
          <cell r="A65">
            <v>58</v>
          </cell>
          <cell r="B65">
            <v>58</v>
          </cell>
          <cell r="C65" t="str">
            <v>КУНАНБАЙ Бекзат</v>
          </cell>
          <cell r="D65">
            <v>37072</v>
          </cell>
          <cell r="E65" t="str">
            <v>КМС</v>
          </cell>
          <cell r="F65" t="str">
            <v>Жамбылская обл.</v>
          </cell>
          <cell r="G65">
            <v>0</v>
          </cell>
          <cell r="H65">
            <v>0</v>
          </cell>
          <cell r="I65" t="str">
            <v>Жамбылская обл.</v>
          </cell>
          <cell r="J65" t="str">
            <v>КУНАНБАЙ</v>
          </cell>
          <cell r="K65" t="str">
            <v>Б</v>
          </cell>
          <cell r="L65" t="str">
            <v>КУНАНБАЙ Б.</v>
          </cell>
        </row>
        <row r="66">
          <cell r="A66">
            <v>59</v>
          </cell>
          <cell r="B66">
            <v>59</v>
          </cell>
          <cell r="C66" t="str">
            <v>КЫСТАУБАЕВ Даниель</v>
          </cell>
          <cell r="D66">
            <v>38153</v>
          </cell>
          <cell r="E66" t="str">
            <v>I</v>
          </cell>
          <cell r="F66" t="str">
            <v>г. Алматы</v>
          </cell>
          <cell r="G66">
            <v>0</v>
          </cell>
          <cell r="H66">
            <v>16</v>
          </cell>
          <cell r="I66" t="str">
            <v>г. Алматы</v>
          </cell>
          <cell r="J66" t="str">
            <v>КЫСТАУБАЕВ</v>
          </cell>
          <cell r="K66" t="str">
            <v>Д</v>
          </cell>
          <cell r="L66" t="str">
            <v>КЫСТАУБАЕВ Д.</v>
          </cell>
        </row>
        <row r="67">
          <cell r="A67">
            <v>60</v>
          </cell>
          <cell r="B67">
            <v>60</v>
          </cell>
          <cell r="C67" t="str">
            <v>МАЛДЫБАЕВ Адильхан</v>
          </cell>
          <cell r="D67">
            <v>37257</v>
          </cell>
          <cell r="E67" t="str">
            <v>II</v>
          </cell>
          <cell r="F67" t="str">
            <v>СКО</v>
          </cell>
          <cell r="G67">
            <v>0</v>
          </cell>
          <cell r="H67">
            <v>0</v>
          </cell>
          <cell r="I67" t="str">
            <v>СКО</v>
          </cell>
          <cell r="J67" t="str">
            <v>МАЛДЫБАЕВ</v>
          </cell>
          <cell r="K67" t="str">
            <v>А</v>
          </cell>
          <cell r="L67" t="str">
            <v>МАЛДЫБАЕВ А.</v>
          </cell>
        </row>
        <row r="68">
          <cell r="A68">
            <v>61</v>
          </cell>
          <cell r="B68">
            <v>61</v>
          </cell>
          <cell r="C68" t="str">
            <v>МАРТЫНОВ Николай</v>
          </cell>
          <cell r="D68">
            <v>37987</v>
          </cell>
          <cell r="E68" t="str">
            <v>I</v>
          </cell>
          <cell r="F68" t="str">
            <v>Актюбинск. обл.</v>
          </cell>
          <cell r="G68">
            <v>0</v>
          </cell>
          <cell r="H68">
            <v>0</v>
          </cell>
          <cell r="I68" t="str">
            <v>Актюбинск. обл.</v>
          </cell>
          <cell r="J68" t="str">
            <v>МАРТЫНОВ</v>
          </cell>
          <cell r="K68" t="str">
            <v>Н</v>
          </cell>
          <cell r="L68" t="str">
            <v>МАРТЫНОВ Н.</v>
          </cell>
        </row>
        <row r="69">
          <cell r="A69">
            <v>62</v>
          </cell>
          <cell r="B69" t="str">
            <v>62</v>
          </cell>
          <cell r="C69" t="str">
            <v>МУРЗАГАЛИЕВ Бауыржан</v>
          </cell>
          <cell r="D69">
            <v>37622</v>
          </cell>
          <cell r="E69" t="str">
            <v>I</v>
          </cell>
          <cell r="F69" t="str">
            <v>ЗКО</v>
          </cell>
          <cell r="G69">
            <v>0</v>
          </cell>
          <cell r="H69">
            <v>0</v>
          </cell>
          <cell r="I69" t="str">
            <v>ЗКО</v>
          </cell>
          <cell r="J69" t="str">
            <v>МУРЗАГАЛИЕВ</v>
          </cell>
          <cell r="K69" t="str">
            <v>Б</v>
          </cell>
          <cell r="L69" t="str">
            <v>МУРЗАГАЛИЕВ Б.</v>
          </cell>
        </row>
        <row r="70">
          <cell r="A70">
            <v>63</v>
          </cell>
          <cell r="B70" t="str">
            <v>63</v>
          </cell>
          <cell r="C70" t="str">
            <v>МЫРЗАКУЛ Жаркынбек</v>
          </cell>
          <cell r="D70">
            <v>37748</v>
          </cell>
          <cell r="E70" t="str">
            <v>КМС</v>
          </cell>
          <cell r="F70" t="str">
            <v>Туркестан обл.</v>
          </cell>
          <cell r="G70">
            <v>0</v>
          </cell>
          <cell r="H70">
            <v>0</v>
          </cell>
          <cell r="I70" t="str">
            <v>Туркестан обл.</v>
          </cell>
          <cell r="J70" t="str">
            <v>МЫРЗАКУЛ</v>
          </cell>
          <cell r="K70" t="str">
            <v>Ж</v>
          </cell>
          <cell r="L70" t="str">
            <v>МЫРЗАКУЛ Ж.</v>
          </cell>
        </row>
        <row r="71">
          <cell r="A71">
            <v>64</v>
          </cell>
          <cell r="B71" t="str">
            <v>64</v>
          </cell>
          <cell r="C71" t="str">
            <v>МЭЛСОВ Дамир</v>
          </cell>
          <cell r="D71">
            <v>38862</v>
          </cell>
          <cell r="E71" t="str">
            <v>I</v>
          </cell>
          <cell r="F71" t="str">
            <v>ЗКО</v>
          </cell>
          <cell r="G71">
            <v>0</v>
          </cell>
          <cell r="H71">
            <v>0</v>
          </cell>
          <cell r="I71" t="str">
            <v>ЗКО</v>
          </cell>
          <cell r="J71" t="str">
            <v>МЭЛСОВ</v>
          </cell>
          <cell r="K71" t="str">
            <v>Д</v>
          </cell>
          <cell r="L71" t="str">
            <v>МЭЛСОВ Д.</v>
          </cell>
        </row>
        <row r="72">
          <cell r="A72">
            <v>65</v>
          </cell>
          <cell r="B72" t="str">
            <v>65</v>
          </cell>
          <cell r="C72" t="str">
            <v>НАЗИР Рамазан</v>
          </cell>
          <cell r="D72">
            <v>39696</v>
          </cell>
          <cell r="E72" t="str">
            <v>КМС</v>
          </cell>
          <cell r="F72" t="str">
            <v>Туркестан обл.</v>
          </cell>
          <cell r="G72">
            <v>0</v>
          </cell>
          <cell r="H72">
            <v>0</v>
          </cell>
          <cell r="I72" t="str">
            <v>Туркестан обл.</v>
          </cell>
          <cell r="J72" t="str">
            <v>НАЗИР</v>
          </cell>
          <cell r="K72" t="str">
            <v>Р</v>
          </cell>
          <cell r="L72" t="str">
            <v>НАЗИР Р.</v>
          </cell>
        </row>
        <row r="73">
          <cell r="A73">
            <v>66</v>
          </cell>
          <cell r="B73" t="str">
            <v>66</v>
          </cell>
          <cell r="C73" t="str">
            <v>НАСИХАН Махамбет</v>
          </cell>
          <cell r="D73">
            <v>36892</v>
          </cell>
          <cell r="E73" t="str">
            <v>I</v>
          </cell>
          <cell r="F73" t="str">
            <v>Атырауская обл.</v>
          </cell>
          <cell r="G73">
            <v>0</v>
          </cell>
          <cell r="H73">
            <v>0</v>
          </cell>
          <cell r="I73" t="str">
            <v>Атырауская обл.</v>
          </cell>
          <cell r="J73" t="str">
            <v>НАСИХАН</v>
          </cell>
          <cell r="K73" t="str">
            <v>М</v>
          </cell>
          <cell r="L73" t="str">
            <v>НАСИХАН М.</v>
          </cell>
        </row>
        <row r="74">
          <cell r="A74">
            <v>67</v>
          </cell>
          <cell r="B74" t="str">
            <v>67</v>
          </cell>
          <cell r="C74" t="str">
            <v>НИЕТКАЛИЕВ Болат</v>
          </cell>
          <cell r="D74">
            <v>38498</v>
          </cell>
          <cell r="E74" t="str">
            <v>I</v>
          </cell>
          <cell r="F74" t="str">
            <v>ЗКО</v>
          </cell>
          <cell r="G74">
            <v>0</v>
          </cell>
          <cell r="H74">
            <v>0</v>
          </cell>
          <cell r="I74" t="str">
            <v>ЗКО</v>
          </cell>
          <cell r="J74" t="str">
            <v>НИЕТКАЛИЕВ</v>
          </cell>
          <cell r="K74" t="str">
            <v>Б</v>
          </cell>
          <cell r="L74" t="str">
            <v>НИЕТКАЛИЕВ Б.</v>
          </cell>
        </row>
        <row r="75">
          <cell r="A75">
            <v>68</v>
          </cell>
          <cell r="B75" t="str">
            <v>68</v>
          </cell>
          <cell r="C75" t="str">
            <v>НУРЛАНОВ Нуриддин</v>
          </cell>
          <cell r="D75">
            <v>38353</v>
          </cell>
          <cell r="E75" t="str">
            <v>II</v>
          </cell>
          <cell r="F75" t="str">
            <v>г. Астана</v>
          </cell>
          <cell r="G75">
            <v>0</v>
          </cell>
          <cell r="H75">
            <v>0</v>
          </cell>
          <cell r="I75" t="str">
            <v>г. Астана</v>
          </cell>
          <cell r="J75" t="str">
            <v>НУРЛАНОВ</v>
          </cell>
          <cell r="K75" t="str">
            <v>Н</v>
          </cell>
          <cell r="L75" t="str">
            <v>НУРЛАНОВ Н.</v>
          </cell>
        </row>
        <row r="76">
          <cell r="A76">
            <v>69</v>
          </cell>
          <cell r="B76" t="str">
            <v>69</v>
          </cell>
          <cell r="C76" t="str">
            <v>НУРТАЗИН Акнур</v>
          </cell>
          <cell r="D76">
            <v>38584</v>
          </cell>
          <cell r="E76" t="str">
            <v>КМС</v>
          </cell>
          <cell r="F76" t="str">
            <v>ВКО</v>
          </cell>
          <cell r="G76">
            <v>0</v>
          </cell>
          <cell r="H76">
            <v>0</v>
          </cell>
          <cell r="I76" t="str">
            <v>ВКО</v>
          </cell>
          <cell r="J76" t="str">
            <v>НУРТАЗИН</v>
          </cell>
          <cell r="K76" t="str">
            <v>А</v>
          </cell>
          <cell r="L76" t="str">
            <v>НУРТАЗИН А.</v>
          </cell>
        </row>
        <row r="77">
          <cell r="A77">
            <v>70</v>
          </cell>
          <cell r="B77" t="str">
            <v>70</v>
          </cell>
          <cell r="C77" t="str">
            <v>ОРАЛХАНОВ Арнур</v>
          </cell>
          <cell r="D77">
            <v>39353</v>
          </cell>
          <cell r="E77" t="str">
            <v>I</v>
          </cell>
          <cell r="F77" t="str">
            <v>ВКО</v>
          </cell>
          <cell r="G77">
            <v>0</v>
          </cell>
          <cell r="H77">
            <v>0</v>
          </cell>
          <cell r="I77" t="str">
            <v>ВКО</v>
          </cell>
          <cell r="J77" t="str">
            <v>ОРАЛХАНОВ</v>
          </cell>
          <cell r="K77" t="str">
            <v>А</v>
          </cell>
          <cell r="L77" t="str">
            <v>ОРАЛХАНОВ А.</v>
          </cell>
        </row>
        <row r="78">
          <cell r="A78">
            <v>71</v>
          </cell>
          <cell r="B78" t="str">
            <v>71</v>
          </cell>
          <cell r="C78" t="str">
            <v>ОРЫНБАСАР Ернар</v>
          </cell>
          <cell r="D78">
            <v>38718</v>
          </cell>
          <cell r="E78" t="str">
            <v>I</v>
          </cell>
          <cell r="F78" t="str">
            <v>Атырауская обл.</v>
          </cell>
          <cell r="G78">
            <v>0</v>
          </cell>
          <cell r="H78">
            <v>0</v>
          </cell>
          <cell r="I78" t="str">
            <v>Атырауская обл.</v>
          </cell>
          <cell r="J78" t="str">
            <v>ОРЫНБАСАР</v>
          </cell>
          <cell r="K78" t="str">
            <v>Е</v>
          </cell>
          <cell r="L78" t="str">
            <v>ОРЫНБАСАР Е.</v>
          </cell>
        </row>
        <row r="79">
          <cell r="A79">
            <v>72</v>
          </cell>
          <cell r="B79" t="str">
            <v>72</v>
          </cell>
          <cell r="C79" t="str">
            <v>ПАВЛЕЧЕНКО Владислав</v>
          </cell>
          <cell r="D79">
            <v>37874</v>
          </cell>
          <cell r="E79" t="str">
            <v>II</v>
          </cell>
          <cell r="F79" t="str">
            <v>Костанай. обл</v>
          </cell>
          <cell r="G79">
            <v>0</v>
          </cell>
          <cell r="H79">
            <v>0</v>
          </cell>
          <cell r="I79" t="str">
            <v>Костанай. обл</v>
          </cell>
          <cell r="J79" t="str">
            <v>ПАВЛЕЧЕНКО</v>
          </cell>
          <cell r="K79" t="str">
            <v>В</v>
          </cell>
          <cell r="L79" t="str">
            <v>ПАВЛЕЧЕНКО В.</v>
          </cell>
        </row>
        <row r="80">
          <cell r="A80">
            <v>73</v>
          </cell>
          <cell r="B80" t="str">
            <v>73</v>
          </cell>
          <cell r="C80" t="str">
            <v>РАХМАН Алижан</v>
          </cell>
          <cell r="D80">
            <v>38718</v>
          </cell>
          <cell r="E80" t="str">
            <v>I</v>
          </cell>
          <cell r="F80" t="str">
            <v>Мангистауская обл.</v>
          </cell>
          <cell r="G80">
            <v>0</v>
          </cell>
          <cell r="H80">
            <v>0</v>
          </cell>
          <cell r="I80" t="str">
            <v>Мангистауская обл.</v>
          </cell>
          <cell r="J80" t="str">
            <v>РАХМАН</v>
          </cell>
          <cell r="K80" t="str">
            <v>А</v>
          </cell>
          <cell r="L80" t="str">
            <v>РАХМАН А.</v>
          </cell>
        </row>
        <row r="81">
          <cell r="A81">
            <v>74</v>
          </cell>
          <cell r="B81" t="str">
            <v>74</v>
          </cell>
          <cell r="C81" t="str">
            <v>САКЕШ Алихан</v>
          </cell>
          <cell r="D81">
            <v>39083</v>
          </cell>
          <cell r="E81" t="str">
            <v>I</v>
          </cell>
          <cell r="F81" t="str">
            <v>Алма-Атинская обл.</v>
          </cell>
          <cell r="G81">
            <v>0</v>
          </cell>
          <cell r="H81">
            <v>0</v>
          </cell>
          <cell r="I81" t="str">
            <v>Алма-Атинская обл.</v>
          </cell>
          <cell r="J81" t="str">
            <v>САКЕШ</v>
          </cell>
          <cell r="K81" t="str">
            <v>А</v>
          </cell>
          <cell r="L81" t="str">
            <v>САКЕШ А.</v>
          </cell>
        </row>
        <row r="82">
          <cell r="A82">
            <v>75</v>
          </cell>
          <cell r="B82" t="str">
            <v>75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 t="str">
            <v>СКО</v>
          </cell>
          <cell r="G82">
            <v>0</v>
          </cell>
          <cell r="H82">
            <v>0</v>
          </cell>
          <cell r="I82" t="str">
            <v>СКО</v>
          </cell>
          <cell r="J82" t="str">
            <v>САПАРУЛЫ</v>
          </cell>
          <cell r="K82" t="str">
            <v>А</v>
          </cell>
          <cell r="L82" t="str">
            <v>САПАРУЛЫ А.</v>
          </cell>
        </row>
        <row r="83">
          <cell r="A83">
            <v>76</v>
          </cell>
          <cell r="B83" t="str">
            <v>76</v>
          </cell>
          <cell r="C83" t="str">
            <v>САТЫБАЛДИЕВ Ерасыл</v>
          </cell>
          <cell r="D83">
            <v>37622</v>
          </cell>
          <cell r="E83" t="str">
            <v>I</v>
          </cell>
          <cell r="F83" t="str">
            <v>Алма-Атинская обл.</v>
          </cell>
          <cell r="G83">
            <v>0</v>
          </cell>
          <cell r="H83">
            <v>0</v>
          </cell>
          <cell r="I83" t="str">
            <v>Алма-Атинская обл.</v>
          </cell>
          <cell r="J83" t="str">
            <v>САТЫБАЛДИЕВ</v>
          </cell>
          <cell r="K83" t="str">
            <v>Е</v>
          </cell>
          <cell r="L83" t="str">
            <v>САТЫБАЛДИЕВ Е.</v>
          </cell>
        </row>
        <row r="84">
          <cell r="A84">
            <v>77</v>
          </cell>
          <cell r="B84" t="str">
            <v>77</v>
          </cell>
          <cell r="C84" t="str">
            <v>СЕМЕНОВ Михаил</v>
          </cell>
          <cell r="D84">
            <v>38633</v>
          </cell>
          <cell r="E84" t="str">
            <v>II</v>
          </cell>
          <cell r="F84" t="str">
            <v>ВКО</v>
          </cell>
          <cell r="G84">
            <v>0</v>
          </cell>
          <cell r="H84">
            <v>0</v>
          </cell>
          <cell r="I84" t="str">
            <v>ВКО</v>
          </cell>
          <cell r="J84" t="str">
            <v>СЕМЕНОВ</v>
          </cell>
          <cell r="K84" t="str">
            <v>М</v>
          </cell>
          <cell r="L84" t="str">
            <v>СЕМЕНОВ М.</v>
          </cell>
        </row>
        <row r="85">
          <cell r="A85">
            <v>78</v>
          </cell>
          <cell r="B85" t="str">
            <v>78</v>
          </cell>
          <cell r="C85" t="str">
            <v>СЕНТЮЖАНОВ Максим</v>
          </cell>
          <cell r="D85">
            <v>37257</v>
          </cell>
          <cell r="E85" t="str">
            <v>II</v>
          </cell>
          <cell r="F85" t="str">
            <v>СКО</v>
          </cell>
          <cell r="G85">
            <v>0</v>
          </cell>
          <cell r="H85">
            <v>0</v>
          </cell>
          <cell r="I85" t="str">
            <v>СКО</v>
          </cell>
          <cell r="J85" t="str">
            <v>СЕНТЮЖАНОВ</v>
          </cell>
          <cell r="K85" t="str">
            <v>М</v>
          </cell>
          <cell r="L85" t="str">
            <v>СЕНТЮЖАНОВ М.</v>
          </cell>
        </row>
        <row r="86">
          <cell r="A86">
            <v>79</v>
          </cell>
          <cell r="B86" t="str">
            <v>79</v>
          </cell>
          <cell r="C86" t="str">
            <v>СОШНИКОВ Вячеслав</v>
          </cell>
          <cell r="D86">
            <v>37961</v>
          </cell>
          <cell r="E86" t="str">
            <v>КМС</v>
          </cell>
          <cell r="F86" t="str">
            <v>ВКО</v>
          </cell>
          <cell r="G86">
            <v>0</v>
          </cell>
          <cell r="H86">
            <v>0</v>
          </cell>
          <cell r="I86" t="str">
            <v>ВКО</v>
          </cell>
          <cell r="J86" t="str">
            <v>СОШНИКОВ</v>
          </cell>
          <cell r="K86" t="str">
            <v>В</v>
          </cell>
          <cell r="L86" t="str">
            <v>СОШНИКОВ В.</v>
          </cell>
        </row>
        <row r="87">
          <cell r="A87">
            <v>80</v>
          </cell>
          <cell r="B87" t="str">
            <v>80</v>
          </cell>
          <cell r="C87" t="str">
            <v>ТАГАБЕК Зангар</v>
          </cell>
          <cell r="D87">
            <v>38805</v>
          </cell>
          <cell r="E87" t="str">
            <v>КМС</v>
          </cell>
          <cell r="F87" t="str">
            <v>г. Шымкент</v>
          </cell>
          <cell r="G87">
            <v>0</v>
          </cell>
          <cell r="H87">
            <v>0</v>
          </cell>
          <cell r="I87" t="str">
            <v>г. Шымкент</v>
          </cell>
          <cell r="J87" t="str">
            <v>ТАГАБЕК</v>
          </cell>
          <cell r="K87" t="str">
            <v>З</v>
          </cell>
          <cell r="L87" t="str">
            <v>ТАГАБЕК З.</v>
          </cell>
        </row>
        <row r="88">
          <cell r="A88">
            <v>81</v>
          </cell>
          <cell r="B88" t="str">
            <v>81</v>
          </cell>
          <cell r="C88" t="str">
            <v>ТОЛСУБАЕВ Мейржан</v>
          </cell>
          <cell r="D88">
            <v>38353</v>
          </cell>
          <cell r="E88" t="str">
            <v>I</v>
          </cell>
          <cell r="F88" t="str">
            <v>Алма-Атинская обл.</v>
          </cell>
          <cell r="G88">
            <v>0</v>
          </cell>
          <cell r="H88">
            <v>0</v>
          </cell>
          <cell r="I88" t="str">
            <v>Алма-Атинская обл.</v>
          </cell>
          <cell r="J88" t="str">
            <v>ТОЛСУБАЕВ</v>
          </cell>
          <cell r="K88" t="str">
            <v>М</v>
          </cell>
          <cell r="L88" t="str">
            <v>ТОЛСУБАЕВ М.</v>
          </cell>
        </row>
        <row r="89">
          <cell r="A89">
            <v>82</v>
          </cell>
          <cell r="B89" t="str">
            <v>82</v>
          </cell>
          <cell r="C89" t="str">
            <v>ТУРАЛ Ануар</v>
          </cell>
          <cell r="D89">
            <v>39062</v>
          </cell>
          <cell r="E89" t="str">
            <v>II</v>
          </cell>
          <cell r="F89" t="str">
            <v>Актюбинск. обл.</v>
          </cell>
          <cell r="G89">
            <v>0</v>
          </cell>
          <cell r="H89">
            <v>0</v>
          </cell>
          <cell r="I89" t="str">
            <v>Актюбинск. обл.</v>
          </cell>
          <cell r="J89" t="str">
            <v>ТУРАЛ</v>
          </cell>
          <cell r="K89" t="str">
            <v>А</v>
          </cell>
          <cell r="L89" t="str">
            <v>ТУРАЛ А.</v>
          </cell>
        </row>
        <row r="90">
          <cell r="A90">
            <v>83</v>
          </cell>
          <cell r="B90" t="str">
            <v>83</v>
          </cell>
          <cell r="C90" t="str">
            <v>ТУРЕЖАНОВ Темирлан</v>
          </cell>
          <cell r="D90">
            <v>37045</v>
          </cell>
          <cell r="E90" t="str">
            <v>I</v>
          </cell>
          <cell r="F90" t="str">
            <v>Костанай. обл</v>
          </cell>
          <cell r="G90">
            <v>0</v>
          </cell>
          <cell r="H90">
            <v>0</v>
          </cell>
          <cell r="I90" t="str">
            <v>Костанай. обл</v>
          </cell>
          <cell r="J90" t="str">
            <v>ТУРЕЖАНОВ</v>
          </cell>
          <cell r="K90" t="str">
            <v>Т</v>
          </cell>
          <cell r="L90" t="str">
            <v>ТУРЕЖАНОВ Т.</v>
          </cell>
        </row>
        <row r="91">
          <cell r="A91">
            <v>84</v>
          </cell>
          <cell r="B91" t="str">
            <v>84</v>
          </cell>
          <cell r="C91" t="str">
            <v>ХАЛИЛОВ Радион</v>
          </cell>
          <cell r="D91">
            <v>37257</v>
          </cell>
          <cell r="E91" t="str">
            <v>II</v>
          </cell>
          <cell r="F91" t="str">
            <v>г. Астана</v>
          </cell>
          <cell r="G91">
            <v>0</v>
          </cell>
          <cell r="H91">
            <v>0</v>
          </cell>
          <cell r="I91" t="str">
            <v>г. Астана</v>
          </cell>
          <cell r="J91" t="str">
            <v>ХАЛИЛОВ</v>
          </cell>
          <cell r="K91" t="str">
            <v>Р</v>
          </cell>
          <cell r="L91" t="str">
            <v>ХАЛИЛОВ Р.</v>
          </cell>
        </row>
        <row r="92">
          <cell r="A92">
            <v>85</v>
          </cell>
          <cell r="B92" t="str">
            <v>85</v>
          </cell>
          <cell r="C92" t="str">
            <v>ШАПИХ Аманат</v>
          </cell>
          <cell r="D92">
            <v>37622</v>
          </cell>
          <cell r="E92" t="str">
            <v>I</v>
          </cell>
          <cell r="F92" t="str">
            <v>Атырауская обл.</v>
          </cell>
          <cell r="G92">
            <v>0</v>
          </cell>
          <cell r="H92">
            <v>0</v>
          </cell>
          <cell r="I92" t="str">
            <v>Атырауская обл.</v>
          </cell>
          <cell r="J92" t="str">
            <v>ШАПИХ</v>
          </cell>
          <cell r="K92" t="str">
            <v>А</v>
          </cell>
          <cell r="L92" t="str">
            <v>ШАПИХ А.</v>
          </cell>
        </row>
        <row r="93">
          <cell r="A93">
            <v>86</v>
          </cell>
          <cell r="B93" t="str">
            <v>86</v>
          </cell>
          <cell r="C93" t="str">
            <v>ШАРИПХАН Табигат</v>
          </cell>
          <cell r="D93">
            <v>40179</v>
          </cell>
          <cell r="E93" t="str">
            <v>б.р.</v>
          </cell>
          <cell r="F93" t="str">
            <v>Алма-Атинская обл.</v>
          </cell>
          <cell r="G93">
            <v>0</v>
          </cell>
          <cell r="H93">
            <v>0</v>
          </cell>
          <cell r="I93" t="str">
            <v>Алма-Атинская обл.</v>
          </cell>
          <cell r="J93" t="str">
            <v>ШАРИПХАН</v>
          </cell>
          <cell r="K93" t="str">
            <v>Т</v>
          </cell>
          <cell r="L93" t="str">
            <v>ШАРИПХАН Т.</v>
          </cell>
        </row>
        <row r="94">
          <cell r="A94">
            <v>87</v>
          </cell>
          <cell r="B94" t="str">
            <v>87</v>
          </cell>
          <cell r="C94" t="str">
            <v>ОРИНГАЛИУЛЫ Сагынган</v>
          </cell>
          <cell r="D94">
            <v>36924</v>
          </cell>
          <cell r="E94" t="str">
            <v>I</v>
          </cell>
          <cell r="F94" t="str">
            <v>Актюбинск. обл.</v>
          </cell>
          <cell r="G94">
            <v>0</v>
          </cell>
          <cell r="H94">
            <v>0</v>
          </cell>
          <cell r="I94" t="str">
            <v>Актюбинск. обл.</v>
          </cell>
          <cell r="J94" t="str">
            <v>ОРИНГАЛИУЛЫ</v>
          </cell>
          <cell r="K94" t="str">
            <v>С</v>
          </cell>
          <cell r="L94" t="str">
            <v>ОРИНГАЛИУЛЫ С.</v>
          </cell>
        </row>
        <row r="95">
          <cell r="A95">
            <v>88</v>
          </cell>
          <cell r="B95" t="str">
            <v>88</v>
          </cell>
          <cell r="C95" t="str">
            <v>ЖУМАШЕВ Нурсултан</v>
          </cell>
          <cell r="D95">
            <v>39532</v>
          </cell>
          <cell r="E95" t="str">
            <v>I</v>
          </cell>
          <cell r="F95" t="str">
            <v>Актюбинск. обл.</v>
          </cell>
          <cell r="G95">
            <v>0</v>
          </cell>
          <cell r="H95">
            <v>0</v>
          </cell>
          <cell r="I95" t="str">
            <v>Актюбинск. обл.</v>
          </cell>
          <cell r="J95" t="str">
            <v>ЖУМАШЕВ</v>
          </cell>
          <cell r="K95" t="str">
            <v>Н</v>
          </cell>
          <cell r="L95" t="str">
            <v>ЖУМАШЕВ Н.</v>
          </cell>
        </row>
        <row r="96">
          <cell r="A96">
            <v>89</v>
          </cell>
          <cell r="B96" t="str">
            <v>89</v>
          </cell>
          <cell r="C96" t="str">
            <v>ЖОЛДЫБАЙ Нурбахыт</v>
          </cell>
          <cell r="D96">
            <v>37695</v>
          </cell>
          <cell r="E96" t="str">
            <v>II</v>
          </cell>
          <cell r="F96" t="str">
            <v>Туркестан обл.</v>
          </cell>
          <cell r="G96">
            <v>0</v>
          </cell>
          <cell r="H96">
            <v>0</v>
          </cell>
          <cell r="I96" t="str">
            <v>Туркестан обл.</v>
          </cell>
          <cell r="J96" t="str">
            <v>ЖОЛДЫБАЙ</v>
          </cell>
          <cell r="K96" t="str">
            <v>Н</v>
          </cell>
          <cell r="L96" t="str">
            <v>ЖОЛДЫБАЙ Н.</v>
          </cell>
        </row>
        <row r="97">
          <cell r="A97">
            <v>90</v>
          </cell>
          <cell r="B97" t="str">
            <v>90</v>
          </cell>
          <cell r="C97" t="str">
            <v>МУХАТ Нурасыл</v>
          </cell>
          <cell r="D97">
            <v>39156</v>
          </cell>
          <cell r="E97" t="str">
            <v>б.р.</v>
          </cell>
          <cell r="F97" t="str">
            <v>Жамбылская обл.</v>
          </cell>
          <cell r="G97">
            <v>0</v>
          </cell>
          <cell r="H97">
            <v>0</v>
          </cell>
          <cell r="I97" t="str">
            <v>Жамбылская обл.</v>
          </cell>
          <cell r="J97" t="str">
            <v>МУХАТ</v>
          </cell>
          <cell r="K97" t="str">
            <v>Н</v>
          </cell>
          <cell r="L97" t="str">
            <v>МУХАТ Н.</v>
          </cell>
        </row>
        <row r="98">
          <cell r="A98">
            <v>91</v>
          </cell>
          <cell r="B98" t="str">
            <v>91</v>
          </cell>
          <cell r="C98" t="e">
            <v>#VALUE!</v>
          </cell>
          <cell r="D98" t="e">
            <v>#VALUE!</v>
          </cell>
          <cell r="E98" t="e">
            <v>#VALUE!</v>
          </cell>
          <cell r="F98" t="e">
            <v>#VALUE!</v>
          </cell>
          <cell r="G98">
            <v>0</v>
          </cell>
          <cell r="H98">
            <v>0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92</v>
          </cell>
          <cell r="B99" t="str">
            <v>92</v>
          </cell>
          <cell r="C99" t="e">
            <v>#VALUE!</v>
          </cell>
          <cell r="D99" t="e">
            <v>#VALUE!</v>
          </cell>
          <cell r="E99" t="e">
            <v>#VALUE!</v>
          </cell>
          <cell r="F99" t="e">
            <v>#VALUE!</v>
          </cell>
          <cell r="G99">
            <v>0</v>
          </cell>
          <cell r="H99">
            <v>0</v>
          </cell>
          <cell r="I99" t="e">
            <v>#VALUE!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93</v>
          </cell>
          <cell r="B100" t="str">
            <v>93</v>
          </cell>
          <cell r="C100" t="e">
            <v>#VALUE!</v>
          </cell>
          <cell r="D100" t="e">
            <v>#VALUE!</v>
          </cell>
          <cell r="E100" t="e">
            <v>#VALUE!</v>
          </cell>
          <cell r="F100" t="e">
            <v>#VALUE!</v>
          </cell>
          <cell r="G100">
            <v>0</v>
          </cell>
          <cell r="H100">
            <v>0</v>
          </cell>
          <cell r="I100" t="e">
            <v>#VALUE!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94</v>
          </cell>
          <cell r="B101" t="str">
            <v>94</v>
          </cell>
          <cell r="C101" t="e">
            <v>#VALUE!</v>
          </cell>
          <cell r="D101" t="e">
            <v>#VALUE!</v>
          </cell>
          <cell r="E101" t="e">
            <v>#VALUE!</v>
          </cell>
          <cell r="F101" t="e">
            <v>#VALUE!</v>
          </cell>
          <cell r="G101">
            <v>0</v>
          </cell>
          <cell r="H101">
            <v>0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95</v>
          </cell>
          <cell r="B102" t="str">
            <v>95</v>
          </cell>
          <cell r="C102" t="e">
            <v>#VALUE!</v>
          </cell>
          <cell r="D102" t="e">
            <v>#VALUE!</v>
          </cell>
          <cell r="E102" t="e">
            <v>#VALUE!</v>
          </cell>
          <cell r="F102" t="e">
            <v>#VALUE!</v>
          </cell>
          <cell r="G102">
            <v>0</v>
          </cell>
          <cell r="H102">
            <v>0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96</v>
          </cell>
          <cell r="B103" t="str">
            <v>96</v>
          </cell>
          <cell r="C103" t="e">
            <v>#VALUE!</v>
          </cell>
          <cell r="D103" t="e">
            <v>#VALUE!</v>
          </cell>
          <cell r="E103" t="e">
            <v>#VALUE!</v>
          </cell>
          <cell r="F103" t="e">
            <v>#VALUE!</v>
          </cell>
          <cell r="G103">
            <v>0</v>
          </cell>
          <cell r="H103">
            <v>0</v>
          </cell>
          <cell r="I103" t="e">
            <v>#VALUE!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97</v>
          </cell>
          <cell r="B104" t="str">
            <v>97</v>
          </cell>
          <cell r="C104" t="e">
            <v>#VALUE!</v>
          </cell>
          <cell r="D104" t="e">
            <v>#VALUE!</v>
          </cell>
          <cell r="E104" t="e">
            <v>#VALUE!</v>
          </cell>
          <cell r="F104" t="e">
            <v>#VALUE!</v>
          </cell>
          <cell r="G104">
            <v>0</v>
          </cell>
          <cell r="H104">
            <v>0</v>
          </cell>
          <cell r="I104" t="e">
            <v>#VALUE!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98</v>
          </cell>
          <cell r="B105" t="str">
            <v>98</v>
          </cell>
          <cell r="C105" t="e">
            <v>#VALUE!</v>
          </cell>
          <cell r="D105" t="e">
            <v>#VALUE!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</v>
          </cell>
          <cell r="I105" t="e">
            <v>#VALUE!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99</v>
          </cell>
          <cell r="B106" t="str">
            <v>99</v>
          </cell>
          <cell r="C106" t="e">
            <v>#VALUE!</v>
          </cell>
          <cell r="D106" t="e">
            <v>#VALUE!</v>
          </cell>
          <cell r="E106" t="e">
            <v>#VALUE!</v>
          </cell>
          <cell r="F106" t="e">
            <v>#VALUE!</v>
          </cell>
          <cell r="G106">
            <v>0</v>
          </cell>
          <cell r="H106">
            <v>0</v>
          </cell>
          <cell r="I106" t="e">
            <v>#VALUE!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100</v>
          </cell>
          <cell r="B107" t="str">
            <v>100</v>
          </cell>
          <cell r="C107" t="e">
            <v>#VALUE!</v>
          </cell>
          <cell r="D107" t="e">
            <v>#VALUE!</v>
          </cell>
          <cell r="E107" t="e">
            <v>#VALUE!</v>
          </cell>
          <cell r="F107" t="e">
            <v>#VALUE!</v>
          </cell>
          <cell r="G107">
            <v>0</v>
          </cell>
          <cell r="H107">
            <v>0</v>
          </cell>
          <cell r="I107" t="e">
            <v>#VALUE!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101</v>
          </cell>
          <cell r="B108" t="str">
            <v>101</v>
          </cell>
          <cell r="C108" t="e">
            <v>#VALUE!</v>
          </cell>
          <cell r="D108" t="e">
            <v>#VALUE!</v>
          </cell>
          <cell r="E108" t="e">
            <v>#VALUE!</v>
          </cell>
          <cell r="F108" t="e">
            <v>#VALUE!</v>
          </cell>
          <cell r="G108">
            <v>0</v>
          </cell>
          <cell r="H108">
            <v>0</v>
          </cell>
          <cell r="I108" t="e">
            <v>#VALUE!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102</v>
          </cell>
          <cell r="B109" t="str">
            <v>102</v>
          </cell>
          <cell r="C109" t="e">
            <v>#VALUE!</v>
          </cell>
          <cell r="D109" t="e">
            <v>#VALUE!</v>
          </cell>
          <cell r="E109" t="e">
            <v>#VALUE!</v>
          </cell>
          <cell r="F109" t="e">
            <v>#VALUE!</v>
          </cell>
          <cell r="G109">
            <v>0</v>
          </cell>
          <cell r="H109">
            <v>0</v>
          </cell>
          <cell r="I109" t="e">
            <v>#VALUE!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103</v>
          </cell>
          <cell r="B110" t="str">
            <v>103</v>
          </cell>
          <cell r="C110" t="e">
            <v>#VALUE!</v>
          </cell>
          <cell r="D110" t="e">
            <v>#VALUE!</v>
          </cell>
          <cell r="E110" t="e">
            <v>#VALUE!</v>
          </cell>
          <cell r="F110" t="e">
            <v>#VALUE!</v>
          </cell>
          <cell r="G110">
            <v>0</v>
          </cell>
          <cell r="H110">
            <v>0</v>
          </cell>
          <cell r="I110" t="e">
            <v>#VALUE!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104</v>
          </cell>
          <cell r="B111" t="str">
            <v>104</v>
          </cell>
          <cell r="C111" t="e">
            <v>#VALUE!</v>
          </cell>
          <cell r="D111" t="e">
            <v>#VALUE!</v>
          </cell>
          <cell r="E111" t="e">
            <v>#VALUE!</v>
          </cell>
          <cell r="F111" t="e">
            <v>#VALUE!</v>
          </cell>
          <cell r="G111">
            <v>0</v>
          </cell>
          <cell r="H111">
            <v>0</v>
          </cell>
          <cell r="I111" t="e">
            <v>#VALUE!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105</v>
          </cell>
          <cell r="B112" t="str">
            <v>105</v>
          </cell>
          <cell r="C112" t="e">
            <v>#VALUE!</v>
          </cell>
          <cell r="D112" t="e">
            <v>#VALUE!</v>
          </cell>
          <cell r="E112" t="e">
            <v>#VALUE!</v>
          </cell>
          <cell r="F112" t="e">
            <v>#VALUE!</v>
          </cell>
          <cell r="G112">
            <v>0</v>
          </cell>
          <cell r="H112">
            <v>0</v>
          </cell>
          <cell r="I112" t="e">
            <v>#VALUE!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106</v>
          </cell>
          <cell r="B113" t="str">
            <v>106</v>
          </cell>
          <cell r="C113" t="e">
            <v>#VALUE!</v>
          </cell>
          <cell r="D113" t="e">
            <v>#VALUE!</v>
          </cell>
          <cell r="E113" t="e">
            <v>#VALUE!</v>
          </cell>
          <cell r="F113" t="e">
            <v>#VALUE!</v>
          </cell>
          <cell r="G113">
            <v>0</v>
          </cell>
          <cell r="H113">
            <v>0</v>
          </cell>
          <cell r="I113" t="e">
            <v>#VALUE!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107</v>
          </cell>
          <cell r="B114" t="str">
            <v>107</v>
          </cell>
          <cell r="C114" t="e">
            <v>#VALUE!</v>
          </cell>
          <cell r="D114" t="e">
            <v>#VALUE!</v>
          </cell>
          <cell r="E114" t="e">
            <v>#VALUE!</v>
          </cell>
          <cell r="F114" t="e">
            <v>#VALUE!</v>
          </cell>
          <cell r="G114">
            <v>0</v>
          </cell>
          <cell r="H114">
            <v>0</v>
          </cell>
          <cell r="I114" t="e">
            <v>#VALUE!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108</v>
          </cell>
          <cell r="B115" t="str">
            <v>108</v>
          </cell>
          <cell r="C115" t="e">
            <v>#VALUE!</v>
          </cell>
          <cell r="D115" t="e">
            <v>#VALUE!</v>
          </cell>
          <cell r="E115" t="e">
            <v>#VALUE!</v>
          </cell>
          <cell r="F115" t="e">
            <v>#VALUE!</v>
          </cell>
          <cell r="G115">
            <v>0</v>
          </cell>
          <cell r="H115">
            <v>0</v>
          </cell>
          <cell r="I115" t="e">
            <v>#VALUE!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109</v>
          </cell>
          <cell r="B116" t="str">
            <v>109</v>
          </cell>
          <cell r="C116" t="e">
            <v>#VALUE!</v>
          </cell>
          <cell r="D116" t="e">
            <v>#VALUE!</v>
          </cell>
          <cell r="E116" t="e">
            <v>#VALUE!</v>
          </cell>
          <cell r="F116" t="e">
            <v>#VALUE!</v>
          </cell>
          <cell r="G116">
            <v>0</v>
          </cell>
          <cell r="H116">
            <v>0</v>
          </cell>
          <cell r="I116" t="e">
            <v>#VALUE!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110</v>
          </cell>
          <cell r="B117" t="str">
            <v>110</v>
          </cell>
          <cell r="C117" t="e">
            <v>#VALUE!</v>
          </cell>
          <cell r="D117" t="e">
            <v>#VALUE!</v>
          </cell>
          <cell r="E117" t="e">
            <v>#VALUE!</v>
          </cell>
          <cell r="F117" t="e">
            <v>#VALUE!</v>
          </cell>
          <cell r="G117">
            <v>0</v>
          </cell>
          <cell r="H117">
            <v>0</v>
          </cell>
          <cell r="I117" t="e">
            <v>#VALUE!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111</v>
          </cell>
          <cell r="B118" t="str">
            <v>111</v>
          </cell>
          <cell r="C118" t="e">
            <v>#VALUE!</v>
          </cell>
          <cell r="D118" t="e">
            <v>#VALUE!</v>
          </cell>
          <cell r="E118" t="e">
            <v>#VALUE!</v>
          </cell>
          <cell r="F118" t="e">
            <v>#VALUE!</v>
          </cell>
          <cell r="G118">
            <v>0</v>
          </cell>
          <cell r="H118">
            <v>0</v>
          </cell>
          <cell r="I118" t="e">
            <v>#VALUE!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112</v>
          </cell>
          <cell r="B119" t="str">
            <v>112</v>
          </cell>
          <cell r="C119" t="e">
            <v>#VALUE!</v>
          </cell>
          <cell r="D119" t="e">
            <v>#VALUE!</v>
          </cell>
          <cell r="E119" t="e">
            <v>#VALUE!</v>
          </cell>
          <cell r="F119" t="e">
            <v>#VALUE!</v>
          </cell>
          <cell r="G119">
            <v>0</v>
          </cell>
          <cell r="H119">
            <v>0</v>
          </cell>
          <cell r="I119" t="e">
            <v>#VALUE!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113</v>
          </cell>
          <cell r="B120" t="str">
            <v>113</v>
          </cell>
          <cell r="C120" t="e">
            <v>#VALUE!</v>
          </cell>
          <cell r="D120" t="e">
            <v>#VALUE!</v>
          </cell>
          <cell r="E120" t="e">
            <v>#VALUE!</v>
          </cell>
          <cell r="F120" t="e">
            <v>#VALUE!</v>
          </cell>
          <cell r="G120">
            <v>0</v>
          </cell>
          <cell r="H120">
            <v>0</v>
          </cell>
          <cell r="I120" t="e">
            <v>#VALUE!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114</v>
          </cell>
          <cell r="B121" t="str">
            <v>114</v>
          </cell>
          <cell r="C121" t="e">
            <v>#VALUE!</v>
          </cell>
          <cell r="D121" t="e">
            <v>#VALUE!</v>
          </cell>
          <cell r="E121" t="e">
            <v>#VALUE!</v>
          </cell>
          <cell r="F121" t="e">
            <v>#VALUE!</v>
          </cell>
          <cell r="G121">
            <v>0</v>
          </cell>
          <cell r="H121">
            <v>0</v>
          </cell>
          <cell r="I121" t="e">
            <v>#VALUE!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115</v>
          </cell>
          <cell r="B122" t="str">
            <v>115</v>
          </cell>
          <cell r="C122" t="e">
            <v>#VALUE!</v>
          </cell>
          <cell r="D122" t="e">
            <v>#VALUE!</v>
          </cell>
          <cell r="E122" t="e">
            <v>#VALUE!</v>
          </cell>
          <cell r="F122" t="e">
            <v>#VALUE!</v>
          </cell>
          <cell r="G122">
            <v>0</v>
          </cell>
          <cell r="H122">
            <v>0</v>
          </cell>
          <cell r="I122" t="e">
            <v>#VALUE!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116</v>
          </cell>
          <cell r="B123" t="str">
            <v>116</v>
          </cell>
          <cell r="C123" t="e">
            <v>#VALUE!</v>
          </cell>
          <cell r="D123" t="e">
            <v>#VALUE!</v>
          </cell>
          <cell r="E123" t="e">
            <v>#VALUE!</v>
          </cell>
          <cell r="F123" t="e">
            <v>#VALUE!</v>
          </cell>
          <cell r="G123">
            <v>0</v>
          </cell>
          <cell r="H123">
            <v>0</v>
          </cell>
          <cell r="I123" t="e">
            <v>#VALUE!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117</v>
          </cell>
          <cell r="B124" t="str">
            <v>117</v>
          </cell>
          <cell r="C124" t="e">
            <v>#VALUE!</v>
          </cell>
          <cell r="D124" t="e">
            <v>#VALUE!</v>
          </cell>
          <cell r="E124" t="e">
            <v>#VALUE!</v>
          </cell>
          <cell r="F124" t="e">
            <v>#VALUE!</v>
          </cell>
          <cell r="G124">
            <v>0</v>
          </cell>
          <cell r="H124">
            <v>0</v>
          </cell>
          <cell r="I124" t="e">
            <v>#VALUE!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118</v>
          </cell>
          <cell r="B125" t="str">
            <v>118</v>
          </cell>
          <cell r="C125" t="e">
            <v>#VALUE!</v>
          </cell>
          <cell r="D125" t="e">
            <v>#VALUE!</v>
          </cell>
          <cell r="E125" t="e">
            <v>#VALUE!</v>
          </cell>
          <cell r="F125" t="e">
            <v>#VALUE!</v>
          </cell>
          <cell r="G125">
            <v>0</v>
          </cell>
          <cell r="H125">
            <v>0</v>
          </cell>
          <cell r="I125" t="e">
            <v>#VALUE!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119</v>
          </cell>
          <cell r="B126" t="str">
            <v>119</v>
          </cell>
          <cell r="C126" t="e">
            <v>#VALUE!</v>
          </cell>
          <cell r="D126" t="e">
            <v>#VALUE!</v>
          </cell>
          <cell r="E126" t="e">
            <v>#VALUE!</v>
          </cell>
          <cell r="F126" t="e">
            <v>#VALUE!</v>
          </cell>
          <cell r="G126">
            <v>0</v>
          </cell>
          <cell r="H126">
            <v>0</v>
          </cell>
          <cell r="I126" t="e">
            <v>#VALUE!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120</v>
          </cell>
          <cell r="B127" t="str">
            <v>120</v>
          </cell>
          <cell r="C127" t="e">
            <v>#VALUE!</v>
          </cell>
          <cell r="D127" t="e">
            <v>#VALUE!</v>
          </cell>
          <cell r="E127" t="e">
            <v>#VALUE!</v>
          </cell>
          <cell r="F127" t="e">
            <v>#VALUE!</v>
          </cell>
          <cell r="G127">
            <v>0</v>
          </cell>
          <cell r="H127">
            <v>0</v>
          </cell>
          <cell r="I127" t="e">
            <v>#VALUE!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121</v>
          </cell>
          <cell r="B128" t="str">
            <v>121</v>
          </cell>
          <cell r="C128" t="e">
            <v>#VALUE!</v>
          </cell>
          <cell r="D128" t="e">
            <v>#VALUE!</v>
          </cell>
          <cell r="E128" t="e">
            <v>#VALUE!</v>
          </cell>
          <cell r="F128" t="e">
            <v>#VALUE!</v>
          </cell>
          <cell r="G128">
            <v>0</v>
          </cell>
          <cell r="H128">
            <v>0</v>
          </cell>
          <cell r="I128" t="e">
            <v>#VALUE!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122</v>
          </cell>
          <cell r="B129" t="str">
            <v>122</v>
          </cell>
          <cell r="C129" t="e">
            <v>#VALUE!</v>
          </cell>
          <cell r="D129" t="e">
            <v>#VALUE!</v>
          </cell>
          <cell r="E129" t="e">
            <v>#VALUE!</v>
          </cell>
          <cell r="F129" t="e">
            <v>#VALUE!</v>
          </cell>
          <cell r="G129">
            <v>0</v>
          </cell>
          <cell r="H129">
            <v>0</v>
          </cell>
          <cell r="I129" t="e">
            <v>#VALUE!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123</v>
          </cell>
          <cell r="B130" t="str">
            <v>123</v>
          </cell>
          <cell r="C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>
            <v>0</v>
          </cell>
          <cell r="H130">
            <v>0</v>
          </cell>
          <cell r="I130" t="e">
            <v>#VALUE!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124</v>
          </cell>
          <cell r="B131" t="str">
            <v>124</v>
          </cell>
          <cell r="C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>
            <v>0</v>
          </cell>
          <cell r="H131">
            <v>0</v>
          </cell>
          <cell r="I131" t="e">
            <v>#VALUE!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125</v>
          </cell>
          <cell r="B132" t="str">
            <v>125</v>
          </cell>
          <cell r="C132" t="e">
            <v>#VALUE!</v>
          </cell>
          <cell r="D132" t="e">
            <v>#VALUE!</v>
          </cell>
          <cell r="E132" t="e">
            <v>#VALUE!</v>
          </cell>
          <cell r="F132" t="e">
            <v>#VALUE!</v>
          </cell>
          <cell r="G132">
            <v>0</v>
          </cell>
          <cell r="H132">
            <v>0</v>
          </cell>
          <cell r="I132" t="e">
            <v>#VALUE!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126</v>
          </cell>
          <cell r="B133" t="str">
            <v>126</v>
          </cell>
          <cell r="C133" t="e">
            <v>#VALUE!</v>
          </cell>
          <cell r="D133" t="e">
            <v>#VALUE!</v>
          </cell>
          <cell r="E133" t="e">
            <v>#VALUE!</v>
          </cell>
          <cell r="F133" t="e">
            <v>#VALUE!</v>
          </cell>
          <cell r="G133">
            <v>0</v>
          </cell>
          <cell r="H133">
            <v>0</v>
          </cell>
          <cell r="I133" t="e">
            <v>#VALUE!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127</v>
          </cell>
          <cell r="B134" t="str">
            <v>127</v>
          </cell>
          <cell r="C134" t="e">
            <v>#VALUE!</v>
          </cell>
          <cell r="D134" t="e">
            <v>#VALUE!</v>
          </cell>
          <cell r="E134" t="e">
            <v>#VALUE!</v>
          </cell>
          <cell r="F134" t="e">
            <v>#VALUE!</v>
          </cell>
          <cell r="G134">
            <v>0</v>
          </cell>
          <cell r="H134">
            <v>0</v>
          </cell>
          <cell r="I134" t="e">
            <v>#VALUE!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128</v>
          </cell>
          <cell r="B135" t="str">
            <v>128</v>
          </cell>
          <cell r="C135" t="e">
            <v>#VALUE!</v>
          </cell>
          <cell r="D135" t="e">
            <v>#VALUE!</v>
          </cell>
          <cell r="E135" t="e">
            <v>#VALUE!</v>
          </cell>
          <cell r="F135" t="e">
            <v>#VALUE!</v>
          </cell>
          <cell r="G135">
            <v>0</v>
          </cell>
          <cell r="H135">
            <v>0</v>
          </cell>
          <cell r="I135" t="e">
            <v>#VALUE!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129</v>
          </cell>
          <cell r="B136" t="str">
            <v>129</v>
          </cell>
          <cell r="C136" t="e">
            <v>#VALUE!</v>
          </cell>
          <cell r="D136" t="e">
            <v>#VALUE!</v>
          </cell>
          <cell r="E136" t="e">
            <v>#VALUE!</v>
          </cell>
          <cell r="F136" t="e">
            <v>#VALUE!</v>
          </cell>
          <cell r="G136">
            <v>0</v>
          </cell>
          <cell r="H136">
            <v>0</v>
          </cell>
          <cell r="I136" t="e">
            <v>#VALUE!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130</v>
          </cell>
          <cell r="B137" t="str">
            <v>130</v>
          </cell>
          <cell r="C137" t="e">
            <v>#VALUE!</v>
          </cell>
          <cell r="D137" t="e">
            <v>#VALUE!</v>
          </cell>
          <cell r="E137" t="e">
            <v>#VALUE!</v>
          </cell>
          <cell r="F137" t="e">
            <v>#VALUE!</v>
          </cell>
          <cell r="G137">
            <v>0</v>
          </cell>
          <cell r="H137">
            <v>0</v>
          </cell>
          <cell r="I137" t="e">
            <v>#VALUE!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131</v>
          </cell>
          <cell r="B138" t="str">
            <v>131</v>
          </cell>
          <cell r="C138" t="e">
            <v>#VALUE!</v>
          </cell>
          <cell r="D138" t="e">
            <v>#VALUE!</v>
          </cell>
          <cell r="E138" t="e">
            <v>#VALUE!</v>
          </cell>
          <cell r="F138" t="e">
            <v>#VALUE!</v>
          </cell>
          <cell r="G138">
            <v>0</v>
          </cell>
          <cell r="H138">
            <v>0</v>
          </cell>
          <cell r="I138" t="e">
            <v>#VALUE!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132</v>
          </cell>
          <cell r="B139" t="str">
            <v>132</v>
          </cell>
          <cell r="C139" t="e">
            <v>#VALUE!</v>
          </cell>
          <cell r="D139" t="e">
            <v>#VALUE!</v>
          </cell>
          <cell r="E139" t="e">
            <v>#VALUE!</v>
          </cell>
          <cell r="F139" t="e">
            <v>#VALUE!</v>
          </cell>
          <cell r="G139">
            <v>0</v>
          </cell>
          <cell r="H139">
            <v>0</v>
          </cell>
          <cell r="I139" t="e">
            <v>#VALUE!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133</v>
          </cell>
          <cell r="B140" t="str">
            <v>133</v>
          </cell>
          <cell r="C140" t="e">
            <v>#VALUE!</v>
          </cell>
          <cell r="D140" t="e">
            <v>#VALUE!</v>
          </cell>
          <cell r="E140" t="e">
            <v>#VALUE!</v>
          </cell>
          <cell r="F140" t="e">
            <v>#VALUE!</v>
          </cell>
          <cell r="G140">
            <v>0</v>
          </cell>
          <cell r="H140">
            <v>0</v>
          </cell>
          <cell r="I140" t="e">
            <v>#VALUE!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134</v>
          </cell>
          <cell r="B141" t="str">
            <v>134</v>
          </cell>
          <cell r="C141" t="e">
            <v>#VALUE!</v>
          </cell>
          <cell r="D141" t="e">
            <v>#VALUE!</v>
          </cell>
          <cell r="E141" t="e">
            <v>#VALUE!</v>
          </cell>
          <cell r="F141" t="e">
            <v>#VALUE!</v>
          </cell>
          <cell r="G141">
            <v>0</v>
          </cell>
          <cell r="H141">
            <v>0</v>
          </cell>
          <cell r="I141" t="e">
            <v>#VALUE!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135</v>
          </cell>
          <cell r="B142" t="str">
            <v>135</v>
          </cell>
          <cell r="C142" t="e">
            <v>#VALUE!</v>
          </cell>
          <cell r="D142" t="e">
            <v>#VALUE!</v>
          </cell>
          <cell r="E142" t="e">
            <v>#VALUE!</v>
          </cell>
          <cell r="F142" t="e">
            <v>#VALUE!</v>
          </cell>
          <cell r="G142">
            <v>0</v>
          </cell>
          <cell r="H142">
            <v>0</v>
          </cell>
          <cell r="I142" t="e">
            <v>#VALUE!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136</v>
          </cell>
          <cell r="B143" t="str">
            <v>136</v>
          </cell>
          <cell r="C143" t="e">
            <v>#VALUE!</v>
          </cell>
          <cell r="D143" t="e">
            <v>#VALUE!</v>
          </cell>
          <cell r="E143" t="e">
            <v>#VALUE!</v>
          </cell>
          <cell r="F143" t="e">
            <v>#VALUE!</v>
          </cell>
          <cell r="G143">
            <v>0</v>
          </cell>
          <cell r="H143">
            <v>0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137</v>
          </cell>
          <cell r="B144" t="str">
            <v>137</v>
          </cell>
          <cell r="C144" t="e">
            <v>#VALUE!</v>
          </cell>
          <cell r="D144" t="e">
            <v>#VALUE!</v>
          </cell>
          <cell r="E144" t="e">
            <v>#VALUE!</v>
          </cell>
          <cell r="F144" t="e">
            <v>#VALUE!</v>
          </cell>
          <cell r="G144">
            <v>0</v>
          </cell>
          <cell r="H144">
            <v>0</v>
          </cell>
          <cell r="I144" t="e">
            <v>#VALUE!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138</v>
          </cell>
          <cell r="B145" t="str">
            <v>138</v>
          </cell>
          <cell r="C145" t="e">
            <v>#VALUE!</v>
          </cell>
          <cell r="D145" t="e">
            <v>#VALUE!</v>
          </cell>
          <cell r="E145" t="e">
            <v>#VALUE!</v>
          </cell>
          <cell r="F145" t="e">
            <v>#VALUE!</v>
          </cell>
          <cell r="G145">
            <v>0</v>
          </cell>
          <cell r="H145">
            <v>0</v>
          </cell>
          <cell r="I145" t="e">
            <v>#VALUE!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139</v>
          </cell>
          <cell r="B146" t="str">
            <v>139</v>
          </cell>
          <cell r="C146" t="e">
            <v>#VALUE!</v>
          </cell>
          <cell r="D146" t="e">
            <v>#VALUE!</v>
          </cell>
          <cell r="E146" t="e">
            <v>#VALUE!</v>
          </cell>
          <cell r="F146" t="e">
            <v>#VALUE!</v>
          </cell>
          <cell r="G146">
            <v>0</v>
          </cell>
          <cell r="H146">
            <v>0</v>
          </cell>
          <cell r="I146" t="e">
            <v>#VALUE!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140</v>
          </cell>
          <cell r="B147" t="str">
            <v>140</v>
          </cell>
          <cell r="C147" t="e">
            <v>#VALUE!</v>
          </cell>
          <cell r="D147" t="e">
            <v>#VALUE!</v>
          </cell>
          <cell r="E147" t="e">
            <v>#VALUE!</v>
          </cell>
          <cell r="F147" t="e">
            <v>#VALUE!</v>
          </cell>
          <cell r="G147">
            <v>0</v>
          </cell>
          <cell r="H147">
            <v>0</v>
          </cell>
          <cell r="I147" t="e">
            <v>#VALUE!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141</v>
          </cell>
          <cell r="B148" t="str">
            <v>141</v>
          </cell>
          <cell r="C148" t="e">
            <v>#VALUE!</v>
          </cell>
          <cell r="D148" t="e">
            <v>#VALUE!</v>
          </cell>
          <cell r="E148" t="e">
            <v>#VALUE!</v>
          </cell>
          <cell r="F148" t="e">
            <v>#VALUE!</v>
          </cell>
          <cell r="G148">
            <v>0</v>
          </cell>
          <cell r="H148">
            <v>0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142</v>
          </cell>
          <cell r="B149" t="str">
            <v>142</v>
          </cell>
          <cell r="C149" t="e">
            <v>#VALUE!</v>
          </cell>
          <cell r="D149" t="e">
            <v>#VALUE!</v>
          </cell>
          <cell r="E149" t="e">
            <v>#VALUE!</v>
          </cell>
          <cell r="F149" t="e">
            <v>#VALUE!</v>
          </cell>
          <cell r="G149">
            <v>0</v>
          </cell>
          <cell r="H149">
            <v>0</v>
          </cell>
          <cell r="I149" t="e">
            <v>#VALUE!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143</v>
          </cell>
          <cell r="B150" t="str">
            <v>143</v>
          </cell>
          <cell r="C150" t="e">
            <v>#VALUE!</v>
          </cell>
          <cell r="D150" t="e">
            <v>#VALUE!</v>
          </cell>
          <cell r="E150" t="e">
            <v>#VALUE!</v>
          </cell>
          <cell r="F150" t="e">
            <v>#VALUE!</v>
          </cell>
          <cell r="G150">
            <v>0</v>
          </cell>
          <cell r="H150">
            <v>0</v>
          </cell>
          <cell r="I150" t="e">
            <v>#VALUE!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144</v>
          </cell>
          <cell r="B151" t="str">
            <v>144</v>
          </cell>
          <cell r="C151" t="e">
            <v>#VALUE!</v>
          </cell>
          <cell r="D151" t="e">
            <v>#VALUE!</v>
          </cell>
          <cell r="E151" t="e">
            <v>#VALUE!</v>
          </cell>
          <cell r="F151" t="e">
            <v>#VALUE!</v>
          </cell>
          <cell r="G151">
            <v>0</v>
          </cell>
          <cell r="H151">
            <v>0</v>
          </cell>
          <cell r="I151" t="e">
            <v>#VALUE!</v>
          </cell>
          <cell r="J151" t="e">
            <v>#VALUE!</v>
          </cell>
          <cell r="K151" t="e">
            <v>#VALUE!</v>
          </cell>
          <cell r="L151" t="e">
            <v>#VALUE!</v>
          </cell>
        </row>
        <row r="152">
          <cell r="A152">
            <v>145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146</v>
          </cell>
          <cell r="B153">
            <v>0</v>
          </cell>
          <cell r="C153" t="str">
            <v>Главный судья-судья СВНК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 t="str">
            <v>К.М. Джунельбаев (г. Актобе)</v>
          </cell>
        </row>
        <row r="154">
          <cell r="A154">
            <v>147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148</v>
          </cell>
          <cell r="B155">
            <v>0</v>
          </cell>
          <cell r="C155" t="str">
            <v>Главный секретарь-судья МК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 t="str">
            <v>М.А. Мирасланов (г. Шимкент)</v>
          </cell>
        </row>
        <row r="156">
          <cell r="A156">
            <v>149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152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154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156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157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158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159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163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164</v>
          </cell>
          <cell r="B171" t="str">
            <v>ЧЕМПИОНАТ РЕСПУБЛИКИ КАЗАХСТАН ПО НАСТОЛЬНОМУ ТЕННИСУ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 t="str">
            <v>СРЕДИ СПОРТСМЕНОВ 2001 ГОДА РОЖДЕНИЯ И МОЛОЖЕ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165</v>
          </cell>
          <cell r="B173" t="str">
            <v>23 -29 МАРТА 2019 ГОДА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 t="str">
            <v>г. АКТОБЕ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166</v>
          </cell>
          <cell r="B174" t="str">
            <v>С П И С О К    У Ч А С Т Н И К О В    Л И Ч Н Ы Х   С О Р Е В Н О В А Н И Й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167</v>
          </cell>
          <cell r="B175" t="str">
            <v>Девушки 2001 г.р. и моложе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168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169</v>
          </cell>
          <cell r="B177" t="str">
            <v>№</v>
          </cell>
          <cell r="C177" t="str">
            <v>Фамилия, Имя</v>
          </cell>
          <cell r="D177" t="str">
            <v>Дата рождения</v>
          </cell>
          <cell r="E177" t="str">
            <v>Рейтинг</v>
          </cell>
          <cell r="F177" t="str">
            <v>Организация</v>
          </cell>
          <cell r="G177">
            <v>0</v>
          </cell>
          <cell r="H177" t="str">
            <v>Тренер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170</v>
          </cell>
          <cell r="B178" t="str">
            <v>1</v>
          </cell>
          <cell r="C178" t="str">
            <v>МИРКАДИРОВА Сарвиноз</v>
          </cell>
          <cell r="D178">
            <v>38386</v>
          </cell>
          <cell r="E178" t="str">
            <v>МС</v>
          </cell>
          <cell r="F178" t="str">
            <v>г. Шымкент</v>
          </cell>
          <cell r="G178">
            <v>0</v>
          </cell>
          <cell r="H178">
            <v>67</v>
          </cell>
          <cell r="I178" t="str">
            <v>г. Шымкент</v>
          </cell>
          <cell r="J178" t="str">
            <v>МИРКАДИРОВА</v>
          </cell>
          <cell r="K178" t="str">
            <v>С</v>
          </cell>
          <cell r="L178" t="str">
            <v>МИРКАДИРОВА С.</v>
          </cell>
        </row>
        <row r="179">
          <cell r="A179">
            <v>171</v>
          </cell>
          <cell r="B179" t="str">
            <v>2</v>
          </cell>
          <cell r="C179" t="str">
            <v>БАХЫТ Анель</v>
          </cell>
          <cell r="D179">
            <v>37664</v>
          </cell>
          <cell r="E179" t="str">
            <v>МС</v>
          </cell>
          <cell r="F179" t="str">
            <v>г. Алматы</v>
          </cell>
          <cell r="G179">
            <v>0</v>
          </cell>
          <cell r="H179">
            <v>64</v>
          </cell>
          <cell r="I179" t="str">
            <v>г. Алматы</v>
          </cell>
          <cell r="J179" t="str">
            <v>БАХЫТ</v>
          </cell>
          <cell r="K179" t="str">
            <v>А</v>
          </cell>
          <cell r="L179" t="str">
            <v>БАХЫТ А.</v>
          </cell>
        </row>
        <row r="180">
          <cell r="A180">
            <v>172</v>
          </cell>
          <cell r="B180" t="str">
            <v>3</v>
          </cell>
          <cell r="C180" t="str">
            <v>РОМАНОВСКАЯ Ангелина</v>
          </cell>
          <cell r="D180">
            <v>37698</v>
          </cell>
          <cell r="E180" t="str">
            <v>МС</v>
          </cell>
          <cell r="F180" t="str">
            <v>Павлодар. обл.</v>
          </cell>
          <cell r="G180">
            <v>0</v>
          </cell>
          <cell r="H180">
            <v>61</v>
          </cell>
          <cell r="I180" t="str">
            <v>Павлодар. обл.</v>
          </cell>
          <cell r="J180" t="str">
            <v>РОМАНОВСКАЯ</v>
          </cell>
          <cell r="K180" t="str">
            <v>А</v>
          </cell>
          <cell r="L180" t="str">
            <v>РОМАНОВСКАЯ А.</v>
          </cell>
        </row>
        <row r="181">
          <cell r="A181">
            <v>173</v>
          </cell>
          <cell r="B181" t="str">
            <v>4</v>
          </cell>
          <cell r="C181" t="str">
            <v>БОРИСЮК Алина</v>
          </cell>
          <cell r="D181">
            <v>37342</v>
          </cell>
          <cell r="E181" t="str">
            <v>КМС</v>
          </cell>
          <cell r="F181" t="str">
            <v>Костанай. обл</v>
          </cell>
          <cell r="G181">
            <v>0</v>
          </cell>
          <cell r="H181">
            <v>59</v>
          </cell>
          <cell r="I181" t="str">
            <v>Костанай. обл</v>
          </cell>
          <cell r="J181" t="str">
            <v>БОРИСЮК</v>
          </cell>
          <cell r="K181" t="str">
            <v>А</v>
          </cell>
          <cell r="L181" t="str">
            <v>БОРИСЮК А.</v>
          </cell>
        </row>
        <row r="182">
          <cell r="A182">
            <v>174</v>
          </cell>
          <cell r="B182" t="str">
            <v>5</v>
          </cell>
          <cell r="C182" t="str">
            <v>САПАРОВА Алсу</v>
          </cell>
          <cell r="D182">
            <v>37413</v>
          </cell>
          <cell r="E182" t="str">
            <v>МС</v>
          </cell>
          <cell r="F182" t="str">
            <v>ЗКО</v>
          </cell>
          <cell r="G182">
            <v>0</v>
          </cell>
          <cell r="H182">
            <v>57</v>
          </cell>
          <cell r="I182" t="str">
            <v>ЗКО</v>
          </cell>
          <cell r="J182" t="str">
            <v>САПАРОВА</v>
          </cell>
          <cell r="K182" t="str">
            <v>А</v>
          </cell>
          <cell r="L182" t="str">
            <v>САПАРОВА А.</v>
          </cell>
        </row>
        <row r="183">
          <cell r="A183">
            <v>175</v>
          </cell>
          <cell r="B183" t="str">
            <v>6</v>
          </cell>
          <cell r="C183" t="str">
            <v>СМИРНОВА Александра</v>
          </cell>
          <cell r="D183">
            <v>38149</v>
          </cell>
          <cell r="E183" t="str">
            <v>МС</v>
          </cell>
          <cell r="F183" t="str">
            <v>Карагандин. обл.</v>
          </cell>
          <cell r="G183">
            <v>0</v>
          </cell>
          <cell r="H183">
            <v>55</v>
          </cell>
          <cell r="I183" t="str">
            <v>Карагандин. обл.</v>
          </cell>
          <cell r="J183" t="str">
            <v>СМИРНОВА</v>
          </cell>
          <cell r="K183" t="str">
            <v>А</v>
          </cell>
          <cell r="L183" t="str">
            <v>СМИРНОВА А.</v>
          </cell>
        </row>
        <row r="184">
          <cell r="A184">
            <v>176</v>
          </cell>
          <cell r="B184" t="str">
            <v>7</v>
          </cell>
          <cell r="C184" t="str">
            <v>АСЫКБЕК Айгерим</v>
          </cell>
          <cell r="D184">
            <v>37603</v>
          </cell>
          <cell r="E184" t="str">
            <v>КМС</v>
          </cell>
          <cell r="F184" t="str">
            <v>Жамбылск. обл.</v>
          </cell>
          <cell r="G184">
            <v>0</v>
          </cell>
          <cell r="H184">
            <v>48</v>
          </cell>
          <cell r="I184" t="str">
            <v>Жамбылск. обл.</v>
          </cell>
          <cell r="J184" t="str">
            <v>АСЫКБЕК</v>
          </cell>
          <cell r="K184" t="str">
            <v>А</v>
          </cell>
          <cell r="L184" t="str">
            <v>АСЫКБЕК А.</v>
          </cell>
        </row>
        <row r="185">
          <cell r="A185">
            <v>177</v>
          </cell>
          <cell r="B185" t="str">
            <v>8</v>
          </cell>
          <cell r="C185" t="str">
            <v>АЗАТОВА Озада</v>
          </cell>
          <cell r="D185">
            <v>37019</v>
          </cell>
          <cell r="E185" t="str">
            <v>МС</v>
          </cell>
          <cell r="F185" t="str">
            <v>г. Шымкент</v>
          </cell>
          <cell r="G185">
            <v>0</v>
          </cell>
          <cell r="H185">
            <v>47</v>
          </cell>
          <cell r="I185" t="str">
            <v>г. Шымкент</v>
          </cell>
          <cell r="J185" t="str">
            <v>АЗАТОВА</v>
          </cell>
          <cell r="K185" t="str">
            <v>О</v>
          </cell>
          <cell r="L185" t="str">
            <v>АЗАТОВА О.</v>
          </cell>
        </row>
        <row r="186">
          <cell r="A186">
            <v>178</v>
          </cell>
          <cell r="B186" t="str">
            <v>9</v>
          </cell>
          <cell r="C186" t="str">
            <v>АШКЕЕВА Арай</v>
          </cell>
          <cell r="D186">
            <v>38353</v>
          </cell>
          <cell r="E186" t="str">
            <v>КМС</v>
          </cell>
          <cell r="F186" t="str">
            <v>Карагандин. обл.</v>
          </cell>
          <cell r="G186">
            <v>0</v>
          </cell>
          <cell r="H186">
            <v>43</v>
          </cell>
          <cell r="I186" t="str">
            <v>Карагандин. обл.</v>
          </cell>
          <cell r="J186" t="str">
            <v>АШКЕЕВА</v>
          </cell>
          <cell r="K186" t="str">
            <v>А</v>
          </cell>
          <cell r="L186" t="str">
            <v>АШКЕЕВА А.</v>
          </cell>
        </row>
        <row r="187">
          <cell r="A187">
            <v>179</v>
          </cell>
          <cell r="B187" t="str">
            <v>10</v>
          </cell>
          <cell r="C187" t="str">
            <v>ШАПЕЙ Таншолпан</v>
          </cell>
          <cell r="D187">
            <v>37181</v>
          </cell>
          <cell r="E187" t="str">
            <v>КМС</v>
          </cell>
          <cell r="F187" t="str">
            <v>г. Шымкент</v>
          </cell>
          <cell r="G187">
            <v>0</v>
          </cell>
          <cell r="H187">
            <v>40</v>
          </cell>
          <cell r="I187" t="str">
            <v>г. Шымкент</v>
          </cell>
          <cell r="J187" t="str">
            <v>ШАПЕЙ</v>
          </cell>
          <cell r="K187" t="str">
            <v>Т</v>
          </cell>
          <cell r="L187" t="str">
            <v>ШАПЕЙ Т.</v>
          </cell>
        </row>
        <row r="188">
          <cell r="A188">
            <v>180</v>
          </cell>
          <cell r="B188" t="str">
            <v>11</v>
          </cell>
          <cell r="C188" t="str">
            <v>КОШКУМБАЕВА Жанерке</v>
          </cell>
          <cell r="D188">
            <v>38353</v>
          </cell>
          <cell r="E188" t="str">
            <v>КМС</v>
          </cell>
          <cell r="F188" t="str">
            <v>Карагандин. обл.</v>
          </cell>
          <cell r="G188">
            <v>0</v>
          </cell>
          <cell r="H188">
            <v>38</v>
          </cell>
          <cell r="I188" t="str">
            <v>Карагандин. обл.</v>
          </cell>
          <cell r="J188" t="str">
            <v>КОШКУМБАЕВА</v>
          </cell>
          <cell r="K188" t="str">
            <v>Ж</v>
          </cell>
          <cell r="L188" t="str">
            <v>КОШКУМБАЕВА Ж.</v>
          </cell>
        </row>
        <row r="189">
          <cell r="A189">
            <v>181</v>
          </cell>
          <cell r="B189" t="str">
            <v>12</v>
          </cell>
          <cell r="C189" t="str">
            <v>САИДМУРАТХАНОВА Сарвиноз</v>
          </cell>
          <cell r="D189">
            <v>38241</v>
          </cell>
          <cell r="E189" t="str">
            <v>I</v>
          </cell>
          <cell r="F189" t="str">
            <v>г. Шымкент</v>
          </cell>
          <cell r="G189">
            <v>0</v>
          </cell>
          <cell r="H189">
            <v>36</v>
          </cell>
          <cell r="I189" t="str">
            <v>г. Шымкент</v>
          </cell>
          <cell r="J189" t="str">
            <v>САИДМУРАТХАНОВА</v>
          </cell>
          <cell r="K189" t="str">
            <v>С</v>
          </cell>
          <cell r="L189" t="str">
            <v>САИДМУРАТХАНОВА С.</v>
          </cell>
        </row>
        <row r="190">
          <cell r="A190">
            <v>182</v>
          </cell>
          <cell r="B190" t="str">
            <v>13</v>
          </cell>
          <cell r="C190" t="str">
            <v>ЖУНИС Дильназ</v>
          </cell>
          <cell r="D190">
            <v>37480</v>
          </cell>
          <cell r="E190" t="str">
            <v>КМС</v>
          </cell>
          <cell r="F190" t="str">
            <v>г. Алматы</v>
          </cell>
          <cell r="G190">
            <v>0</v>
          </cell>
          <cell r="H190">
            <v>35</v>
          </cell>
          <cell r="I190" t="str">
            <v>г. Алматы</v>
          </cell>
          <cell r="J190" t="str">
            <v>ЖУНИС</v>
          </cell>
          <cell r="K190" t="str">
            <v>Д</v>
          </cell>
          <cell r="L190" t="str">
            <v>ЖУНИС Д.</v>
          </cell>
        </row>
        <row r="191">
          <cell r="A191">
            <v>183</v>
          </cell>
          <cell r="B191" t="str">
            <v>14</v>
          </cell>
          <cell r="C191" t="str">
            <v>ТОРШАЕВА Гюзель</v>
          </cell>
          <cell r="D191">
            <v>38324</v>
          </cell>
          <cell r="E191" t="str">
            <v>КМС</v>
          </cell>
          <cell r="F191" t="str">
            <v>Мангистау. обл.</v>
          </cell>
          <cell r="G191">
            <v>0</v>
          </cell>
          <cell r="H191">
            <v>34</v>
          </cell>
          <cell r="I191" t="str">
            <v>Мангистау. обл.</v>
          </cell>
          <cell r="J191" t="str">
            <v>ТОРШАЕВА</v>
          </cell>
          <cell r="K191" t="str">
            <v>Г</v>
          </cell>
          <cell r="L191" t="str">
            <v>ТОРШАЕВА Г.</v>
          </cell>
        </row>
        <row r="192">
          <cell r="A192">
            <v>184</v>
          </cell>
          <cell r="B192" t="str">
            <v>15</v>
          </cell>
          <cell r="C192" t="str">
            <v>УРАЛОВА Айжан</v>
          </cell>
          <cell r="D192">
            <v>37367</v>
          </cell>
          <cell r="E192" t="str">
            <v>КМС</v>
          </cell>
          <cell r="F192" t="str">
            <v>г. Шымкент</v>
          </cell>
          <cell r="G192">
            <v>0</v>
          </cell>
          <cell r="H192">
            <v>34</v>
          </cell>
          <cell r="I192" t="str">
            <v>г. Шымкент</v>
          </cell>
          <cell r="J192" t="str">
            <v>УРАЛОВА</v>
          </cell>
          <cell r="K192" t="str">
            <v>А</v>
          </cell>
          <cell r="L192" t="str">
            <v>УРАЛОВА А.</v>
          </cell>
        </row>
        <row r="193">
          <cell r="A193">
            <v>185</v>
          </cell>
          <cell r="B193" t="str">
            <v>16</v>
          </cell>
          <cell r="C193" t="str">
            <v>ЗУБКОВА Елена</v>
          </cell>
          <cell r="D193">
            <v>37839</v>
          </cell>
          <cell r="E193" t="str">
            <v>I</v>
          </cell>
          <cell r="F193" t="str">
            <v>г. Астана</v>
          </cell>
          <cell r="G193">
            <v>0</v>
          </cell>
          <cell r="H193">
            <v>33</v>
          </cell>
          <cell r="I193" t="str">
            <v>г. Астана</v>
          </cell>
          <cell r="J193" t="str">
            <v>ЗУБКОВА</v>
          </cell>
          <cell r="K193" t="str">
            <v>Е</v>
          </cell>
          <cell r="L193" t="str">
            <v>ЗУБКОВА Е.</v>
          </cell>
        </row>
        <row r="194">
          <cell r="A194">
            <v>186</v>
          </cell>
          <cell r="B194" t="str">
            <v>17</v>
          </cell>
          <cell r="C194" t="str">
            <v>ПЮРКО Екатерина</v>
          </cell>
          <cell r="D194">
            <v>38493</v>
          </cell>
          <cell r="E194" t="str">
            <v>КМС</v>
          </cell>
          <cell r="F194" t="str">
            <v>СКО</v>
          </cell>
          <cell r="G194">
            <v>0</v>
          </cell>
          <cell r="H194">
            <v>32</v>
          </cell>
          <cell r="I194" t="str">
            <v>СКО</v>
          </cell>
          <cell r="J194" t="str">
            <v>ПЮРКО</v>
          </cell>
          <cell r="K194" t="str">
            <v>Е</v>
          </cell>
          <cell r="L194" t="str">
            <v>ПЮРКО Е.</v>
          </cell>
        </row>
        <row r="195">
          <cell r="A195">
            <v>187</v>
          </cell>
          <cell r="B195" t="str">
            <v>18</v>
          </cell>
          <cell r="C195" t="str">
            <v>БАЗАРБАЙ Несибели</v>
          </cell>
          <cell r="D195">
            <v>37960</v>
          </cell>
          <cell r="E195" t="str">
            <v>КМС</v>
          </cell>
          <cell r="F195" t="str">
            <v>г. Шымкент</v>
          </cell>
          <cell r="G195">
            <v>0</v>
          </cell>
          <cell r="H195">
            <v>31</v>
          </cell>
          <cell r="I195" t="str">
            <v>г. Шымкент</v>
          </cell>
          <cell r="J195" t="str">
            <v>БАЗАРБАЙ</v>
          </cell>
          <cell r="K195" t="str">
            <v>Н</v>
          </cell>
          <cell r="L195" t="str">
            <v>БАЗАРБАЙ Н.</v>
          </cell>
        </row>
        <row r="196">
          <cell r="A196">
            <v>188</v>
          </cell>
          <cell r="B196" t="str">
            <v>19</v>
          </cell>
          <cell r="C196" t="str">
            <v>МАРКИНА Виктория</v>
          </cell>
          <cell r="D196">
            <v>38181</v>
          </cell>
          <cell r="E196" t="str">
            <v>КМС</v>
          </cell>
          <cell r="F196" t="str">
            <v>г. Алматы</v>
          </cell>
          <cell r="G196">
            <v>0</v>
          </cell>
          <cell r="H196">
            <v>30</v>
          </cell>
          <cell r="I196" t="str">
            <v>г. Алматы</v>
          </cell>
          <cell r="J196" t="str">
            <v>МАРКИНА</v>
          </cell>
          <cell r="K196" t="str">
            <v>В</v>
          </cell>
          <cell r="L196" t="str">
            <v>МАРКИНА В.</v>
          </cell>
        </row>
        <row r="197">
          <cell r="A197">
            <v>189</v>
          </cell>
          <cell r="B197" t="str">
            <v>20</v>
          </cell>
          <cell r="C197" t="str">
            <v>НУРМУХАНБЕТОВА Асем</v>
          </cell>
          <cell r="D197">
            <v>37966</v>
          </cell>
          <cell r="E197" t="str">
            <v>КМС</v>
          </cell>
          <cell r="F197" t="str">
            <v>ЗКО</v>
          </cell>
          <cell r="G197">
            <v>0</v>
          </cell>
          <cell r="H197">
            <v>30</v>
          </cell>
          <cell r="I197" t="str">
            <v>ЗКО</v>
          </cell>
          <cell r="J197" t="str">
            <v>НУРМУХАНБЕТОВА</v>
          </cell>
          <cell r="K197" t="str">
            <v>А</v>
          </cell>
          <cell r="L197" t="str">
            <v>НУРМУХАНБЕТОВА А.</v>
          </cell>
        </row>
        <row r="198">
          <cell r="A198">
            <v>190</v>
          </cell>
          <cell r="B198" t="str">
            <v>21</v>
          </cell>
          <cell r="C198" t="str">
            <v>БОРСАКБАЕВА Карина</v>
          </cell>
          <cell r="D198">
            <v>37625</v>
          </cell>
          <cell r="E198" t="str">
            <v>I</v>
          </cell>
          <cell r="F198" t="str">
            <v>Мангистауская обл.</v>
          </cell>
          <cell r="G198">
            <v>0</v>
          </cell>
          <cell r="H198">
            <v>29</v>
          </cell>
          <cell r="I198" t="str">
            <v>Мангистауская обл.</v>
          </cell>
          <cell r="J198" t="str">
            <v>БОРСАКБАЕВА</v>
          </cell>
          <cell r="K198" t="str">
            <v>К</v>
          </cell>
          <cell r="L198" t="str">
            <v>БОРСАКБАЕВА К.</v>
          </cell>
        </row>
        <row r="199">
          <cell r="A199">
            <v>191</v>
          </cell>
          <cell r="B199" t="str">
            <v>22</v>
          </cell>
          <cell r="C199" t="str">
            <v>ГУБЕРТ Амалия</v>
          </cell>
          <cell r="D199">
            <v>37913</v>
          </cell>
          <cell r="E199" t="str">
            <v>КМС</v>
          </cell>
          <cell r="F199" t="str">
            <v>ВКО</v>
          </cell>
          <cell r="G199">
            <v>0</v>
          </cell>
          <cell r="H199">
            <v>28</v>
          </cell>
          <cell r="I199" t="str">
            <v>ВКО</v>
          </cell>
          <cell r="J199" t="str">
            <v>ГУБЕРТ</v>
          </cell>
          <cell r="K199" t="str">
            <v>А</v>
          </cell>
          <cell r="L199" t="str">
            <v>ГУБЕРТ А.</v>
          </cell>
        </row>
        <row r="200">
          <cell r="A200">
            <v>192</v>
          </cell>
          <cell r="B200" t="str">
            <v>23</v>
          </cell>
          <cell r="C200" t="str">
            <v>ЕРЖАНКЫЗЫ Алтынай</v>
          </cell>
          <cell r="D200">
            <v>38266</v>
          </cell>
          <cell r="E200" t="str">
            <v>II</v>
          </cell>
          <cell r="F200" t="str">
            <v>г. Астана</v>
          </cell>
          <cell r="G200">
            <v>0</v>
          </cell>
          <cell r="H200">
            <v>27</v>
          </cell>
          <cell r="I200" t="str">
            <v>г. Астана</v>
          </cell>
          <cell r="J200" t="str">
            <v>ЕРЖАНКЫЗЫ</v>
          </cell>
          <cell r="K200" t="str">
            <v>А</v>
          </cell>
          <cell r="L200" t="str">
            <v>ЕРЖАНКЫЗЫ А.</v>
          </cell>
        </row>
        <row r="201">
          <cell r="A201">
            <v>193</v>
          </cell>
          <cell r="B201" t="str">
            <v>24</v>
          </cell>
          <cell r="C201" t="str">
            <v>АХМАДАЛИЕВА Шахзода</v>
          </cell>
          <cell r="D201">
            <v>38859</v>
          </cell>
          <cell r="E201" t="str">
            <v>II</v>
          </cell>
          <cell r="F201" t="str">
            <v>Туркестан обл.</v>
          </cell>
          <cell r="G201">
            <v>0</v>
          </cell>
          <cell r="H201">
            <v>26</v>
          </cell>
          <cell r="I201" t="str">
            <v>Туркестан обл.</v>
          </cell>
          <cell r="J201" t="str">
            <v>АХМАДАЛИЕВА</v>
          </cell>
          <cell r="K201" t="str">
            <v>Ш</v>
          </cell>
          <cell r="L201" t="str">
            <v>АХМАДАЛИЕВА Ш.</v>
          </cell>
        </row>
        <row r="202">
          <cell r="A202">
            <v>194</v>
          </cell>
          <cell r="B202" t="str">
            <v>25</v>
          </cell>
          <cell r="C202" t="str">
            <v>ИСИМОВА Дана</v>
          </cell>
          <cell r="D202">
            <v>37552</v>
          </cell>
          <cell r="E202" t="str">
            <v>КМС</v>
          </cell>
          <cell r="F202" t="str">
            <v>Костанай. обл</v>
          </cell>
          <cell r="G202">
            <v>0</v>
          </cell>
          <cell r="H202">
            <v>25</v>
          </cell>
          <cell r="I202" t="str">
            <v>Костанай. обл</v>
          </cell>
          <cell r="J202" t="str">
            <v>ИСИМОВА</v>
          </cell>
          <cell r="K202" t="str">
            <v>Д</v>
          </cell>
          <cell r="L202" t="str">
            <v>ИСИМОВА Д.</v>
          </cell>
        </row>
        <row r="203">
          <cell r="A203">
            <v>195</v>
          </cell>
          <cell r="B203" t="str">
            <v>26</v>
          </cell>
          <cell r="C203" t="str">
            <v>СОЛТАБАЕВА Ясмина</v>
          </cell>
          <cell r="D203">
            <v>38353</v>
          </cell>
          <cell r="E203" t="str">
            <v>III</v>
          </cell>
          <cell r="F203" t="str">
            <v>Карагандин. обл.</v>
          </cell>
          <cell r="G203">
            <v>0</v>
          </cell>
          <cell r="H203">
            <v>24</v>
          </cell>
          <cell r="I203" t="str">
            <v>Карагандин. обл.</v>
          </cell>
          <cell r="J203" t="str">
            <v>СОЛТАБАЕВА</v>
          </cell>
          <cell r="K203" t="str">
            <v>Я</v>
          </cell>
          <cell r="L203" t="str">
            <v>СОЛТАБАЕВА Я.</v>
          </cell>
        </row>
        <row r="204">
          <cell r="A204">
            <v>196</v>
          </cell>
          <cell r="B204" t="str">
            <v>27</v>
          </cell>
          <cell r="C204" t="str">
            <v>КРЮКОВСКАЯ Алина</v>
          </cell>
          <cell r="D204">
            <v>37768</v>
          </cell>
          <cell r="E204" t="str">
            <v>КМС</v>
          </cell>
          <cell r="F204" t="str">
            <v>Актюбинск. обл.</v>
          </cell>
          <cell r="G204">
            <v>0</v>
          </cell>
          <cell r="H204">
            <v>23</v>
          </cell>
          <cell r="I204" t="str">
            <v>Актюбинск. обл.</v>
          </cell>
          <cell r="J204" t="str">
            <v>КРЮКОВСКАЯ</v>
          </cell>
          <cell r="K204" t="str">
            <v>А</v>
          </cell>
          <cell r="L204" t="str">
            <v>КРЮКОВСКАЯ А.</v>
          </cell>
        </row>
        <row r="205">
          <cell r="A205">
            <v>197</v>
          </cell>
          <cell r="B205" t="str">
            <v>28</v>
          </cell>
          <cell r="C205" t="str">
            <v>ИСЛАМ Меруерт</v>
          </cell>
          <cell r="D205">
            <v>37439</v>
          </cell>
          <cell r="E205" t="str">
            <v>КМС</v>
          </cell>
          <cell r="F205" t="str">
            <v>г. Шымкент</v>
          </cell>
          <cell r="G205">
            <v>0</v>
          </cell>
          <cell r="H205">
            <v>22</v>
          </cell>
          <cell r="I205" t="str">
            <v>г. Шымкент</v>
          </cell>
          <cell r="J205" t="str">
            <v>ИСЛАМ</v>
          </cell>
          <cell r="K205" t="str">
            <v>М</v>
          </cell>
          <cell r="L205" t="str">
            <v>ИСЛАМ М.</v>
          </cell>
        </row>
        <row r="206">
          <cell r="A206">
            <v>198</v>
          </cell>
          <cell r="B206" t="str">
            <v>29</v>
          </cell>
          <cell r="C206" t="str">
            <v>БЕКИШ Аружан</v>
          </cell>
          <cell r="D206">
            <v>38761</v>
          </cell>
          <cell r="E206" t="str">
            <v>I</v>
          </cell>
          <cell r="F206" t="str">
            <v>ЗКО</v>
          </cell>
          <cell r="G206">
            <v>0</v>
          </cell>
          <cell r="H206">
            <v>22</v>
          </cell>
          <cell r="I206" t="str">
            <v>ЗКО</v>
          </cell>
          <cell r="J206" t="str">
            <v>БЕКИШ</v>
          </cell>
          <cell r="K206" t="str">
            <v>А</v>
          </cell>
          <cell r="L206" t="str">
            <v>БЕКИШ А.</v>
          </cell>
        </row>
        <row r="207">
          <cell r="A207">
            <v>199</v>
          </cell>
          <cell r="B207" t="str">
            <v>30</v>
          </cell>
          <cell r="C207" t="str">
            <v>НУРЖАНКЫЗЫ Аружан</v>
          </cell>
          <cell r="D207">
            <v>38118</v>
          </cell>
          <cell r="E207" t="str">
            <v>КМС</v>
          </cell>
          <cell r="F207" t="str">
            <v>Туркестан обл.</v>
          </cell>
          <cell r="G207">
            <v>0</v>
          </cell>
          <cell r="H207">
            <v>21</v>
          </cell>
          <cell r="I207" t="str">
            <v>Туркестан обл.</v>
          </cell>
          <cell r="J207" t="str">
            <v>НУРЖАНКЫЗЫ</v>
          </cell>
          <cell r="K207" t="str">
            <v>А</v>
          </cell>
          <cell r="L207" t="str">
            <v>НУРЖАНКЫЗЫ А.</v>
          </cell>
        </row>
        <row r="208">
          <cell r="A208">
            <v>200</v>
          </cell>
          <cell r="B208" t="str">
            <v>31</v>
          </cell>
          <cell r="C208" t="str">
            <v>УСИПБАЕВА Аида</v>
          </cell>
          <cell r="D208">
            <v>38765</v>
          </cell>
          <cell r="E208" t="str">
            <v>КМС</v>
          </cell>
          <cell r="F208" t="str">
            <v>г. Шымкент</v>
          </cell>
          <cell r="G208">
            <v>0</v>
          </cell>
          <cell r="H208">
            <v>21</v>
          </cell>
          <cell r="I208" t="str">
            <v>г. Шымкент</v>
          </cell>
          <cell r="J208" t="str">
            <v>УСИПБАЕВА</v>
          </cell>
          <cell r="K208" t="str">
            <v>А</v>
          </cell>
          <cell r="L208" t="str">
            <v>УСИПБАЕВА А.</v>
          </cell>
        </row>
        <row r="209">
          <cell r="A209">
            <v>201</v>
          </cell>
          <cell r="B209" t="str">
            <v>32</v>
          </cell>
          <cell r="C209" t="str">
            <v>СЕРИККАЛИЕВА Дильназ</v>
          </cell>
          <cell r="D209">
            <v>38210</v>
          </cell>
          <cell r="E209" t="str">
            <v>I</v>
          </cell>
          <cell r="F209" t="str">
            <v>ЗКО</v>
          </cell>
          <cell r="G209">
            <v>0</v>
          </cell>
          <cell r="H209">
            <v>16</v>
          </cell>
          <cell r="I209" t="str">
            <v>ЗКО</v>
          </cell>
          <cell r="J209" t="str">
            <v>СЕРИККАЛИЕВА</v>
          </cell>
          <cell r="K209" t="str">
            <v>Д</v>
          </cell>
          <cell r="L209" t="str">
            <v>СЕРИККАЛИЕВА Д.</v>
          </cell>
        </row>
        <row r="210">
          <cell r="A210">
            <v>202</v>
          </cell>
          <cell r="B210" t="str">
            <v>33</v>
          </cell>
          <cell r="C210" t="str">
            <v>ЖУНИСБЕКОВА Амина</v>
          </cell>
          <cell r="D210">
            <v>38280</v>
          </cell>
          <cell r="E210" t="str">
            <v>КМС</v>
          </cell>
          <cell r="F210" t="str">
            <v>Жамбылск. обл.</v>
          </cell>
          <cell r="G210">
            <v>0</v>
          </cell>
          <cell r="H210">
            <v>0</v>
          </cell>
          <cell r="I210" t="str">
            <v>Жамбылск. обл.</v>
          </cell>
          <cell r="J210" t="str">
            <v>ЖУНИСБЕКОВА</v>
          </cell>
          <cell r="K210" t="str">
            <v>А</v>
          </cell>
          <cell r="L210" t="str">
            <v>ЖУНИСБЕКОВА А.</v>
          </cell>
        </row>
        <row r="211">
          <cell r="A211">
            <v>203</v>
          </cell>
          <cell r="B211" t="str">
            <v>34</v>
          </cell>
          <cell r="C211" t="str">
            <v>МЕДЕУОВА Анаа</v>
          </cell>
          <cell r="D211">
            <v>38353</v>
          </cell>
          <cell r="E211" t="str">
            <v>КМС</v>
          </cell>
          <cell r="F211" t="str">
            <v>Жамбылск. обл.</v>
          </cell>
          <cell r="G211">
            <v>0</v>
          </cell>
          <cell r="H211">
            <v>0</v>
          </cell>
          <cell r="I211" t="str">
            <v>Жамбылск. обл.</v>
          </cell>
          <cell r="J211" t="str">
            <v>МЕДЕУОВА</v>
          </cell>
          <cell r="K211" t="str">
            <v>А</v>
          </cell>
          <cell r="L211" t="str">
            <v>МЕДЕУОВА А.</v>
          </cell>
        </row>
        <row r="212">
          <cell r="A212">
            <v>204</v>
          </cell>
          <cell r="B212" t="str">
            <v>35</v>
          </cell>
          <cell r="C212" t="str">
            <v>МУКАШ Мадина</v>
          </cell>
          <cell r="D212">
            <v>37687</v>
          </cell>
          <cell r="E212" t="str">
            <v>КМС</v>
          </cell>
          <cell r="F212" t="str">
            <v>Жамбылск. обл.</v>
          </cell>
          <cell r="G212">
            <v>0</v>
          </cell>
          <cell r="H212">
            <v>0</v>
          </cell>
          <cell r="I212" t="str">
            <v>Жамбылск. обл.</v>
          </cell>
          <cell r="J212" t="str">
            <v>МУКАШ</v>
          </cell>
          <cell r="K212" t="str">
            <v>М</v>
          </cell>
          <cell r="L212" t="str">
            <v>МУКАШ М.</v>
          </cell>
        </row>
        <row r="213">
          <cell r="A213">
            <v>205</v>
          </cell>
          <cell r="B213" t="str">
            <v>36</v>
          </cell>
          <cell r="C213" t="str">
            <v>СЕРИКБАЙ Назым</v>
          </cell>
          <cell r="D213">
            <v>39088</v>
          </cell>
          <cell r="E213" t="str">
            <v>КМС</v>
          </cell>
          <cell r="F213" t="str">
            <v>Туркестан обл.</v>
          </cell>
          <cell r="G213">
            <v>0</v>
          </cell>
          <cell r="H213">
            <v>0</v>
          </cell>
          <cell r="I213" t="str">
            <v>Туркестан обл.</v>
          </cell>
          <cell r="J213" t="str">
            <v>СЕРИКБАЙ</v>
          </cell>
          <cell r="K213" t="str">
            <v>Н</v>
          </cell>
          <cell r="L213" t="str">
            <v>СЕРИКБАЙ Н.</v>
          </cell>
        </row>
        <row r="214">
          <cell r="A214">
            <v>206</v>
          </cell>
          <cell r="B214" t="str">
            <v>37</v>
          </cell>
          <cell r="C214" t="str">
            <v>ЧАНГИТБАЕВА Айдана</v>
          </cell>
          <cell r="D214">
            <v>37654</v>
          </cell>
          <cell r="E214" t="str">
            <v>КМС</v>
          </cell>
          <cell r="F214" t="str">
            <v>Жамбылск. обл.</v>
          </cell>
          <cell r="G214">
            <v>0</v>
          </cell>
          <cell r="H214">
            <v>0</v>
          </cell>
          <cell r="I214" t="str">
            <v>Жамбылск. обл.</v>
          </cell>
          <cell r="J214" t="str">
            <v>ЧАНГИТБАЕВА</v>
          </cell>
          <cell r="K214" t="str">
            <v>А</v>
          </cell>
          <cell r="L214" t="str">
            <v>ЧАНГИТБАЕВА А.</v>
          </cell>
        </row>
        <row r="215">
          <cell r="A215">
            <v>207</v>
          </cell>
          <cell r="B215" t="str">
            <v>38</v>
          </cell>
          <cell r="C215" t="str">
            <v>КОСАРОВА Аяжан</v>
          </cell>
          <cell r="D215">
            <v>37515</v>
          </cell>
          <cell r="E215" t="str">
            <v>КМС</v>
          </cell>
          <cell r="F215" t="str">
            <v>г. Шымкент</v>
          </cell>
          <cell r="G215">
            <v>0</v>
          </cell>
          <cell r="H215">
            <v>0</v>
          </cell>
          <cell r="I215" t="str">
            <v>г. Шымкент</v>
          </cell>
          <cell r="J215" t="str">
            <v>КОСАРОВА</v>
          </cell>
          <cell r="K215" t="str">
            <v>А</v>
          </cell>
          <cell r="L215" t="str">
            <v>КОСАРОВА А.</v>
          </cell>
        </row>
        <row r="216">
          <cell r="A216">
            <v>208</v>
          </cell>
          <cell r="B216" t="str">
            <v>39</v>
          </cell>
          <cell r="C216" t="str">
            <v>МУКАШ Шугыла</v>
          </cell>
          <cell r="D216">
            <v>39083</v>
          </cell>
          <cell r="E216" t="str">
            <v>б.р.</v>
          </cell>
          <cell r="F216" t="str">
            <v>Жамбылск. обл.</v>
          </cell>
          <cell r="G216">
            <v>0</v>
          </cell>
          <cell r="H216">
            <v>0</v>
          </cell>
          <cell r="I216" t="str">
            <v>Жамбылск. обл.</v>
          </cell>
          <cell r="J216" t="str">
            <v>МУКАШ</v>
          </cell>
          <cell r="K216" t="str">
            <v>Ш</v>
          </cell>
          <cell r="L216" t="str">
            <v>МУКАШ Ш.</v>
          </cell>
        </row>
        <row r="217">
          <cell r="A217">
            <v>209</v>
          </cell>
          <cell r="B217" t="str">
            <v>40</v>
          </cell>
          <cell r="C217" t="e">
            <v>#VALUE!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210</v>
          </cell>
          <cell r="B218" t="str">
            <v>41</v>
          </cell>
          <cell r="C218" t="str">
            <v>ТУРАР Альбина</v>
          </cell>
          <cell r="D218">
            <v>37257</v>
          </cell>
          <cell r="E218" t="str">
            <v>б.р.</v>
          </cell>
          <cell r="F218" t="str">
            <v>Жамбылск. обл.</v>
          </cell>
          <cell r="G218">
            <v>0</v>
          </cell>
          <cell r="H218">
            <v>0</v>
          </cell>
          <cell r="I218" t="str">
            <v>Жамбылск. обл.</v>
          </cell>
          <cell r="J218" t="str">
            <v>ТУРАР</v>
          </cell>
          <cell r="K218" t="str">
            <v>А</v>
          </cell>
          <cell r="L218" t="str">
            <v>ТУРАР А.</v>
          </cell>
        </row>
        <row r="219">
          <cell r="A219">
            <v>211</v>
          </cell>
          <cell r="B219" t="str">
            <v>42</v>
          </cell>
          <cell r="C219" t="e">
            <v>#VALUE!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212</v>
          </cell>
          <cell r="B220" t="str">
            <v>43</v>
          </cell>
          <cell r="C220" t="str">
            <v>ВАГАНОВА Светлана</v>
          </cell>
          <cell r="D220">
            <v>38766</v>
          </cell>
          <cell r="E220" t="str">
            <v>III</v>
          </cell>
          <cell r="F220" t="str">
            <v>Павлодар. обл.</v>
          </cell>
          <cell r="G220">
            <v>0</v>
          </cell>
          <cell r="H220">
            <v>0</v>
          </cell>
          <cell r="I220" t="str">
            <v>Павлодар. обл.</v>
          </cell>
          <cell r="J220" t="str">
            <v>ВАГАНОВА</v>
          </cell>
          <cell r="K220" t="str">
            <v>С</v>
          </cell>
          <cell r="L220" t="str">
            <v>ВАГАНОВА С.</v>
          </cell>
        </row>
        <row r="221">
          <cell r="A221">
            <v>213</v>
          </cell>
          <cell r="B221" t="str">
            <v>44</v>
          </cell>
          <cell r="C221" t="str">
            <v>КАРСЕНОВА Алтын</v>
          </cell>
          <cell r="D221">
            <v>37876</v>
          </cell>
          <cell r="E221" t="str">
            <v>III</v>
          </cell>
          <cell r="F221" t="str">
            <v>Павлодар. обл.</v>
          </cell>
          <cell r="G221">
            <v>0</v>
          </cell>
          <cell r="H221">
            <v>0</v>
          </cell>
          <cell r="I221" t="str">
            <v>Павлодар. обл.</v>
          </cell>
          <cell r="J221" t="str">
            <v>КАРСЕНОВА</v>
          </cell>
          <cell r="K221" t="str">
            <v>А</v>
          </cell>
          <cell r="L221" t="str">
            <v>КАРСЕНОВА А.</v>
          </cell>
        </row>
        <row r="222">
          <cell r="A222">
            <v>214</v>
          </cell>
          <cell r="B222" t="str">
            <v>45</v>
          </cell>
          <cell r="C222" t="str">
            <v>ОХМАК Екатерина</v>
          </cell>
          <cell r="D222">
            <v>39025</v>
          </cell>
          <cell r="E222" t="str">
            <v>III</v>
          </cell>
          <cell r="F222" t="str">
            <v>Карагандин. обл.</v>
          </cell>
          <cell r="G222">
            <v>0</v>
          </cell>
          <cell r="H222">
            <v>0</v>
          </cell>
          <cell r="I222" t="str">
            <v>Карагандин. обл.</v>
          </cell>
          <cell r="J222" t="str">
            <v>ОХМАК</v>
          </cell>
          <cell r="K222" t="str">
            <v>Е</v>
          </cell>
          <cell r="L222" t="str">
            <v>ОХМАК Е.</v>
          </cell>
        </row>
        <row r="223">
          <cell r="A223">
            <v>215</v>
          </cell>
          <cell r="B223" t="str">
            <v>46</v>
          </cell>
          <cell r="C223" t="str">
            <v>ФУ Дарья</v>
          </cell>
          <cell r="D223">
            <v>39844</v>
          </cell>
          <cell r="E223" t="str">
            <v>III</v>
          </cell>
          <cell r="F223" t="str">
            <v>Карагандин. обл.</v>
          </cell>
          <cell r="G223">
            <v>0</v>
          </cell>
          <cell r="H223">
            <v>0</v>
          </cell>
          <cell r="I223" t="str">
            <v>Карагандин. обл.</v>
          </cell>
          <cell r="J223" t="str">
            <v>ФУ</v>
          </cell>
          <cell r="K223" t="str">
            <v>Д</v>
          </cell>
          <cell r="L223" t="str">
            <v>ФУ Д.</v>
          </cell>
        </row>
        <row r="224">
          <cell r="A224">
            <v>216</v>
          </cell>
          <cell r="B224" t="str">
            <v>47</v>
          </cell>
          <cell r="C224" t="str">
            <v>ШЛЕТГАУЭР Валерия</v>
          </cell>
          <cell r="D224">
            <v>38913</v>
          </cell>
          <cell r="E224" t="str">
            <v>III</v>
          </cell>
          <cell r="F224" t="str">
            <v>Павлодар. обл.</v>
          </cell>
          <cell r="G224">
            <v>0</v>
          </cell>
          <cell r="H224">
            <v>0</v>
          </cell>
          <cell r="I224" t="str">
            <v>Павлодар. обл.</v>
          </cell>
          <cell r="J224" t="str">
            <v>ШЛЕТГАУЭР</v>
          </cell>
          <cell r="K224" t="str">
            <v>В</v>
          </cell>
          <cell r="L224" t="str">
            <v>ШЛЕТГАУЭР В.</v>
          </cell>
        </row>
        <row r="225">
          <cell r="A225">
            <v>217</v>
          </cell>
          <cell r="B225" t="str">
            <v>48</v>
          </cell>
          <cell r="C225" t="str">
            <v>ГАМОВА Дарья</v>
          </cell>
          <cell r="D225">
            <v>39561</v>
          </cell>
          <cell r="E225" t="str">
            <v>III</v>
          </cell>
          <cell r="F225" t="str">
            <v>Карагандин. обл.</v>
          </cell>
          <cell r="G225">
            <v>0</v>
          </cell>
          <cell r="H225">
            <v>0</v>
          </cell>
          <cell r="I225" t="str">
            <v>Карагандин. обл.</v>
          </cell>
          <cell r="J225" t="str">
            <v>ГАМОВА</v>
          </cell>
          <cell r="K225" t="str">
            <v>Д</v>
          </cell>
          <cell r="L225" t="str">
            <v>ГАМОВА Д.</v>
          </cell>
        </row>
        <row r="226">
          <cell r="A226">
            <v>218</v>
          </cell>
          <cell r="B226" t="str">
            <v>49</v>
          </cell>
          <cell r="C226" t="str">
            <v>АБУЛХАЙР Роза</v>
          </cell>
          <cell r="D226">
            <v>39083</v>
          </cell>
          <cell r="E226" t="str">
            <v>II</v>
          </cell>
          <cell r="F226" t="str">
            <v>Мангистау. обл.</v>
          </cell>
          <cell r="G226">
            <v>0</v>
          </cell>
          <cell r="H226">
            <v>0</v>
          </cell>
          <cell r="I226" t="str">
            <v>Мангистау. обл.</v>
          </cell>
          <cell r="J226" t="str">
            <v>АБУЛХАЙР</v>
          </cell>
          <cell r="K226" t="str">
            <v>Р</v>
          </cell>
          <cell r="L226" t="str">
            <v>АБУЛХАЙР Р.</v>
          </cell>
        </row>
        <row r="227">
          <cell r="A227">
            <v>219</v>
          </cell>
          <cell r="B227" t="str">
            <v>50</v>
          </cell>
          <cell r="C227" t="str">
            <v>АБУЛХАЙР Салима</v>
          </cell>
          <cell r="D227">
            <v>39814</v>
          </cell>
          <cell r="E227" t="str">
            <v>II</v>
          </cell>
          <cell r="F227" t="str">
            <v>Мангистау. обл.</v>
          </cell>
          <cell r="G227">
            <v>0</v>
          </cell>
          <cell r="H227">
            <v>0</v>
          </cell>
          <cell r="I227" t="str">
            <v>Мангистау. обл.</v>
          </cell>
          <cell r="J227" t="str">
            <v>АБУЛХАЙР</v>
          </cell>
          <cell r="K227" t="str">
            <v>С</v>
          </cell>
          <cell r="L227" t="str">
            <v>АБУЛХАЙР С.</v>
          </cell>
        </row>
        <row r="228">
          <cell r="A228">
            <v>220</v>
          </cell>
          <cell r="B228" t="str">
            <v>51</v>
          </cell>
          <cell r="C228" t="str">
            <v>БИАХМЕТОВА Дана</v>
          </cell>
          <cell r="D228">
            <v>37419</v>
          </cell>
          <cell r="E228" t="str">
            <v>II</v>
          </cell>
          <cell r="F228" t="str">
            <v>Костанай. обл</v>
          </cell>
          <cell r="G228">
            <v>0</v>
          </cell>
          <cell r="H228">
            <v>0</v>
          </cell>
          <cell r="I228" t="str">
            <v>Костанай. обл</v>
          </cell>
          <cell r="J228" t="str">
            <v>БИАХМЕТОВА</v>
          </cell>
          <cell r="K228" t="str">
            <v>Д</v>
          </cell>
          <cell r="L228" t="str">
            <v>БИАХМЕТОВА Д.</v>
          </cell>
        </row>
        <row r="229">
          <cell r="A229">
            <v>221</v>
          </cell>
          <cell r="B229" t="str">
            <v>52</v>
          </cell>
          <cell r="C229" t="str">
            <v>ГРОШЕВА Полина</v>
          </cell>
          <cell r="D229">
            <v>39083</v>
          </cell>
          <cell r="E229" t="str">
            <v>II</v>
          </cell>
          <cell r="F229" t="str">
            <v>г. Астана</v>
          </cell>
          <cell r="G229">
            <v>0</v>
          </cell>
          <cell r="H229">
            <v>0</v>
          </cell>
          <cell r="I229" t="str">
            <v>г. Астана</v>
          </cell>
          <cell r="J229" t="str">
            <v>ГРОШЕВА</v>
          </cell>
          <cell r="K229" t="str">
            <v>П</v>
          </cell>
          <cell r="L229" t="str">
            <v>ГРОШЕВА П.</v>
          </cell>
        </row>
        <row r="230">
          <cell r="A230">
            <v>222</v>
          </cell>
          <cell r="B230" t="str">
            <v>53</v>
          </cell>
          <cell r="C230" t="str">
            <v>ЕРКИН Акбота</v>
          </cell>
          <cell r="D230">
            <v>39448</v>
          </cell>
          <cell r="E230" t="str">
            <v>II</v>
          </cell>
          <cell r="F230" t="str">
            <v>Мангистау. обл.</v>
          </cell>
          <cell r="G230">
            <v>0</v>
          </cell>
          <cell r="H230">
            <v>0</v>
          </cell>
          <cell r="I230" t="str">
            <v>Мангистау. обл.</v>
          </cell>
          <cell r="J230" t="str">
            <v>ЕРКИН</v>
          </cell>
          <cell r="K230" t="str">
            <v>А</v>
          </cell>
          <cell r="L230" t="str">
            <v>ЕРКИН А.</v>
          </cell>
        </row>
        <row r="231">
          <cell r="A231">
            <v>223</v>
          </cell>
          <cell r="B231" t="str">
            <v>54</v>
          </cell>
          <cell r="C231" t="str">
            <v>ЛАВРОВА Елизавета</v>
          </cell>
          <cell r="D231">
            <v>39083</v>
          </cell>
          <cell r="E231" t="str">
            <v>II</v>
          </cell>
          <cell r="F231" t="str">
            <v>г. Астана</v>
          </cell>
          <cell r="G231">
            <v>0</v>
          </cell>
          <cell r="H231">
            <v>0</v>
          </cell>
          <cell r="I231" t="str">
            <v>г. Астана</v>
          </cell>
          <cell r="J231" t="str">
            <v>ЛАВРОВА</v>
          </cell>
          <cell r="K231" t="str">
            <v>Е</v>
          </cell>
          <cell r="L231" t="str">
            <v>ЛАВРОВА Е.</v>
          </cell>
        </row>
        <row r="232">
          <cell r="A232">
            <v>224</v>
          </cell>
          <cell r="B232" t="str">
            <v>55</v>
          </cell>
          <cell r="C232" t="str">
            <v>САНДЫБАЙ Жазира</v>
          </cell>
          <cell r="D232">
            <v>37257</v>
          </cell>
          <cell r="E232" t="str">
            <v>II</v>
          </cell>
          <cell r="F232" t="str">
            <v>СКО</v>
          </cell>
          <cell r="G232">
            <v>0</v>
          </cell>
          <cell r="H232">
            <v>0</v>
          </cell>
          <cell r="I232" t="str">
            <v>СКО</v>
          </cell>
          <cell r="J232" t="str">
            <v>САНДЫБАЙ</v>
          </cell>
          <cell r="K232" t="str">
            <v>Ж</v>
          </cell>
          <cell r="L232" t="str">
            <v>САНДЫБАЙ Ж.</v>
          </cell>
        </row>
        <row r="233">
          <cell r="A233">
            <v>225</v>
          </cell>
          <cell r="B233" t="str">
            <v>56</v>
          </cell>
          <cell r="C233" t="str">
            <v>СПЕСИВЦЕВА Елизавета</v>
          </cell>
          <cell r="D233">
            <v>37622</v>
          </cell>
          <cell r="E233" t="str">
            <v>II</v>
          </cell>
          <cell r="F233" t="str">
            <v>СКО</v>
          </cell>
          <cell r="G233">
            <v>0</v>
          </cell>
          <cell r="H233">
            <v>0</v>
          </cell>
          <cell r="I233" t="str">
            <v>СКО</v>
          </cell>
          <cell r="J233" t="str">
            <v>СПЕСИВЦЕВА</v>
          </cell>
          <cell r="K233" t="str">
            <v>Е</v>
          </cell>
          <cell r="L233" t="str">
            <v>СПЕСИВЦЕВА Е.</v>
          </cell>
        </row>
        <row r="234">
          <cell r="A234">
            <v>226</v>
          </cell>
          <cell r="B234" t="str">
            <v>57</v>
          </cell>
          <cell r="C234" t="str">
            <v>ТУТУЕВА Алина</v>
          </cell>
          <cell r="D234">
            <v>37622</v>
          </cell>
          <cell r="E234" t="str">
            <v>II</v>
          </cell>
          <cell r="F234" t="str">
            <v>СКО</v>
          </cell>
          <cell r="G234">
            <v>0</v>
          </cell>
          <cell r="H234">
            <v>0</v>
          </cell>
          <cell r="I234" t="str">
            <v>СКО</v>
          </cell>
          <cell r="J234" t="str">
            <v>ТУТУЕВА</v>
          </cell>
          <cell r="K234" t="str">
            <v>А</v>
          </cell>
          <cell r="L234" t="str">
            <v>ТУТУЕВА А.</v>
          </cell>
        </row>
        <row r="235">
          <cell r="A235">
            <v>227</v>
          </cell>
          <cell r="B235" t="str">
            <v>58</v>
          </cell>
          <cell r="C235" t="str">
            <v>ШАЙХИНА Алина</v>
          </cell>
          <cell r="D235">
            <v>39083</v>
          </cell>
          <cell r="E235" t="str">
            <v>II</v>
          </cell>
          <cell r="F235" t="str">
            <v>г. Астана</v>
          </cell>
          <cell r="G235">
            <v>0</v>
          </cell>
          <cell r="H235">
            <v>0</v>
          </cell>
          <cell r="I235" t="str">
            <v>г. Астана</v>
          </cell>
          <cell r="J235" t="str">
            <v>ШАЙХИНА</v>
          </cell>
          <cell r="K235" t="str">
            <v>А</v>
          </cell>
          <cell r="L235" t="str">
            <v>ШАЙХИНА А.</v>
          </cell>
        </row>
        <row r="236">
          <cell r="A236">
            <v>228</v>
          </cell>
          <cell r="B236" t="str">
            <v>59</v>
          </cell>
          <cell r="C236" t="str">
            <v>ШАВКАТОВА Гулёра</v>
          </cell>
          <cell r="D236">
            <v>38913</v>
          </cell>
          <cell r="E236" t="str">
            <v>II</v>
          </cell>
          <cell r="F236" t="str">
            <v>Туркестан обл.</v>
          </cell>
          <cell r="G236">
            <v>0</v>
          </cell>
          <cell r="H236">
            <v>0</v>
          </cell>
          <cell r="I236" t="str">
            <v>Туркестан обл.</v>
          </cell>
          <cell r="J236" t="str">
            <v>ШАВКАТОВА</v>
          </cell>
          <cell r="K236" t="str">
            <v>Г</v>
          </cell>
          <cell r="L236" t="str">
            <v>ШАВКАТОВА Г.</v>
          </cell>
        </row>
        <row r="237">
          <cell r="A237">
            <v>229</v>
          </cell>
          <cell r="B237" t="str">
            <v>60</v>
          </cell>
          <cell r="C237" t="str">
            <v>АКМУРЗИНА Мариза</v>
          </cell>
          <cell r="D237">
            <v>38938</v>
          </cell>
          <cell r="E237" t="str">
            <v>I</v>
          </cell>
          <cell r="F237" t="str">
            <v>ЗКО</v>
          </cell>
          <cell r="G237">
            <v>0</v>
          </cell>
          <cell r="H237">
            <v>0</v>
          </cell>
          <cell r="I237" t="str">
            <v>ЗКО</v>
          </cell>
          <cell r="J237" t="str">
            <v>АКМУРЗИНА</v>
          </cell>
          <cell r="K237" t="str">
            <v>М</v>
          </cell>
          <cell r="L237" t="str">
            <v>АКМУРЗИНА М.</v>
          </cell>
        </row>
        <row r="238">
          <cell r="A238">
            <v>230</v>
          </cell>
          <cell r="B238" t="str">
            <v>61</v>
          </cell>
          <cell r="C238" t="str">
            <v>АСЫЛХАНОВА Асылхан</v>
          </cell>
          <cell r="D238">
            <v>38353</v>
          </cell>
          <cell r="E238" t="str">
            <v>I</v>
          </cell>
          <cell r="F238" t="str">
            <v>Актюбинск. обл.</v>
          </cell>
          <cell r="G238">
            <v>0</v>
          </cell>
          <cell r="H238">
            <v>0</v>
          </cell>
          <cell r="I238" t="str">
            <v>Актюбинск. обл.</v>
          </cell>
          <cell r="J238" t="str">
            <v>АСЫЛХАНОВА</v>
          </cell>
          <cell r="K238" t="str">
            <v>А</v>
          </cell>
          <cell r="L238" t="str">
            <v>АСЫЛХАНОВА А.</v>
          </cell>
        </row>
        <row r="239">
          <cell r="A239">
            <v>231</v>
          </cell>
          <cell r="B239" t="str">
            <v>62</v>
          </cell>
          <cell r="C239" t="str">
            <v>БОРСАКБАЕВА Зарина</v>
          </cell>
          <cell r="D239">
            <v>37622</v>
          </cell>
          <cell r="E239" t="str">
            <v>I</v>
          </cell>
          <cell r="F239" t="str">
            <v>Мангистау. обл.</v>
          </cell>
          <cell r="G239">
            <v>0</v>
          </cell>
          <cell r="H239">
            <v>0</v>
          </cell>
          <cell r="I239" t="str">
            <v>Мангистау. обл.</v>
          </cell>
          <cell r="J239" t="str">
            <v>БОРСАКБАЕВА</v>
          </cell>
          <cell r="K239" t="str">
            <v>З</v>
          </cell>
          <cell r="L239" t="str">
            <v>БОРСАКБАЕВА З.</v>
          </cell>
        </row>
        <row r="240">
          <cell r="A240">
            <v>232</v>
          </cell>
          <cell r="B240" t="str">
            <v>63</v>
          </cell>
          <cell r="C240" t="str">
            <v>ДАРХАНКЫЗЫ Алуа</v>
          </cell>
          <cell r="D240">
            <v>38645</v>
          </cell>
          <cell r="E240" t="str">
            <v>I</v>
          </cell>
          <cell r="F240" t="str">
            <v>ВКО</v>
          </cell>
          <cell r="G240">
            <v>0</v>
          </cell>
          <cell r="H240">
            <v>0</v>
          </cell>
          <cell r="I240" t="str">
            <v>ВКО</v>
          </cell>
          <cell r="J240" t="str">
            <v>ДАРХАНКЫЗЫ</v>
          </cell>
          <cell r="K240" t="str">
            <v>А</v>
          </cell>
          <cell r="L240" t="str">
            <v>ДАРХАНКЫЗЫ А.</v>
          </cell>
        </row>
        <row r="241">
          <cell r="A241">
            <v>233</v>
          </cell>
          <cell r="B241" t="str">
            <v>64</v>
          </cell>
          <cell r="C241" t="str">
            <v>ЖАКСЫЛЫКОВА Альбина</v>
          </cell>
          <cell r="D241">
            <v>39213</v>
          </cell>
          <cell r="E241" t="str">
            <v>I</v>
          </cell>
          <cell r="F241" t="str">
            <v>Карагандин. обл.</v>
          </cell>
          <cell r="G241">
            <v>0</v>
          </cell>
          <cell r="H241">
            <v>0</v>
          </cell>
          <cell r="I241" t="str">
            <v>Карагандин. обл.</v>
          </cell>
          <cell r="J241" t="str">
            <v>ЖАКСЫЛЫКОВА</v>
          </cell>
          <cell r="K241" t="str">
            <v>А</v>
          </cell>
          <cell r="L241" t="str">
            <v>ЖАКСЫЛЫКОВА А.</v>
          </cell>
        </row>
        <row r="242">
          <cell r="A242">
            <v>234</v>
          </cell>
          <cell r="B242" t="str">
            <v>65</v>
          </cell>
          <cell r="C242" t="str">
            <v>ИЛЬЯС Арунжан</v>
          </cell>
          <cell r="D242">
            <v>38821</v>
          </cell>
          <cell r="E242" t="str">
            <v>I</v>
          </cell>
          <cell r="F242" t="str">
            <v>ЗКО</v>
          </cell>
          <cell r="G242">
            <v>0</v>
          </cell>
          <cell r="H242">
            <v>0</v>
          </cell>
          <cell r="I242" t="str">
            <v>ЗКО</v>
          </cell>
          <cell r="J242" t="str">
            <v>ИЛЬЯС</v>
          </cell>
          <cell r="K242" t="str">
            <v>А</v>
          </cell>
          <cell r="L242" t="str">
            <v>ИЛЬЯС А.</v>
          </cell>
        </row>
        <row r="243">
          <cell r="A243">
            <v>235</v>
          </cell>
          <cell r="B243" t="str">
            <v>66</v>
          </cell>
          <cell r="C243" t="str">
            <v>ИЛЬЯСОВА Ирина</v>
          </cell>
          <cell r="D243">
            <v>38232</v>
          </cell>
          <cell r="E243" t="str">
            <v>I</v>
          </cell>
          <cell r="F243" t="str">
            <v>ВКО</v>
          </cell>
          <cell r="G243">
            <v>0</v>
          </cell>
          <cell r="H243">
            <v>0</v>
          </cell>
          <cell r="I243" t="str">
            <v>ВКО</v>
          </cell>
          <cell r="J243" t="str">
            <v>ИЛЬЯСОВА</v>
          </cell>
          <cell r="K243" t="str">
            <v>И</v>
          </cell>
          <cell r="L243" t="str">
            <v>ИЛЬЯСОВА И.</v>
          </cell>
        </row>
        <row r="244">
          <cell r="A244">
            <v>236</v>
          </cell>
          <cell r="B244" t="str">
            <v>67</v>
          </cell>
          <cell r="C244" t="str">
            <v>МАРТЫНОВА Анастасия</v>
          </cell>
          <cell r="D244">
            <v>38353</v>
          </cell>
          <cell r="E244" t="str">
            <v>I</v>
          </cell>
          <cell r="F244" t="str">
            <v>Актюбинск. обл.</v>
          </cell>
          <cell r="G244">
            <v>0</v>
          </cell>
          <cell r="H244">
            <v>0</v>
          </cell>
          <cell r="I244" t="str">
            <v>Актюбинск. обл.</v>
          </cell>
          <cell r="J244" t="str">
            <v>МАРТЫНОВА</v>
          </cell>
          <cell r="K244" t="str">
            <v>А</v>
          </cell>
          <cell r="L244" t="str">
            <v>МАРТЫНОВА А.</v>
          </cell>
        </row>
        <row r="245">
          <cell r="A245">
            <v>237</v>
          </cell>
          <cell r="B245" t="str">
            <v>68</v>
          </cell>
          <cell r="C245" t="str">
            <v>НАСЫРОВА Динара</v>
          </cell>
          <cell r="D245">
            <v>38353</v>
          </cell>
          <cell r="E245" t="str">
            <v>I</v>
          </cell>
          <cell r="F245" t="str">
            <v>Актюбинск. обл.</v>
          </cell>
          <cell r="G245">
            <v>0</v>
          </cell>
          <cell r="H245">
            <v>0</v>
          </cell>
          <cell r="I245" t="str">
            <v>Актюбинск. обл.</v>
          </cell>
          <cell r="J245" t="str">
            <v>НАСЫРОВА</v>
          </cell>
          <cell r="K245" t="str">
            <v>Д</v>
          </cell>
          <cell r="L245" t="str">
            <v>НАСЫРОВА Д.</v>
          </cell>
        </row>
        <row r="246">
          <cell r="A246">
            <v>238</v>
          </cell>
          <cell r="B246" t="str">
            <v>69</v>
          </cell>
          <cell r="C246" t="str">
            <v>ТУРАШЕВА Бекжаным</v>
          </cell>
          <cell r="D246">
            <v>38939</v>
          </cell>
          <cell r="E246" t="str">
            <v>I</v>
          </cell>
          <cell r="F246" t="str">
            <v>ЗКО</v>
          </cell>
          <cell r="G246">
            <v>0</v>
          </cell>
          <cell r="H246">
            <v>0</v>
          </cell>
          <cell r="I246" t="str">
            <v>ЗКО</v>
          </cell>
          <cell r="J246" t="str">
            <v>ТУРАШЕВА</v>
          </cell>
          <cell r="K246" t="str">
            <v>Б</v>
          </cell>
          <cell r="L246" t="str">
            <v>ТУРАШЕВА Б.</v>
          </cell>
        </row>
        <row r="247">
          <cell r="A247">
            <v>239</v>
          </cell>
          <cell r="B247" t="str">
            <v>70</v>
          </cell>
          <cell r="C247" t="str">
            <v>ЦВИГУН Алиса</v>
          </cell>
          <cell r="D247">
            <v>39083</v>
          </cell>
          <cell r="E247" t="str">
            <v>I</v>
          </cell>
          <cell r="F247" t="str">
            <v>г. Астана</v>
          </cell>
          <cell r="G247">
            <v>0</v>
          </cell>
          <cell r="H247">
            <v>0</v>
          </cell>
          <cell r="I247" t="str">
            <v>г. Астана</v>
          </cell>
          <cell r="J247" t="str">
            <v>ЦВИГУН</v>
          </cell>
          <cell r="K247" t="str">
            <v>А</v>
          </cell>
          <cell r="L247" t="str">
            <v>ЦВИГУН А.</v>
          </cell>
        </row>
        <row r="248">
          <cell r="A248">
            <v>240</v>
          </cell>
          <cell r="B248" t="str">
            <v>71</v>
          </cell>
          <cell r="C248" t="str">
            <v>ШАУХАРОВА Лейла</v>
          </cell>
          <cell r="D248">
            <v>38098</v>
          </cell>
          <cell r="E248" t="str">
            <v>I</v>
          </cell>
          <cell r="F248" t="str">
            <v>ЗКО</v>
          </cell>
          <cell r="G248">
            <v>0</v>
          </cell>
          <cell r="H248">
            <v>0</v>
          </cell>
          <cell r="I248" t="str">
            <v>ЗКО</v>
          </cell>
          <cell r="J248" t="str">
            <v>ШАУХАРОВА</v>
          </cell>
          <cell r="K248" t="str">
            <v>Л</v>
          </cell>
          <cell r="L248" t="str">
            <v>ШАУХАРОВА Л.</v>
          </cell>
        </row>
        <row r="249">
          <cell r="A249">
            <v>241</v>
          </cell>
          <cell r="B249" t="str">
            <v>72</v>
          </cell>
          <cell r="C249" t="str">
            <v>ЯСАКОВА Анна</v>
          </cell>
          <cell r="D249">
            <v>38904</v>
          </cell>
          <cell r="E249" t="str">
            <v>I</v>
          </cell>
          <cell r="F249" t="str">
            <v>ВКО</v>
          </cell>
          <cell r="G249">
            <v>0</v>
          </cell>
          <cell r="H249">
            <v>0</v>
          </cell>
          <cell r="I249" t="str">
            <v>ВКО</v>
          </cell>
          <cell r="J249" t="str">
            <v>ЯСАКОВА</v>
          </cell>
          <cell r="K249" t="str">
            <v>А</v>
          </cell>
          <cell r="L249" t="str">
            <v>ЯСАКОВА А.</v>
          </cell>
        </row>
        <row r="250">
          <cell r="A250">
            <v>242</v>
          </cell>
          <cell r="B250" t="str">
            <v>73</v>
          </cell>
          <cell r="C250" t="str">
            <v>БУЛАНОВА Гулнас</v>
          </cell>
          <cell r="D250">
            <v>39767</v>
          </cell>
          <cell r="E250" t="str">
            <v>I</v>
          </cell>
          <cell r="F250" t="str">
            <v>ЗКО</v>
          </cell>
          <cell r="G250">
            <v>0</v>
          </cell>
          <cell r="H250">
            <v>0</v>
          </cell>
          <cell r="I250" t="str">
            <v>ЗКО</v>
          </cell>
          <cell r="J250" t="str">
            <v>БУЛАНОВА</v>
          </cell>
          <cell r="K250" t="str">
            <v>Г</v>
          </cell>
          <cell r="L250" t="str">
            <v>БУЛАНОВА Г.</v>
          </cell>
        </row>
        <row r="251">
          <cell r="A251">
            <v>243</v>
          </cell>
          <cell r="B251" t="str">
            <v>74</v>
          </cell>
          <cell r="C251" t="str">
            <v>АХМЕТ Жания</v>
          </cell>
          <cell r="D251">
            <v>38797</v>
          </cell>
          <cell r="E251" t="str">
            <v>I</v>
          </cell>
          <cell r="F251" t="str">
            <v>ЗКО</v>
          </cell>
          <cell r="G251">
            <v>0</v>
          </cell>
          <cell r="H251">
            <v>0</v>
          </cell>
          <cell r="I251" t="str">
            <v>ЗКО</v>
          </cell>
          <cell r="J251" t="str">
            <v>АХМЕТ</v>
          </cell>
          <cell r="K251" t="str">
            <v>Ж</v>
          </cell>
          <cell r="L251" t="str">
            <v>АХМЕТ Ж.</v>
          </cell>
        </row>
        <row r="252">
          <cell r="A252">
            <v>244</v>
          </cell>
          <cell r="B252" t="str">
            <v>75</v>
          </cell>
          <cell r="C252" t="str">
            <v>СИРОТИНА Полина</v>
          </cell>
          <cell r="D252">
            <v>39500</v>
          </cell>
          <cell r="E252" t="str">
            <v>1 юн.</v>
          </cell>
          <cell r="F252" t="str">
            <v>Карагандин. обл.</v>
          </cell>
          <cell r="G252">
            <v>0</v>
          </cell>
          <cell r="H252">
            <v>0</v>
          </cell>
          <cell r="I252" t="str">
            <v>Карагандин. обл.</v>
          </cell>
          <cell r="J252" t="str">
            <v>СИРОТИНА</v>
          </cell>
          <cell r="K252" t="str">
            <v>П</v>
          </cell>
          <cell r="L252" t="str">
            <v>СИРОТИНА П.</v>
          </cell>
        </row>
        <row r="253">
          <cell r="A253">
            <v>245</v>
          </cell>
          <cell r="B253" t="str">
            <v>76</v>
          </cell>
          <cell r="C253" t="str">
            <v>БЕГАЙДАР Карахат</v>
          </cell>
          <cell r="D253">
            <v>39149</v>
          </cell>
          <cell r="E253" t="str">
            <v>II</v>
          </cell>
          <cell r="F253" t="str">
            <v>Туркестан обл.</v>
          </cell>
          <cell r="G253">
            <v>0</v>
          </cell>
          <cell r="H253">
            <v>0</v>
          </cell>
          <cell r="I253" t="str">
            <v>Туркестан обл.</v>
          </cell>
          <cell r="J253" t="str">
            <v>БЕГАЙДАР</v>
          </cell>
          <cell r="K253" t="str">
            <v>К</v>
          </cell>
          <cell r="L253" t="str">
            <v>БЕГАЙДАР К.</v>
          </cell>
        </row>
        <row r="254">
          <cell r="A254">
            <v>246</v>
          </cell>
          <cell r="B254" t="str">
            <v>77</v>
          </cell>
          <cell r="C254" t="e">
            <v>#VALUE!</v>
          </cell>
          <cell r="D254" t="e">
            <v>#VALUE!</v>
          </cell>
          <cell r="E254" t="e">
            <v>#VALUE!</v>
          </cell>
          <cell r="F254" t="e">
            <v>#VALUE!</v>
          </cell>
          <cell r="G254">
            <v>0</v>
          </cell>
          <cell r="H254">
            <v>0</v>
          </cell>
          <cell r="I254" t="e">
            <v>#VALUE!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247</v>
          </cell>
          <cell r="B255" t="str">
            <v>78</v>
          </cell>
          <cell r="C255" t="e">
            <v>#VALUE!</v>
          </cell>
          <cell r="D255" t="e">
            <v>#VALUE!</v>
          </cell>
          <cell r="E255" t="e">
            <v>#VALUE!</v>
          </cell>
          <cell r="F255" t="e">
            <v>#VALUE!</v>
          </cell>
          <cell r="G255">
            <v>0</v>
          </cell>
          <cell r="H255">
            <v>0</v>
          </cell>
          <cell r="I255" t="e">
            <v>#VALUE!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248</v>
          </cell>
          <cell r="B256" t="str">
            <v>79</v>
          </cell>
          <cell r="C256" t="e">
            <v>#VALUE!</v>
          </cell>
          <cell r="D256" t="e">
            <v>#VALUE!</v>
          </cell>
          <cell r="E256" t="e">
            <v>#VALUE!</v>
          </cell>
          <cell r="F256" t="e">
            <v>#VALUE!</v>
          </cell>
          <cell r="G256">
            <v>0</v>
          </cell>
          <cell r="H256">
            <v>0</v>
          </cell>
          <cell r="I256" t="e">
            <v>#VALUE!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249</v>
          </cell>
          <cell r="B257" t="str">
            <v>80</v>
          </cell>
          <cell r="C257" t="e">
            <v>#VALUE!</v>
          </cell>
          <cell r="D257" t="e">
            <v>#VALUE!</v>
          </cell>
          <cell r="E257" t="e">
            <v>#VALUE!</v>
          </cell>
          <cell r="F257" t="e">
            <v>#VALUE!</v>
          </cell>
          <cell r="G257">
            <v>0</v>
          </cell>
          <cell r="H257">
            <v>0</v>
          </cell>
          <cell r="I257" t="e">
            <v>#VALUE!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250</v>
          </cell>
          <cell r="B258" t="str">
            <v>81</v>
          </cell>
          <cell r="C258" t="e">
            <v>#VALUE!</v>
          </cell>
          <cell r="D258" t="e">
            <v>#VALUE!</v>
          </cell>
          <cell r="E258" t="e">
            <v>#VALUE!</v>
          </cell>
          <cell r="F258" t="e">
            <v>#VALUE!</v>
          </cell>
          <cell r="G258">
            <v>0</v>
          </cell>
          <cell r="H258">
            <v>0</v>
          </cell>
          <cell r="I258" t="e">
            <v>#VALUE!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251</v>
          </cell>
          <cell r="B259" t="str">
            <v>82</v>
          </cell>
          <cell r="C259" t="e">
            <v>#VALUE!</v>
          </cell>
          <cell r="D259" t="e">
            <v>#VALUE!</v>
          </cell>
          <cell r="E259" t="e">
            <v>#VALUE!</v>
          </cell>
          <cell r="F259" t="e">
            <v>#VALUE!</v>
          </cell>
          <cell r="G259">
            <v>0</v>
          </cell>
          <cell r="H259">
            <v>0</v>
          </cell>
          <cell r="I259" t="e">
            <v>#VALUE!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252</v>
          </cell>
          <cell r="B260" t="str">
            <v>83</v>
          </cell>
          <cell r="C260" t="e">
            <v>#VALUE!</v>
          </cell>
          <cell r="D260" t="e">
            <v>#VALUE!</v>
          </cell>
          <cell r="E260" t="e">
            <v>#VALUE!</v>
          </cell>
          <cell r="F260" t="e">
            <v>#VALUE!</v>
          </cell>
          <cell r="G260">
            <v>0</v>
          </cell>
          <cell r="H260">
            <v>0</v>
          </cell>
          <cell r="I260" t="e">
            <v>#VALUE!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253</v>
          </cell>
          <cell r="B261" t="str">
            <v>84</v>
          </cell>
          <cell r="C261" t="e">
            <v>#VALUE!</v>
          </cell>
          <cell r="D261" t="e">
            <v>#VALUE!</v>
          </cell>
          <cell r="E261" t="e">
            <v>#VALUE!</v>
          </cell>
          <cell r="F261" t="e">
            <v>#VALUE!</v>
          </cell>
          <cell r="G261">
            <v>0</v>
          </cell>
          <cell r="H261">
            <v>0</v>
          </cell>
          <cell r="I261" t="e">
            <v>#VALUE!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254</v>
          </cell>
          <cell r="B262" t="str">
            <v>85</v>
          </cell>
          <cell r="C262" t="e">
            <v>#VALUE!</v>
          </cell>
          <cell r="D262" t="e">
            <v>#VALUE!</v>
          </cell>
          <cell r="E262" t="e">
            <v>#VALUE!</v>
          </cell>
          <cell r="F262" t="e">
            <v>#VALUE!</v>
          </cell>
          <cell r="G262">
            <v>0</v>
          </cell>
          <cell r="H262">
            <v>0</v>
          </cell>
          <cell r="I262" t="e">
            <v>#VALUE!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255</v>
          </cell>
          <cell r="B263" t="str">
            <v>86</v>
          </cell>
          <cell r="C263" t="e">
            <v>#VALUE!</v>
          </cell>
          <cell r="D263" t="e">
            <v>#VALUE!</v>
          </cell>
          <cell r="E263" t="e">
            <v>#VALUE!</v>
          </cell>
          <cell r="F263" t="e">
            <v>#VALUE!</v>
          </cell>
          <cell r="G263">
            <v>0</v>
          </cell>
          <cell r="H263">
            <v>0</v>
          </cell>
          <cell r="I263" t="e">
            <v>#VALUE!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256</v>
          </cell>
          <cell r="B264" t="str">
            <v>87</v>
          </cell>
          <cell r="C264" t="e">
            <v>#VALUE!</v>
          </cell>
          <cell r="D264" t="e">
            <v>#VALUE!</v>
          </cell>
          <cell r="E264" t="e">
            <v>#VALUE!</v>
          </cell>
          <cell r="F264" t="e">
            <v>#VALUE!</v>
          </cell>
          <cell r="G264">
            <v>0</v>
          </cell>
          <cell r="H264">
            <v>0</v>
          </cell>
          <cell r="I264" t="e">
            <v>#VALUE!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257</v>
          </cell>
          <cell r="B265" t="str">
            <v>88</v>
          </cell>
          <cell r="C265" t="e">
            <v>#VALUE!</v>
          </cell>
          <cell r="D265" t="e">
            <v>#VALUE!</v>
          </cell>
          <cell r="E265" t="e">
            <v>#VALUE!</v>
          </cell>
          <cell r="F265" t="e">
            <v>#VALUE!</v>
          </cell>
          <cell r="G265">
            <v>0</v>
          </cell>
          <cell r="H265">
            <v>0</v>
          </cell>
          <cell r="I265" t="e">
            <v>#VALUE!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258</v>
          </cell>
          <cell r="B266" t="str">
            <v>89</v>
          </cell>
          <cell r="C266" t="e">
            <v>#VALUE!</v>
          </cell>
          <cell r="D266" t="e">
            <v>#VALUE!</v>
          </cell>
          <cell r="E266" t="e">
            <v>#VALUE!</v>
          </cell>
          <cell r="F266" t="e">
            <v>#VALUE!</v>
          </cell>
          <cell r="G266">
            <v>0</v>
          </cell>
          <cell r="H266" t="str">
            <v xml:space="preserve"> </v>
          </cell>
          <cell r="I266" t="e">
            <v>#VALUE!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259</v>
          </cell>
          <cell r="B267" t="str">
            <v>90</v>
          </cell>
          <cell r="C267" t="e">
            <v>#VALUE!</v>
          </cell>
          <cell r="D267" t="e">
            <v>#VALUE!</v>
          </cell>
          <cell r="E267" t="e">
            <v>#VALUE!</v>
          </cell>
          <cell r="F267" t="e">
            <v>#VALUE!</v>
          </cell>
          <cell r="G267">
            <v>0</v>
          </cell>
          <cell r="H267" t="str">
            <v xml:space="preserve"> </v>
          </cell>
          <cell r="I267" t="e">
            <v>#VALUE!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260</v>
          </cell>
          <cell r="B268" t="str">
            <v>91</v>
          </cell>
          <cell r="C268" t="e">
            <v>#VALUE!</v>
          </cell>
          <cell r="D268" t="e">
            <v>#VALUE!</v>
          </cell>
          <cell r="E268" t="e">
            <v>#VALUE!</v>
          </cell>
          <cell r="F268" t="e">
            <v>#VALUE!</v>
          </cell>
          <cell r="G268">
            <v>0</v>
          </cell>
          <cell r="H268" t="str">
            <v xml:space="preserve"> </v>
          </cell>
          <cell r="I268" t="e">
            <v>#VALUE!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261</v>
          </cell>
          <cell r="B269" t="str">
            <v>92</v>
          </cell>
          <cell r="C269" t="e">
            <v>#VALUE!</v>
          </cell>
          <cell r="D269" t="e">
            <v>#VALUE!</v>
          </cell>
          <cell r="E269" t="e">
            <v>#VALUE!</v>
          </cell>
          <cell r="F269" t="e">
            <v>#VALUE!</v>
          </cell>
          <cell r="G269">
            <v>0</v>
          </cell>
          <cell r="H269" t="str">
            <v xml:space="preserve"> </v>
          </cell>
          <cell r="I269" t="e">
            <v>#VALUE!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262</v>
          </cell>
          <cell r="B270" t="str">
            <v>93</v>
          </cell>
          <cell r="C270" t="e">
            <v>#VALUE!</v>
          </cell>
          <cell r="D270" t="e">
            <v>#VALUE!</v>
          </cell>
          <cell r="E270" t="e">
            <v>#VALUE!</v>
          </cell>
          <cell r="F270" t="e">
            <v>#VALUE!</v>
          </cell>
          <cell r="G270">
            <v>0</v>
          </cell>
          <cell r="H270" t="str">
            <v xml:space="preserve"> </v>
          </cell>
          <cell r="I270" t="e">
            <v>#VALUE!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263</v>
          </cell>
          <cell r="B271" t="str">
            <v>94</v>
          </cell>
          <cell r="C271" t="e">
            <v>#VALUE!</v>
          </cell>
          <cell r="D271" t="e">
            <v>#VALUE!</v>
          </cell>
          <cell r="E271" t="e">
            <v>#VALUE!</v>
          </cell>
          <cell r="F271" t="e">
            <v>#VALUE!</v>
          </cell>
          <cell r="G271">
            <v>0</v>
          </cell>
          <cell r="H271" t="str">
            <v xml:space="preserve"> </v>
          </cell>
          <cell r="I271" t="e">
            <v>#VALUE!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264</v>
          </cell>
          <cell r="B272" t="str">
            <v>95</v>
          </cell>
          <cell r="C272" t="e">
            <v>#VALUE!</v>
          </cell>
          <cell r="D272" t="e">
            <v>#VALUE!</v>
          </cell>
          <cell r="E272" t="e">
            <v>#VALUE!</v>
          </cell>
          <cell r="F272" t="e">
            <v>#VALUE!</v>
          </cell>
          <cell r="G272">
            <v>0</v>
          </cell>
          <cell r="H272" t="str">
            <v xml:space="preserve"> </v>
          </cell>
          <cell r="I272" t="e">
            <v>#VALUE!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265</v>
          </cell>
          <cell r="B273" t="str">
            <v>96</v>
          </cell>
          <cell r="C273" t="e">
            <v>#VALUE!</v>
          </cell>
          <cell r="D273" t="e">
            <v>#VALUE!</v>
          </cell>
          <cell r="E273" t="e">
            <v>#VALUE!</v>
          </cell>
          <cell r="F273" t="e">
            <v>#VALUE!</v>
          </cell>
          <cell r="G273">
            <v>0</v>
          </cell>
          <cell r="H273" t="str">
            <v xml:space="preserve"> </v>
          </cell>
          <cell r="I273" t="e">
            <v>#VALUE!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266</v>
          </cell>
          <cell r="B274" t="str">
            <v>97</v>
          </cell>
          <cell r="C274" t="e">
            <v>#VALUE!</v>
          </cell>
          <cell r="D274" t="e">
            <v>#VALUE!</v>
          </cell>
          <cell r="E274" t="e">
            <v>#VALUE!</v>
          </cell>
          <cell r="F274" t="e">
            <v>#VALUE!</v>
          </cell>
          <cell r="G274">
            <v>0</v>
          </cell>
          <cell r="H274" t="str">
            <v xml:space="preserve"> </v>
          </cell>
          <cell r="I274" t="e">
            <v>#VALUE!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267</v>
          </cell>
          <cell r="B275" t="str">
            <v>98</v>
          </cell>
          <cell r="C275" t="e">
            <v>#VALUE!</v>
          </cell>
          <cell r="D275" t="e">
            <v>#VALUE!</v>
          </cell>
          <cell r="E275" t="e">
            <v>#VALUE!</v>
          </cell>
          <cell r="F275" t="e">
            <v>#VALUE!</v>
          </cell>
          <cell r="G275">
            <v>0</v>
          </cell>
          <cell r="H275" t="str">
            <v xml:space="preserve"> </v>
          </cell>
          <cell r="I275" t="e">
            <v>#VALUE!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268</v>
          </cell>
          <cell r="B276" t="str">
            <v>99</v>
          </cell>
          <cell r="C276" t="e">
            <v>#VALUE!</v>
          </cell>
          <cell r="D276" t="e">
            <v>#VALUE!</v>
          </cell>
          <cell r="E276" t="e">
            <v>#VALUE!</v>
          </cell>
          <cell r="F276" t="e">
            <v>#VALUE!</v>
          </cell>
          <cell r="G276">
            <v>0</v>
          </cell>
          <cell r="H276" t="str">
            <v xml:space="preserve"> </v>
          </cell>
          <cell r="I276" t="e">
            <v>#VALUE!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269</v>
          </cell>
          <cell r="B277" t="str">
            <v>100</v>
          </cell>
          <cell r="C277" t="e">
            <v>#VALUE!</v>
          </cell>
          <cell r="D277" t="e">
            <v>#VALUE!</v>
          </cell>
          <cell r="E277" t="e">
            <v>#VALUE!</v>
          </cell>
          <cell r="F277" t="e">
            <v>#VALUE!</v>
          </cell>
          <cell r="G277">
            <v>0</v>
          </cell>
          <cell r="H277" t="str">
            <v xml:space="preserve"> </v>
          </cell>
          <cell r="I277" t="e">
            <v>#VALUE!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270</v>
          </cell>
          <cell r="B278" t="str">
            <v>101</v>
          </cell>
          <cell r="C278" t="e">
            <v>#VALUE!</v>
          </cell>
          <cell r="D278" t="e">
            <v>#VALUE!</v>
          </cell>
          <cell r="E278" t="e">
            <v>#VALUE!</v>
          </cell>
          <cell r="F278" t="e">
            <v>#VALUE!</v>
          </cell>
          <cell r="G278">
            <v>0</v>
          </cell>
          <cell r="H278" t="str">
            <v xml:space="preserve"> </v>
          </cell>
          <cell r="I278" t="e">
            <v>#VALUE!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271</v>
          </cell>
          <cell r="B279" t="str">
            <v>102</v>
          </cell>
          <cell r="C279" t="e">
            <v>#VALUE!</v>
          </cell>
          <cell r="D279" t="e">
            <v>#VALUE!</v>
          </cell>
          <cell r="E279" t="e">
            <v>#VALUE!</v>
          </cell>
          <cell r="F279" t="e">
            <v>#VALUE!</v>
          </cell>
          <cell r="G279">
            <v>0</v>
          </cell>
          <cell r="H279" t="str">
            <v xml:space="preserve"> </v>
          </cell>
          <cell r="I279" t="e">
            <v>#VALUE!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272</v>
          </cell>
          <cell r="B280" t="str">
            <v>103</v>
          </cell>
          <cell r="C280" t="e">
            <v>#VALUE!</v>
          </cell>
          <cell r="D280" t="e">
            <v>#VALUE!</v>
          </cell>
          <cell r="E280" t="e">
            <v>#VALUE!</v>
          </cell>
          <cell r="F280" t="e">
            <v>#VALUE!</v>
          </cell>
          <cell r="G280">
            <v>0</v>
          </cell>
          <cell r="H280" t="str">
            <v xml:space="preserve"> </v>
          </cell>
          <cell r="I280" t="e">
            <v>#VALUE!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273</v>
          </cell>
          <cell r="B281" t="str">
            <v>104</v>
          </cell>
          <cell r="C281" t="e">
            <v>#VALUE!</v>
          </cell>
          <cell r="D281" t="e">
            <v>#VALUE!</v>
          </cell>
          <cell r="E281" t="e">
            <v>#VALUE!</v>
          </cell>
          <cell r="F281" t="e">
            <v>#VALUE!</v>
          </cell>
          <cell r="G281">
            <v>0</v>
          </cell>
          <cell r="H281" t="str">
            <v xml:space="preserve"> </v>
          </cell>
          <cell r="I281" t="e">
            <v>#VALUE!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274</v>
          </cell>
          <cell r="B282" t="str">
            <v>105</v>
          </cell>
          <cell r="C282" t="e">
            <v>#VALUE!</v>
          </cell>
          <cell r="D282" t="e">
            <v>#VALUE!</v>
          </cell>
          <cell r="E282" t="e">
            <v>#VALUE!</v>
          </cell>
          <cell r="F282" t="e">
            <v>#VALUE!</v>
          </cell>
          <cell r="G282">
            <v>0</v>
          </cell>
          <cell r="H282" t="str">
            <v xml:space="preserve"> </v>
          </cell>
          <cell r="I282" t="e">
            <v>#VALUE!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275</v>
          </cell>
          <cell r="B283" t="str">
            <v>106</v>
          </cell>
          <cell r="C283" t="e">
            <v>#VALUE!</v>
          </cell>
          <cell r="D283" t="e">
            <v>#VALUE!</v>
          </cell>
          <cell r="E283" t="e">
            <v>#VALUE!</v>
          </cell>
          <cell r="F283" t="e">
            <v>#VALUE!</v>
          </cell>
          <cell r="G283">
            <v>0</v>
          </cell>
          <cell r="H283" t="str">
            <v xml:space="preserve"> </v>
          </cell>
          <cell r="I283" t="e">
            <v>#VALUE!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276</v>
          </cell>
          <cell r="B284" t="str">
            <v>107</v>
          </cell>
          <cell r="C284" t="e">
            <v>#VALUE!</v>
          </cell>
          <cell r="D284" t="e">
            <v>#VALUE!</v>
          </cell>
          <cell r="E284" t="e">
            <v>#VALUE!</v>
          </cell>
          <cell r="F284" t="e">
            <v>#VALUE!</v>
          </cell>
          <cell r="G284">
            <v>0</v>
          </cell>
          <cell r="H284" t="str">
            <v xml:space="preserve"> </v>
          </cell>
          <cell r="I284" t="e">
            <v>#VALUE!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277</v>
          </cell>
          <cell r="B285" t="str">
            <v>108</v>
          </cell>
          <cell r="C285" t="e">
            <v>#VALUE!</v>
          </cell>
          <cell r="D285" t="e">
            <v>#VALUE!</v>
          </cell>
          <cell r="E285" t="e">
            <v>#VALUE!</v>
          </cell>
          <cell r="F285" t="e">
            <v>#VALUE!</v>
          </cell>
          <cell r="G285">
            <v>0</v>
          </cell>
          <cell r="H285" t="str">
            <v xml:space="preserve"> </v>
          </cell>
          <cell r="I285" t="e">
            <v>#VALUE!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278</v>
          </cell>
          <cell r="B286" t="str">
            <v>109</v>
          </cell>
          <cell r="C286" t="e">
            <v>#VALUE!</v>
          </cell>
          <cell r="D286" t="e">
            <v>#VALUE!</v>
          </cell>
          <cell r="E286" t="e">
            <v>#VALUE!</v>
          </cell>
          <cell r="F286" t="e">
            <v>#VALUE!</v>
          </cell>
          <cell r="G286">
            <v>0</v>
          </cell>
          <cell r="H286" t="str">
            <v xml:space="preserve"> </v>
          </cell>
          <cell r="I286" t="e">
            <v>#VALUE!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279</v>
          </cell>
          <cell r="B287" t="str">
            <v>110</v>
          </cell>
          <cell r="C287" t="e">
            <v>#VALUE!</v>
          </cell>
          <cell r="D287" t="e">
            <v>#VALUE!</v>
          </cell>
          <cell r="E287" t="e">
            <v>#VALUE!</v>
          </cell>
          <cell r="F287" t="e">
            <v>#VALUE!</v>
          </cell>
          <cell r="G287">
            <v>0</v>
          </cell>
          <cell r="H287" t="str">
            <v xml:space="preserve"> </v>
          </cell>
          <cell r="I287" t="e">
            <v>#VALUE!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280</v>
          </cell>
          <cell r="B288" t="str">
            <v>111</v>
          </cell>
          <cell r="C288" t="e">
            <v>#VALUE!</v>
          </cell>
          <cell r="D288" t="e">
            <v>#VALUE!</v>
          </cell>
          <cell r="E288" t="e">
            <v>#VALUE!</v>
          </cell>
          <cell r="F288" t="e">
            <v>#VALUE!</v>
          </cell>
          <cell r="G288">
            <v>0</v>
          </cell>
          <cell r="H288" t="str">
            <v xml:space="preserve"> </v>
          </cell>
          <cell r="I288" t="e">
            <v>#VALUE!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281</v>
          </cell>
          <cell r="B289" t="str">
            <v>112</v>
          </cell>
          <cell r="C289" t="e">
            <v>#VALUE!</v>
          </cell>
          <cell r="D289" t="e">
            <v>#VALUE!</v>
          </cell>
          <cell r="E289" t="e">
            <v>#VALUE!</v>
          </cell>
          <cell r="F289" t="e">
            <v>#VALUE!</v>
          </cell>
          <cell r="G289">
            <v>0</v>
          </cell>
          <cell r="H289" t="str">
            <v xml:space="preserve"> </v>
          </cell>
          <cell r="I289" t="e">
            <v>#VALUE!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282</v>
          </cell>
          <cell r="B290" t="str">
            <v>113</v>
          </cell>
          <cell r="C290" t="e">
            <v>#VALUE!</v>
          </cell>
          <cell r="D290" t="e">
            <v>#VALUE!</v>
          </cell>
          <cell r="E290" t="e">
            <v>#VALUE!</v>
          </cell>
          <cell r="F290" t="e">
            <v>#VALUE!</v>
          </cell>
          <cell r="G290">
            <v>0</v>
          </cell>
          <cell r="H290" t="str">
            <v xml:space="preserve"> </v>
          </cell>
          <cell r="I290" t="e">
            <v>#VALUE!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283</v>
          </cell>
          <cell r="B291" t="str">
            <v>114</v>
          </cell>
          <cell r="C291" t="e">
            <v>#VALUE!</v>
          </cell>
          <cell r="D291" t="e">
            <v>#VALUE!</v>
          </cell>
          <cell r="E291" t="e">
            <v>#VALUE!</v>
          </cell>
          <cell r="F291" t="e">
            <v>#VALUE!</v>
          </cell>
          <cell r="G291">
            <v>0</v>
          </cell>
          <cell r="H291" t="str">
            <v xml:space="preserve"> </v>
          </cell>
          <cell r="I291" t="e">
            <v>#VALUE!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284</v>
          </cell>
          <cell r="B292" t="str">
            <v>115</v>
          </cell>
          <cell r="C292" t="e">
            <v>#VALUE!</v>
          </cell>
          <cell r="D292" t="e">
            <v>#VALUE!</v>
          </cell>
          <cell r="E292" t="e">
            <v>#VALUE!</v>
          </cell>
          <cell r="F292" t="e">
            <v>#VALUE!</v>
          </cell>
          <cell r="G292">
            <v>0</v>
          </cell>
          <cell r="H292" t="str">
            <v xml:space="preserve"> </v>
          </cell>
          <cell r="I292" t="e">
            <v>#VALUE!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285</v>
          </cell>
          <cell r="B293" t="str">
            <v>116</v>
          </cell>
          <cell r="C293" t="e">
            <v>#VALUE!</v>
          </cell>
          <cell r="D293" t="e">
            <v>#VALUE!</v>
          </cell>
          <cell r="E293" t="e">
            <v>#VALUE!</v>
          </cell>
          <cell r="F293" t="e">
            <v>#VALUE!</v>
          </cell>
          <cell r="G293">
            <v>0</v>
          </cell>
          <cell r="H293" t="str">
            <v xml:space="preserve"> </v>
          </cell>
          <cell r="I293" t="e">
            <v>#VALUE!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286</v>
          </cell>
          <cell r="B294" t="str">
            <v>117</v>
          </cell>
          <cell r="C294" t="e">
            <v>#VALUE!</v>
          </cell>
          <cell r="D294" t="e">
            <v>#VALUE!</v>
          </cell>
          <cell r="E294" t="e">
            <v>#VALUE!</v>
          </cell>
          <cell r="F294" t="e">
            <v>#VALUE!</v>
          </cell>
          <cell r="G294">
            <v>0</v>
          </cell>
          <cell r="H294" t="str">
            <v xml:space="preserve"> </v>
          </cell>
          <cell r="I294" t="e">
            <v>#VALUE!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287</v>
          </cell>
          <cell r="B295" t="str">
            <v>118</v>
          </cell>
          <cell r="C295" t="e">
            <v>#VALUE!</v>
          </cell>
          <cell r="D295" t="e">
            <v>#VALUE!</v>
          </cell>
          <cell r="E295" t="e">
            <v>#VALUE!</v>
          </cell>
          <cell r="F295" t="e">
            <v>#VALUE!</v>
          </cell>
          <cell r="G295">
            <v>0</v>
          </cell>
          <cell r="H295" t="str">
            <v xml:space="preserve"> </v>
          </cell>
          <cell r="I295" t="e">
            <v>#VALUE!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288</v>
          </cell>
          <cell r="B296" t="str">
            <v>119</v>
          </cell>
          <cell r="C296" t="e">
            <v>#VALUE!</v>
          </cell>
          <cell r="D296" t="e">
            <v>#VALUE!</v>
          </cell>
          <cell r="E296" t="e">
            <v>#VALUE!</v>
          </cell>
          <cell r="F296" t="e">
            <v>#VALUE!</v>
          </cell>
          <cell r="G296">
            <v>0</v>
          </cell>
          <cell r="H296" t="str">
            <v xml:space="preserve"> </v>
          </cell>
          <cell r="I296" t="e">
            <v>#VALUE!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289</v>
          </cell>
          <cell r="B297" t="str">
            <v>120</v>
          </cell>
          <cell r="C297" t="e">
            <v>#VALUE!</v>
          </cell>
          <cell r="D297" t="e">
            <v>#VALUE!</v>
          </cell>
          <cell r="E297" t="e">
            <v>#VALUE!</v>
          </cell>
          <cell r="F297" t="e">
            <v>#VALUE!</v>
          </cell>
          <cell r="G297">
            <v>0</v>
          </cell>
          <cell r="H297" t="str">
            <v xml:space="preserve"> </v>
          </cell>
          <cell r="I297" t="e">
            <v>#VALUE!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290</v>
          </cell>
          <cell r="B298" t="str">
            <v>121</v>
          </cell>
          <cell r="C298" t="e">
            <v>#VALUE!</v>
          </cell>
          <cell r="D298" t="e">
            <v>#VALUE!</v>
          </cell>
          <cell r="E298" t="e">
            <v>#VALUE!</v>
          </cell>
          <cell r="F298" t="e">
            <v>#VALUE!</v>
          </cell>
          <cell r="G298">
            <v>0</v>
          </cell>
          <cell r="H298" t="str">
            <v xml:space="preserve"> </v>
          </cell>
          <cell r="I298" t="e">
            <v>#VALUE!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291</v>
          </cell>
          <cell r="B299" t="str">
            <v>122</v>
          </cell>
          <cell r="C299" t="e">
            <v>#VALUE!</v>
          </cell>
          <cell r="D299" t="e">
            <v>#VALUE!</v>
          </cell>
          <cell r="E299" t="e">
            <v>#VALUE!</v>
          </cell>
          <cell r="F299" t="e">
            <v>#VALUE!</v>
          </cell>
          <cell r="G299">
            <v>0</v>
          </cell>
          <cell r="H299" t="str">
            <v xml:space="preserve"> </v>
          </cell>
          <cell r="I299" t="e">
            <v>#VALUE!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292</v>
          </cell>
          <cell r="B300" t="str">
            <v>123</v>
          </cell>
          <cell r="C300" t="e">
            <v>#VALUE!</v>
          </cell>
          <cell r="D300" t="e">
            <v>#VALUE!</v>
          </cell>
          <cell r="E300" t="e">
            <v>#VALUE!</v>
          </cell>
          <cell r="F300" t="e">
            <v>#VALUE!</v>
          </cell>
          <cell r="G300">
            <v>0</v>
          </cell>
          <cell r="H300" t="str">
            <v xml:space="preserve"> </v>
          </cell>
          <cell r="I300" t="e">
            <v>#VALUE!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293</v>
          </cell>
          <cell r="B301" t="str">
            <v>124</v>
          </cell>
          <cell r="C301" t="e">
            <v>#VALUE!</v>
          </cell>
          <cell r="D301" t="e">
            <v>#VALUE!</v>
          </cell>
          <cell r="E301" t="e">
            <v>#VALUE!</v>
          </cell>
          <cell r="F301" t="e">
            <v>#VALUE!</v>
          </cell>
          <cell r="G301">
            <v>0</v>
          </cell>
          <cell r="H301" t="str">
            <v xml:space="preserve"> </v>
          </cell>
          <cell r="I301" t="e">
            <v>#VALUE!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294</v>
          </cell>
          <cell r="B302" t="str">
            <v>125</v>
          </cell>
          <cell r="C302" t="e">
            <v>#VALUE!</v>
          </cell>
          <cell r="D302" t="e">
            <v>#VALUE!</v>
          </cell>
          <cell r="E302" t="e">
            <v>#VALUE!</v>
          </cell>
          <cell r="F302" t="e">
            <v>#VALUE!</v>
          </cell>
          <cell r="G302">
            <v>0</v>
          </cell>
          <cell r="H302" t="str">
            <v xml:space="preserve"> </v>
          </cell>
          <cell r="I302" t="e">
            <v>#VALUE!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295</v>
          </cell>
          <cell r="B303" t="str">
            <v>126</v>
          </cell>
          <cell r="C303" t="e">
            <v>#VALUE!</v>
          </cell>
          <cell r="D303" t="e">
            <v>#VALUE!</v>
          </cell>
          <cell r="E303" t="e">
            <v>#VALUE!</v>
          </cell>
          <cell r="F303" t="e">
            <v>#VALUE!</v>
          </cell>
          <cell r="G303">
            <v>0</v>
          </cell>
          <cell r="H303" t="str">
            <v xml:space="preserve"> </v>
          </cell>
          <cell r="I303" t="e">
            <v>#VALUE!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296</v>
          </cell>
          <cell r="B304" t="str">
            <v>127</v>
          </cell>
          <cell r="C304" t="e">
            <v>#VALUE!</v>
          </cell>
          <cell r="D304" t="e">
            <v>#VALUE!</v>
          </cell>
          <cell r="E304" t="e">
            <v>#VALUE!</v>
          </cell>
          <cell r="F304" t="e">
            <v>#VALUE!</v>
          </cell>
          <cell r="G304">
            <v>0</v>
          </cell>
          <cell r="H304" t="str">
            <v xml:space="preserve"> </v>
          </cell>
          <cell r="I304" t="e">
            <v>#VALUE!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297</v>
          </cell>
          <cell r="B305" t="str">
            <v>128</v>
          </cell>
          <cell r="C305" t="e">
            <v>#VALUE!</v>
          </cell>
          <cell r="D305" t="e">
            <v>#VALUE!</v>
          </cell>
          <cell r="E305" t="e">
            <v>#VALUE!</v>
          </cell>
          <cell r="F305" t="e">
            <v>#VALUE!</v>
          </cell>
          <cell r="G305">
            <v>0</v>
          </cell>
          <cell r="H305" t="str">
            <v xml:space="preserve"> </v>
          </cell>
          <cell r="I305" t="e">
            <v>#VALUE!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298</v>
          </cell>
          <cell r="B306" t="str">
            <v>129</v>
          </cell>
          <cell r="C306" t="e">
            <v>#VALUE!</v>
          </cell>
          <cell r="D306" t="e">
            <v>#VALUE!</v>
          </cell>
          <cell r="E306" t="e">
            <v>#VALUE!</v>
          </cell>
          <cell r="F306" t="e">
            <v>#VALUE!</v>
          </cell>
          <cell r="G306">
            <v>0</v>
          </cell>
          <cell r="H306" t="str">
            <v xml:space="preserve"> </v>
          </cell>
          <cell r="I306" t="e">
            <v>#VALUE!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299</v>
          </cell>
          <cell r="B307" t="str">
            <v>130</v>
          </cell>
          <cell r="C307" t="e">
            <v>#VALUE!</v>
          </cell>
          <cell r="D307" t="e">
            <v>#VALUE!</v>
          </cell>
          <cell r="E307" t="e">
            <v>#VALUE!</v>
          </cell>
          <cell r="F307" t="e">
            <v>#VALUE!</v>
          </cell>
          <cell r="G307">
            <v>0</v>
          </cell>
          <cell r="H307" t="str">
            <v xml:space="preserve"> </v>
          </cell>
          <cell r="I307" t="e">
            <v>#VALUE!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300</v>
          </cell>
          <cell r="B308" t="str">
            <v>131</v>
          </cell>
          <cell r="C308" t="e">
            <v>#VALUE!</v>
          </cell>
          <cell r="D308" t="e">
            <v>#VALUE!</v>
          </cell>
          <cell r="E308" t="e">
            <v>#VALUE!</v>
          </cell>
          <cell r="F308" t="e">
            <v>#VALUE!</v>
          </cell>
          <cell r="G308">
            <v>0</v>
          </cell>
          <cell r="H308" t="str">
            <v xml:space="preserve"> </v>
          </cell>
          <cell r="I308" t="e">
            <v>#VALUE!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301</v>
          </cell>
          <cell r="B309" t="str">
            <v>132</v>
          </cell>
          <cell r="C309" t="e">
            <v>#VALUE!</v>
          </cell>
          <cell r="D309" t="e">
            <v>#VALUE!</v>
          </cell>
          <cell r="E309" t="e">
            <v>#VALUE!</v>
          </cell>
          <cell r="F309" t="e">
            <v>#VALUE!</v>
          </cell>
          <cell r="G309">
            <v>0</v>
          </cell>
          <cell r="H309" t="str">
            <v xml:space="preserve"> </v>
          </cell>
          <cell r="I309" t="e">
            <v>#VALUE!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302</v>
          </cell>
          <cell r="B310" t="str">
            <v>133</v>
          </cell>
          <cell r="C310" t="e">
            <v>#VALUE!</v>
          </cell>
          <cell r="D310" t="e">
            <v>#VALUE!</v>
          </cell>
          <cell r="E310" t="e">
            <v>#VALUE!</v>
          </cell>
          <cell r="F310" t="e">
            <v>#VALUE!</v>
          </cell>
          <cell r="G310">
            <v>0</v>
          </cell>
          <cell r="H310" t="str">
            <v xml:space="preserve"> </v>
          </cell>
          <cell r="I310" t="e">
            <v>#VALUE!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303</v>
          </cell>
          <cell r="B311" t="str">
            <v>134</v>
          </cell>
          <cell r="C311" t="e">
            <v>#VALUE!</v>
          </cell>
          <cell r="D311" t="e">
            <v>#VALUE!</v>
          </cell>
          <cell r="E311" t="e">
            <v>#VALUE!</v>
          </cell>
          <cell r="F311" t="e">
            <v>#VALUE!</v>
          </cell>
          <cell r="G311">
            <v>0</v>
          </cell>
          <cell r="H311" t="str">
            <v xml:space="preserve"> </v>
          </cell>
          <cell r="I311" t="e">
            <v>#VALUE!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304</v>
          </cell>
          <cell r="B312" t="str">
            <v>135</v>
          </cell>
          <cell r="C312" t="e">
            <v>#VALUE!</v>
          </cell>
          <cell r="D312" t="e">
            <v>#VALUE!</v>
          </cell>
          <cell r="E312" t="e">
            <v>#VALUE!</v>
          </cell>
          <cell r="F312" t="e">
            <v>#VALUE!</v>
          </cell>
          <cell r="G312">
            <v>0</v>
          </cell>
          <cell r="H312" t="str">
            <v xml:space="preserve"> </v>
          </cell>
          <cell r="I312" t="e">
            <v>#VALUE!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305</v>
          </cell>
          <cell r="B313" t="str">
            <v>136</v>
          </cell>
          <cell r="C313" t="e">
            <v>#VALUE!</v>
          </cell>
          <cell r="D313" t="e">
            <v>#VALUE!</v>
          </cell>
          <cell r="E313" t="e">
            <v>#VALUE!</v>
          </cell>
          <cell r="F313" t="e">
            <v>#VALUE!</v>
          </cell>
          <cell r="G313">
            <v>0</v>
          </cell>
          <cell r="H313" t="str">
            <v xml:space="preserve"> </v>
          </cell>
          <cell r="I313" t="e">
            <v>#VALUE!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306</v>
          </cell>
          <cell r="B314" t="str">
            <v>137</v>
          </cell>
          <cell r="C314" t="e">
            <v>#VALUE!</v>
          </cell>
          <cell r="D314" t="e">
            <v>#VALUE!</v>
          </cell>
          <cell r="E314" t="e">
            <v>#VALUE!</v>
          </cell>
          <cell r="F314" t="e">
            <v>#VALUE!</v>
          </cell>
          <cell r="G314">
            <v>0</v>
          </cell>
          <cell r="H314" t="str">
            <v xml:space="preserve"> </v>
          </cell>
          <cell r="I314" t="e">
            <v>#VALUE!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307</v>
          </cell>
          <cell r="B315" t="str">
            <v>138</v>
          </cell>
          <cell r="C315" t="e">
            <v>#VALUE!</v>
          </cell>
          <cell r="D315" t="e">
            <v>#VALUE!</v>
          </cell>
          <cell r="E315" t="e">
            <v>#VALUE!</v>
          </cell>
          <cell r="F315" t="e">
            <v>#VALUE!</v>
          </cell>
          <cell r="G315">
            <v>0</v>
          </cell>
          <cell r="H315">
            <v>0</v>
          </cell>
          <cell r="I315" t="e">
            <v>#VALUE!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308</v>
          </cell>
          <cell r="B316" t="str">
            <v>139</v>
          </cell>
          <cell r="C316" t="e">
            <v>#VALUE!</v>
          </cell>
          <cell r="D316" t="e">
            <v>#VALUE!</v>
          </cell>
          <cell r="E316" t="e">
            <v>#VALUE!</v>
          </cell>
          <cell r="F316" t="e">
            <v>#VALUE!</v>
          </cell>
          <cell r="G316">
            <v>0</v>
          </cell>
          <cell r="H316">
            <v>0</v>
          </cell>
          <cell r="I316" t="e">
            <v>#VALUE!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309</v>
          </cell>
          <cell r="B317" t="str">
            <v>140</v>
          </cell>
          <cell r="C317" t="e">
            <v>#VALUE!</v>
          </cell>
          <cell r="D317" t="e">
            <v>#VALUE!</v>
          </cell>
          <cell r="E317" t="e">
            <v>#VALUE!</v>
          </cell>
          <cell r="F317" t="e">
            <v>#VALUE!</v>
          </cell>
          <cell r="G317">
            <v>0</v>
          </cell>
          <cell r="H317">
            <v>0</v>
          </cell>
          <cell r="I317" t="e">
            <v>#VALUE!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310</v>
          </cell>
          <cell r="B318" t="str">
            <v>141</v>
          </cell>
          <cell r="C318" t="e">
            <v>#VALUE!</v>
          </cell>
          <cell r="D318" t="e">
            <v>#VALUE!</v>
          </cell>
          <cell r="E318" t="e">
            <v>#VALUE!</v>
          </cell>
          <cell r="F318" t="e">
            <v>#VALUE!</v>
          </cell>
          <cell r="G318">
            <v>0</v>
          </cell>
          <cell r="H318">
            <v>0</v>
          </cell>
          <cell r="I318" t="e">
            <v>#VALUE!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311</v>
          </cell>
          <cell r="B319" t="str">
            <v>142</v>
          </cell>
          <cell r="C319" t="e">
            <v>#VALUE!</v>
          </cell>
          <cell r="D319" t="e">
            <v>#VALUE!</v>
          </cell>
          <cell r="E319" t="e">
            <v>#VALUE!</v>
          </cell>
          <cell r="F319" t="e">
            <v>#VALUE!</v>
          </cell>
          <cell r="G319">
            <v>0</v>
          </cell>
          <cell r="H319">
            <v>0</v>
          </cell>
          <cell r="I319" t="e">
            <v>#VALUE!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312</v>
          </cell>
          <cell r="B320" t="str">
            <v>143</v>
          </cell>
          <cell r="C320" t="e">
            <v>#VALUE!</v>
          </cell>
          <cell r="D320" t="e">
            <v>#VALUE!</v>
          </cell>
          <cell r="E320" t="e">
            <v>#VALUE!</v>
          </cell>
          <cell r="F320" t="e">
            <v>#VALUE!</v>
          </cell>
          <cell r="G320">
            <v>0</v>
          </cell>
          <cell r="H320">
            <v>0</v>
          </cell>
          <cell r="I320" t="e">
            <v>#VALUE!</v>
          </cell>
          <cell r="J320" t="e">
            <v>#VALUE!</v>
          </cell>
          <cell r="K320" t="e">
            <v>#VALUE!</v>
          </cell>
          <cell r="L320" t="e">
            <v>#VALUE!</v>
          </cell>
        </row>
        <row r="321">
          <cell r="A321">
            <v>313</v>
          </cell>
          <cell r="B321" t="str">
            <v>144</v>
          </cell>
          <cell r="C321" t="e">
            <v>#VALUE!</v>
          </cell>
          <cell r="D321" t="e">
            <v>#VALUE!</v>
          </cell>
          <cell r="E321" t="e">
            <v>#VALUE!</v>
          </cell>
          <cell r="F321" t="e">
            <v>#VALUE!</v>
          </cell>
          <cell r="G321">
            <v>0</v>
          </cell>
          <cell r="H321">
            <v>0</v>
          </cell>
          <cell r="I321" t="e">
            <v>#VALUE!</v>
          </cell>
          <cell r="J321" t="e">
            <v>#VALUE!</v>
          </cell>
          <cell r="K321" t="e">
            <v>#VALUE!</v>
          </cell>
          <cell r="L321" t="e">
            <v>#VALUE!</v>
          </cell>
        </row>
        <row r="322">
          <cell r="A322">
            <v>314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315</v>
          </cell>
          <cell r="B323">
            <v>0</v>
          </cell>
          <cell r="C323" t="str">
            <v>Главный судья-судья СВНК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К.М. Джунельбаев (г. Актобе)</v>
          </cell>
        </row>
        <row r="324">
          <cell r="A324">
            <v>316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317</v>
          </cell>
          <cell r="B325">
            <v>0</v>
          </cell>
          <cell r="C325" t="str">
            <v>Главный секретарь-судья МК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 t="str">
            <v>М.А. Мирасланов (г. Шимкент)</v>
          </cell>
        </row>
        <row r="326">
          <cell r="A326">
            <v>318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 t="str">
            <v>-</v>
          </cell>
          <cell r="B327" t="str">
            <v>-</v>
          </cell>
          <cell r="C327" t="str">
            <v>-</v>
          </cell>
          <cell r="D327" t="str">
            <v>-</v>
          </cell>
          <cell r="E327" t="str">
            <v>-</v>
          </cell>
          <cell r="F327" t="str">
            <v>-</v>
          </cell>
          <cell r="G327">
            <v>0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</row>
        <row r="328">
          <cell r="A328">
            <v>999</v>
          </cell>
          <cell r="B328">
            <v>222</v>
          </cell>
          <cell r="C328" t="str">
            <v>X</v>
          </cell>
          <cell r="D328" t="str">
            <v>X</v>
          </cell>
          <cell r="E328" t="str">
            <v>X</v>
          </cell>
          <cell r="F328" t="str">
            <v>X</v>
          </cell>
          <cell r="G328">
            <v>0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BQ11" t="str">
            <v>-</v>
          </cell>
        </row>
      </sheetData>
      <sheetData sheetId="37">
        <row r="11">
          <cell r="BQ11" t="str">
            <v>-</v>
          </cell>
        </row>
      </sheetData>
      <sheetData sheetId="38">
        <row r="9">
          <cell r="CJ9">
            <v>24</v>
          </cell>
        </row>
      </sheetData>
      <sheetData sheetId="39">
        <row r="9">
          <cell r="CJ9">
            <v>185</v>
          </cell>
        </row>
      </sheetData>
      <sheetData sheetId="40">
        <row r="13">
          <cell r="CT13" t="str">
            <v>-</v>
          </cell>
        </row>
      </sheetData>
      <sheetData sheetId="41">
        <row r="13">
          <cell r="CT13" t="str">
            <v>-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ПЕРВЕНСТВО Г. МОСКВЫ ПО НАСТОЛЬНОМУ ТЕННИСУ СРЕДИ ДЮСШ И СДЮШОР 2018 ГОДА</v>
          </cell>
        </row>
      </sheetData>
      <sheetData sheetId="7">
        <row r="1">
          <cell r="B1">
            <v>0</v>
          </cell>
          <cell r="C1" t="str">
            <v>ПЕРВЕНСТВО Г. МОСКВЫ ПО НАСТОЛЬНОМУ ТЕННИСУ СРЕДИ ДЮСШ И СДЮШОР 2018 ГОДА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B2">
            <v>0</v>
          </cell>
          <cell r="C2" t="str">
            <v>27 - 28 января 2018 года</v>
          </cell>
          <cell r="D2">
            <v>0</v>
          </cell>
          <cell r="E2">
            <v>0</v>
          </cell>
          <cell r="F2">
            <v>0</v>
          </cell>
          <cell r="G2" t="str">
            <v>СК "Чертаново"</v>
          </cell>
        </row>
        <row r="3">
          <cell r="B3">
            <v>0</v>
          </cell>
          <cell r="C3" t="str">
            <v>С П И С О К    У Ч А С Т Н И К О В    К О М А Н Д Н Ы Х   С О Р Е В Н О В А Н И Й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>
            <v>0</v>
          </cell>
          <cell r="C5" t="str">
            <v>ДЕВУШКИ 2000 - 2002 г.р.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21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22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23</v>
          </cell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27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28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29</v>
          </cell>
          <cell r="C15">
            <v>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33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34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35</v>
          </cell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39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40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41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45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46</v>
          </cell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47</v>
          </cell>
          <cell r="C30">
            <v>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51</v>
          </cell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52</v>
          </cell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53</v>
          </cell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57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58</v>
          </cell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59</v>
          </cell>
          <cell r="C40">
            <v>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63</v>
          </cell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64</v>
          </cell>
          <cell r="C44">
            <v>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65</v>
          </cell>
          <cell r="C45">
            <v>3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69</v>
          </cell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70</v>
          </cell>
          <cell r="C49">
            <v>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71</v>
          </cell>
          <cell r="C50">
            <v>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75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76</v>
          </cell>
          <cell r="C54">
            <v>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77</v>
          </cell>
          <cell r="C55">
            <v>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81</v>
          </cell>
          <cell r="C58">
            <v>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82</v>
          </cell>
          <cell r="C59">
            <v>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83</v>
          </cell>
          <cell r="C60">
            <v>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87</v>
          </cell>
          <cell r="C63">
            <v>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88</v>
          </cell>
          <cell r="C64">
            <v>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89</v>
          </cell>
          <cell r="C65">
            <v>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93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94</v>
          </cell>
          <cell r="C69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95</v>
          </cell>
          <cell r="C70">
            <v>3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99</v>
          </cell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100</v>
          </cell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101</v>
          </cell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105</v>
          </cell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106</v>
          </cell>
          <cell r="C79">
            <v>2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107</v>
          </cell>
          <cell r="C80">
            <v>3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111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112</v>
          </cell>
          <cell r="C84">
            <v>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113</v>
          </cell>
          <cell r="C85">
            <v>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C88" t="str">
            <v>Главный судья</v>
          </cell>
          <cell r="D88">
            <v>0</v>
          </cell>
          <cell r="E88">
            <v>0</v>
          </cell>
          <cell r="F88">
            <v>0</v>
          </cell>
          <cell r="G88" t="str">
            <v>???????????????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Главный секретарь</v>
          </cell>
          <cell r="D90">
            <v>0</v>
          </cell>
          <cell r="E90">
            <v>0</v>
          </cell>
          <cell r="F90">
            <v>0</v>
          </cell>
          <cell r="G90" t="str">
            <v>???????????????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B140">
            <v>0</v>
          </cell>
          <cell r="C140" t="str">
            <v>Команды ДЕВОЧЕК</v>
          </cell>
        </row>
        <row r="141"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 t="e">
            <v>#VALUE!</v>
          </cell>
        </row>
        <row r="142">
          <cell r="B142">
            <v>2</v>
          </cell>
          <cell r="C142">
            <v>0</v>
          </cell>
          <cell r="D142">
            <v>0</v>
          </cell>
          <cell r="E142">
            <v>0</v>
          </cell>
          <cell r="F142" t="e">
            <v>#VALUE!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 t="e">
            <v>#VALUE!</v>
          </cell>
        </row>
        <row r="144">
          <cell r="B144">
            <v>4</v>
          </cell>
          <cell r="C144">
            <v>0</v>
          </cell>
          <cell r="D144">
            <v>0</v>
          </cell>
          <cell r="E144">
            <v>0</v>
          </cell>
          <cell r="F144" t="e">
            <v>#VALUE!</v>
          </cell>
        </row>
        <row r="145">
          <cell r="B145">
            <v>5</v>
          </cell>
          <cell r="C145">
            <v>0</v>
          </cell>
          <cell r="D145">
            <v>0</v>
          </cell>
          <cell r="E145">
            <v>0</v>
          </cell>
          <cell r="F145" t="e">
            <v>#VALUE!</v>
          </cell>
        </row>
        <row r="146">
          <cell r="B146">
            <v>6</v>
          </cell>
          <cell r="C146">
            <v>0</v>
          </cell>
          <cell r="D146">
            <v>0</v>
          </cell>
          <cell r="E146">
            <v>0</v>
          </cell>
          <cell r="F146" t="e">
            <v>#VALUE!</v>
          </cell>
        </row>
        <row r="147">
          <cell r="B147">
            <v>7</v>
          </cell>
          <cell r="C147">
            <v>0</v>
          </cell>
          <cell r="D147">
            <v>0</v>
          </cell>
          <cell r="E147">
            <v>0</v>
          </cell>
          <cell r="F147" t="e">
            <v>#VALUE!</v>
          </cell>
        </row>
        <row r="148">
          <cell r="B148">
            <v>8</v>
          </cell>
          <cell r="C148">
            <v>0</v>
          </cell>
          <cell r="D148">
            <v>0</v>
          </cell>
          <cell r="E148">
            <v>0</v>
          </cell>
          <cell r="F148" t="e">
            <v>#VALUE!</v>
          </cell>
        </row>
        <row r="149">
          <cell r="B149">
            <v>9</v>
          </cell>
          <cell r="C149">
            <v>0</v>
          </cell>
          <cell r="D149">
            <v>0</v>
          </cell>
          <cell r="E149">
            <v>0</v>
          </cell>
          <cell r="F149" t="e">
            <v>#VALUE!</v>
          </cell>
        </row>
        <row r="150">
          <cell r="B150">
            <v>10</v>
          </cell>
          <cell r="C150">
            <v>0</v>
          </cell>
          <cell r="D150">
            <v>0</v>
          </cell>
          <cell r="E150">
            <v>0</v>
          </cell>
          <cell r="F150" t="e">
            <v>#VALUE!</v>
          </cell>
        </row>
        <row r="151">
          <cell r="B151">
            <v>11</v>
          </cell>
          <cell r="C151">
            <v>0</v>
          </cell>
          <cell r="D151">
            <v>0</v>
          </cell>
          <cell r="E151">
            <v>0</v>
          </cell>
          <cell r="F151" t="e">
            <v>#VALUE!</v>
          </cell>
        </row>
        <row r="152">
          <cell r="B152">
            <v>12</v>
          </cell>
          <cell r="C152">
            <v>0</v>
          </cell>
          <cell r="D152">
            <v>0</v>
          </cell>
          <cell r="E152">
            <v>0</v>
          </cell>
          <cell r="F152" t="e">
            <v>#VALUE!</v>
          </cell>
        </row>
        <row r="153">
          <cell r="B153">
            <v>13</v>
          </cell>
          <cell r="C153">
            <v>0</v>
          </cell>
          <cell r="D153">
            <v>0</v>
          </cell>
          <cell r="E153">
            <v>0</v>
          </cell>
          <cell r="F153" t="e">
            <v>#VALUE!</v>
          </cell>
        </row>
        <row r="154">
          <cell r="B154">
            <v>14</v>
          </cell>
          <cell r="C154">
            <v>0</v>
          </cell>
          <cell r="D154">
            <v>0</v>
          </cell>
          <cell r="E154">
            <v>0</v>
          </cell>
          <cell r="F154" t="e">
            <v>#VALUE!</v>
          </cell>
        </row>
        <row r="155">
          <cell r="B155">
            <v>15</v>
          </cell>
          <cell r="C155">
            <v>0</v>
          </cell>
          <cell r="D155">
            <v>0</v>
          </cell>
          <cell r="E155">
            <v>0</v>
          </cell>
          <cell r="F155" t="e">
            <v>#VALUE!</v>
          </cell>
        </row>
        <row r="156">
          <cell r="B156">
            <v>16</v>
          </cell>
          <cell r="C156">
            <v>0</v>
          </cell>
          <cell r="D156">
            <v>0</v>
          </cell>
          <cell r="E156">
            <v>0</v>
          </cell>
          <cell r="F156" t="e">
            <v>#VALUE!</v>
          </cell>
        </row>
        <row r="157">
          <cell r="B157">
            <v>17</v>
          </cell>
          <cell r="C157">
            <v>0</v>
          </cell>
          <cell r="D157" t="str">
            <v>Х</v>
          </cell>
          <cell r="E157">
            <v>0</v>
          </cell>
          <cell r="F157" t="str">
            <v>Х</v>
          </cell>
        </row>
        <row r="158">
          <cell r="B158" t="str">
            <v>-</v>
          </cell>
          <cell r="C158" t="str">
            <v>-</v>
          </cell>
          <cell r="D158" t="str">
            <v>-</v>
          </cell>
          <cell r="E158" t="str">
            <v>-</v>
          </cell>
          <cell r="F158" t="str">
            <v>-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ПЕРВЕНСТВО Г. МОСКВЫ ПО НАСТОЛЬНОМУ ТЕННИСУ СРЕДИ ДЮСШ И СДЮШОР 2018 ГОДА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ком."/>
      <sheetName val="Спис.Ж."/>
      <sheetName val="Спис.М."/>
      <sheetName val="Ком.таб."/>
      <sheetName val="Ком ФЖ"/>
      <sheetName val="Ком ФМ"/>
      <sheetName val="Подгр.Ж."/>
      <sheetName val="Заяв. ПМ"/>
      <sheetName val="Заяв ПЖ"/>
      <sheetName val="Заяв.ПС"/>
      <sheetName val="ЖенФ1"/>
      <sheetName val="ЖЕнФ2"/>
      <sheetName val="ЖЕНФ3"/>
      <sheetName val="МужФ1"/>
      <sheetName val="МужФ2"/>
      <sheetName val="МужФ3"/>
      <sheetName val="Пара СМ."/>
      <sheetName val="Пара Ж."/>
      <sheetName val="Пара М."/>
      <sheetName val="ВыпЛ."/>
      <sheetName val="Вып.К,"/>
      <sheetName val="Сводн,М."/>
      <sheetName val="Сводн.Ж."/>
      <sheetName val="Подгруппы М.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D9" t="str">
            <v>ЛАВРОВА Е.</v>
          </cell>
        </row>
        <row r="10">
          <cell r="B10" t="str">
            <v>УСПАНОВА</v>
          </cell>
          <cell r="H10" t="str">
            <v>АШКЕЕВА</v>
          </cell>
        </row>
        <row r="12">
          <cell r="F12" t="str">
            <v>БОРИСЮК</v>
          </cell>
        </row>
        <row r="13">
          <cell r="D13" t="str">
            <v>БЕЙСЕНОВА</v>
          </cell>
        </row>
        <row r="14">
          <cell r="B14" t="str">
            <v>ЕРЖАНКЫЗЫ</v>
          </cell>
        </row>
        <row r="16">
          <cell r="B16" t="str">
            <v>МОЧАЛКИНА</v>
          </cell>
          <cell r="F16" t="str">
            <v>ОХМАК</v>
          </cell>
        </row>
        <row r="17">
          <cell r="D17" t="str">
            <v>АЛМАГАМБЕТОВА</v>
          </cell>
        </row>
        <row r="18">
          <cell r="H18" t="str">
            <v>СМИРНОВА</v>
          </cell>
        </row>
        <row r="21">
          <cell r="D21" t="str">
            <v>АСЫКБЕК</v>
          </cell>
        </row>
        <row r="22">
          <cell r="B22" t="str">
            <v>КАПАНОВА Г.</v>
          </cell>
        </row>
        <row r="23">
          <cell r="D23" t="str">
            <v>ТОРШАЕВА</v>
          </cell>
        </row>
        <row r="24">
          <cell r="B24" t="str">
            <v>ПЮРКО</v>
          </cell>
        </row>
        <row r="26">
          <cell r="H26" t="str">
            <v>КОШКУМБАЕВА</v>
          </cell>
        </row>
        <row r="28">
          <cell r="F28" t="str">
            <v>САНДЫБАЕВА</v>
          </cell>
        </row>
        <row r="29">
          <cell r="D29" t="str">
            <v>КАЛЫКБАЙ</v>
          </cell>
        </row>
        <row r="30">
          <cell r="B30" t="str">
            <v>ШАПЕЙ</v>
          </cell>
        </row>
        <row r="32">
          <cell r="B32" t="str">
            <v>АЗАТОВА</v>
          </cell>
        </row>
        <row r="33">
          <cell r="D33" t="str">
            <v>ТЕМИРХАНОВА</v>
          </cell>
        </row>
        <row r="34">
          <cell r="H34" t="str">
            <v>ЦВИГУН</v>
          </cell>
        </row>
        <row r="35">
          <cell r="D35" t="str">
            <v>ПЬЯННИКОВА</v>
          </cell>
        </row>
        <row r="36">
          <cell r="F36" t="str">
            <v>ОТЕПОВА</v>
          </cell>
        </row>
        <row r="38">
          <cell r="B38" t="str">
            <v>ДАРХАНКЫЗЫ</v>
          </cell>
        </row>
      </sheetData>
      <sheetData sheetId="12"/>
      <sheetData sheetId="13">
        <row r="5">
          <cell r="D5" t="str">
            <v>ЖОЛУДЕВ</v>
          </cell>
        </row>
        <row r="6">
          <cell r="B6" t="str">
            <v>ДУЙСЕНБАЙ</v>
          </cell>
        </row>
        <row r="8">
          <cell r="B8" t="str">
            <v>ХАЛИЛОВ</v>
          </cell>
        </row>
        <row r="13">
          <cell r="D13" t="str">
            <v>МАКСИМОВ</v>
          </cell>
        </row>
        <row r="14">
          <cell r="B14" t="str">
            <v>ТЛЕУБАЕВ</v>
          </cell>
        </row>
        <row r="15">
          <cell r="F15" t="str">
            <v>АРТУКМЕТОВ</v>
          </cell>
        </row>
        <row r="16">
          <cell r="B16" t="str">
            <v>БЕСБАЙ</v>
          </cell>
        </row>
        <row r="22">
          <cell r="B22" t="str">
            <v>КОНОВАЛОВ</v>
          </cell>
        </row>
        <row r="23">
          <cell r="F23" t="str">
            <v>ХАРКИ И.</v>
          </cell>
        </row>
        <row r="25">
          <cell r="D25" t="str">
            <v>КИМ</v>
          </cell>
        </row>
        <row r="26">
          <cell r="B26" t="str">
            <v xml:space="preserve">ГЕРАСИМЕНКО Г.  </v>
          </cell>
        </row>
        <row r="28">
          <cell r="B28" t="str">
            <v>МАРХАБАЕВ</v>
          </cell>
        </row>
        <row r="29">
          <cell r="D29" t="str">
            <v>АХТАНОВ</v>
          </cell>
        </row>
        <row r="32">
          <cell r="B32" t="str">
            <v>САРСЕНБАЙ</v>
          </cell>
        </row>
        <row r="38">
          <cell r="B38" t="str">
            <v>ИСКЕНДИРОВ</v>
          </cell>
        </row>
        <row r="40">
          <cell r="B40" t="str">
            <v>ГЕРАСИМЕНКО Т.</v>
          </cell>
        </row>
        <row r="41">
          <cell r="D41" t="str">
            <v>АКИМАЛИ</v>
          </cell>
        </row>
        <row r="45">
          <cell r="D45" t="str">
            <v>ЖУБАНОВ</v>
          </cell>
        </row>
        <row r="46">
          <cell r="B46" t="str">
            <v>СУРТУБАЕВ</v>
          </cell>
        </row>
        <row r="47">
          <cell r="F47" t="str">
            <v>КУРМАМБАЕВ</v>
          </cell>
        </row>
        <row r="48">
          <cell r="B48" t="str">
            <v>ЖАНАЙ</v>
          </cell>
        </row>
        <row r="53">
          <cell r="D53" t="str">
            <v>РАЙТЕР</v>
          </cell>
        </row>
        <row r="54">
          <cell r="B54" t="str">
            <v>ХАРКИ М.</v>
          </cell>
        </row>
        <row r="55">
          <cell r="F55" t="str">
            <v>ЗАХАРОВ</v>
          </cell>
        </row>
        <row r="56">
          <cell r="B56" t="str">
            <v>ИРИСАЛИЕВ</v>
          </cell>
        </row>
        <row r="61">
          <cell r="D61" t="str">
            <v>ГЕРАСИМЕНКО А.</v>
          </cell>
        </row>
        <row r="62">
          <cell r="B62" t="str">
            <v>СОТНИК</v>
          </cell>
        </row>
        <row r="63">
          <cell r="F63" t="str">
            <v>КЕЛЬБУГАНОВ</v>
          </cell>
        </row>
        <row r="64">
          <cell r="B64" t="str">
            <v>АМАН</v>
          </cell>
        </row>
      </sheetData>
      <sheetData sheetId="14">
        <row r="6">
          <cell r="H6" t="str">
            <v>ХАРКИ И.</v>
          </cell>
        </row>
        <row r="8">
          <cell r="B8" t="str">
            <v>ДУЙСЕНБАЙ</v>
          </cell>
          <cell r="F8" t="str">
            <v>ГЕРАСИМЕНКО А.</v>
          </cell>
        </row>
        <row r="9">
          <cell r="D9" t="str">
            <v>ХАЛИЛОВ</v>
          </cell>
        </row>
        <row r="13">
          <cell r="D13" t="str">
            <v>ТЛЕУБАЕВ</v>
          </cell>
        </row>
        <row r="14">
          <cell r="B14" t="str">
            <v>БЕСБАЙ</v>
          </cell>
        </row>
        <row r="15">
          <cell r="D15" t="str">
            <v>ЖУБАНОВ</v>
          </cell>
        </row>
        <row r="18">
          <cell r="B18" t="str">
            <v xml:space="preserve">ГЕРАСИМЕНКО Г.  </v>
          </cell>
          <cell r="H18" t="str">
            <v>КОНОВАЛОВ</v>
          </cell>
        </row>
        <row r="20">
          <cell r="B20" t="str">
            <v>МАРХАБАЕВ</v>
          </cell>
          <cell r="F20" t="str">
            <v>АКИМАЛИ</v>
          </cell>
        </row>
        <row r="21">
          <cell r="D21" t="str">
            <v>САРСЕНБАЙ</v>
          </cell>
        </row>
        <row r="23">
          <cell r="D23" t="str">
            <v>АХТАНОВ</v>
          </cell>
        </row>
        <row r="24">
          <cell r="B24" t="str">
            <v>ИСКЕНДИРОВ</v>
          </cell>
          <cell r="F24" t="str">
            <v>ГЕРАСИМЕНКО Т.</v>
          </cell>
        </row>
        <row r="26">
          <cell r="H26" t="str">
            <v>КИМ</v>
          </cell>
        </row>
        <row r="29">
          <cell r="D29" t="str">
            <v>СУРТУБАЕВ</v>
          </cell>
        </row>
        <row r="30">
          <cell r="B30" t="str">
            <v>ЖАНАЙ</v>
          </cell>
          <cell r="H30" t="str">
            <v>КУРМАМБАЕВ</v>
          </cell>
        </row>
        <row r="31">
          <cell r="D31" t="str">
            <v>МАКСИМОВ</v>
          </cell>
        </row>
        <row r="32">
          <cell r="B32" t="str">
            <v>ХАРКИ М.</v>
          </cell>
          <cell r="F32" t="str">
            <v>ИРИСАЛИЕВ</v>
          </cell>
        </row>
        <row r="36">
          <cell r="B36" t="str">
            <v>СОТНИК</v>
          </cell>
        </row>
        <row r="37">
          <cell r="D37" t="str">
            <v>АМАН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topLeftCell="B1" workbookViewId="0">
      <selection activeCell="K13" sqref="K13"/>
    </sheetView>
  </sheetViews>
  <sheetFormatPr defaultRowHeight="14.4" outlineLevelRow="1" outlineLevelCol="1"/>
  <cols>
    <col min="1" max="1" width="5.109375" hidden="1" customWidth="1" outlineLevel="1"/>
    <col min="2" max="2" width="3.5546875" customWidth="1" collapsed="1"/>
    <col min="3" max="3" width="4.44140625" hidden="1" customWidth="1" outlineLevel="1"/>
    <col min="4" max="4" width="34.44140625" customWidth="1" collapsed="1"/>
    <col min="5" max="5" width="17.88671875" style="110" customWidth="1"/>
    <col min="6" max="6" width="12.6640625" style="110" customWidth="1"/>
    <col min="7" max="7" width="12.6640625" customWidth="1"/>
    <col min="8" max="8" width="30.33203125" style="110" hidden="1" customWidth="1" outlineLevel="1"/>
    <col min="9" max="9" width="6" style="111" customWidth="1" collapsed="1"/>
    <col min="10" max="10" width="6.6640625" customWidth="1"/>
    <col min="12" max="12" width="18.5546875" customWidth="1"/>
    <col min="13" max="13" width="12.6640625" customWidth="1"/>
    <col min="16" max="16" width="18.33203125" customWidth="1"/>
  </cols>
  <sheetData>
    <row r="1" spans="1:10">
      <c r="B1" s="547" t="s">
        <v>59</v>
      </c>
      <c r="C1" s="547"/>
      <c r="D1" s="547"/>
      <c r="E1" s="547"/>
      <c r="F1" s="547"/>
      <c r="G1" s="547"/>
      <c r="H1" s="547"/>
      <c r="I1" s="547"/>
    </row>
    <row r="2" spans="1:10" ht="31.8">
      <c r="B2" s="548" t="s">
        <v>60</v>
      </c>
      <c r="C2" s="548"/>
      <c r="D2" s="548"/>
      <c r="E2" s="548"/>
      <c r="F2" s="548"/>
      <c r="G2" s="548"/>
      <c r="H2" s="548"/>
      <c r="I2" s="548"/>
      <c r="J2" s="11"/>
    </row>
    <row r="3" spans="1:10" ht="15.6">
      <c r="B3" s="549" t="s">
        <v>1</v>
      </c>
      <c r="C3" s="549"/>
      <c r="D3" s="549"/>
      <c r="E3" s="549"/>
      <c r="F3" s="549"/>
      <c r="G3" s="549"/>
      <c r="H3" s="549"/>
      <c r="I3" s="549"/>
      <c r="J3" s="12"/>
    </row>
    <row r="4" spans="1:10" ht="17.399999999999999">
      <c r="B4" s="550" t="s">
        <v>61</v>
      </c>
      <c r="C4" s="550"/>
      <c r="D4" s="550"/>
      <c r="E4" s="550"/>
      <c r="F4" s="550"/>
      <c r="G4" s="550"/>
      <c r="H4" s="550"/>
      <c r="I4" s="550"/>
      <c r="J4" s="13"/>
    </row>
    <row r="5" spans="1:10" ht="17.399999999999999">
      <c r="B5" s="14"/>
      <c r="C5" s="14"/>
      <c r="D5" s="14"/>
      <c r="E5" s="14"/>
      <c r="F5" s="14"/>
      <c r="G5" s="14"/>
      <c r="H5" s="14"/>
      <c r="I5" s="14"/>
      <c r="J5" s="13"/>
    </row>
    <row r="6" spans="1:10" ht="18">
      <c r="B6" s="551" t="s">
        <v>62</v>
      </c>
      <c r="C6" s="551"/>
      <c r="D6" s="551"/>
      <c r="E6" s="551"/>
      <c r="F6" s="551"/>
      <c r="G6" s="551"/>
      <c r="H6" s="551"/>
      <c r="I6" s="551"/>
      <c r="J6" s="15"/>
    </row>
    <row r="7" spans="1:10">
      <c r="B7" s="16"/>
      <c r="C7" s="16"/>
      <c r="D7" s="17"/>
      <c r="E7" s="18"/>
      <c r="F7" s="18"/>
      <c r="G7" s="17"/>
      <c r="H7" s="18"/>
      <c r="I7" s="19"/>
    </row>
    <row r="8" spans="1:10" ht="16.2">
      <c r="A8" s="20">
        <v>1</v>
      </c>
      <c r="B8" s="552" t="s">
        <v>63</v>
      </c>
      <c r="C8" s="552"/>
      <c r="D8" s="552"/>
      <c r="E8" s="553"/>
      <c r="F8" s="552"/>
      <c r="G8" s="552"/>
      <c r="H8" s="552"/>
      <c r="I8" s="21">
        <f>G11+G12+G13</f>
        <v>159</v>
      </c>
      <c r="J8" s="22"/>
    </row>
    <row r="9" spans="1:10">
      <c r="A9" s="23" t="s">
        <v>64</v>
      </c>
      <c r="B9" s="543" t="s">
        <v>65</v>
      </c>
      <c r="C9" s="24"/>
      <c r="D9" s="544" t="s">
        <v>66</v>
      </c>
      <c r="E9" s="25" t="s">
        <v>67</v>
      </c>
      <c r="F9" s="545" t="s">
        <v>3</v>
      </c>
      <c r="G9" s="543" t="s">
        <v>68</v>
      </c>
      <c r="H9" s="543" t="s">
        <v>4</v>
      </c>
      <c r="I9" s="546"/>
    </row>
    <row r="10" spans="1:10">
      <c r="A10" s="20" t="s">
        <v>64</v>
      </c>
      <c r="B10" s="543"/>
      <c r="C10" s="24"/>
      <c r="D10" s="544"/>
      <c r="E10" s="26" t="s">
        <v>69</v>
      </c>
      <c r="F10" s="545"/>
      <c r="G10" s="543"/>
      <c r="H10" s="543"/>
      <c r="I10" s="546"/>
    </row>
    <row r="11" spans="1:10" ht="15" customHeight="1">
      <c r="A11" s="20" t="s">
        <v>64</v>
      </c>
      <c r="B11" s="27">
        <v>1</v>
      </c>
      <c r="C11" s="27">
        <f>A8*5-4</f>
        <v>1</v>
      </c>
      <c r="D11" s="1" t="s">
        <v>22</v>
      </c>
      <c r="E11" s="2" t="s">
        <v>23</v>
      </c>
      <c r="F11" s="2" t="s">
        <v>8</v>
      </c>
      <c r="G11" s="2">
        <v>77</v>
      </c>
      <c r="H11" s="6" t="s">
        <v>24</v>
      </c>
      <c r="I11" s="28" t="str">
        <f>IF($C11="","",VLOOKUP($C11,[1]Список!$A:$W,8,FALSE))</f>
        <v xml:space="preserve"> </v>
      </c>
    </row>
    <row r="12" spans="1:10">
      <c r="A12" s="20" t="s">
        <v>64</v>
      </c>
      <c r="B12" s="27">
        <v>2</v>
      </c>
      <c r="C12" s="27">
        <f>1+C11</f>
        <v>2</v>
      </c>
      <c r="D12" s="1" t="s">
        <v>70</v>
      </c>
      <c r="E12" s="2" t="s">
        <v>71</v>
      </c>
      <c r="F12" s="2" t="s">
        <v>54</v>
      </c>
      <c r="G12" s="2">
        <v>43</v>
      </c>
      <c r="H12" s="6" t="s">
        <v>24</v>
      </c>
      <c r="I12" s="28" t="str">
        <f>IF($C12="","",VLOOKUP($C12,[1]Список!$A:$W,8,FALSE))</f>
        <v xml:space="preserve"> </v>
      </c>
    </row>
    <row r="13" spans="1:10">
      <c r="A13" s="20" t="s">
        <v>64</v>
      </c>
      <c r="B13" s="27">
        <v>3</v>
      </c>
      <c r="C13" s="27">
        <f>1+C12</f>
        <v>3</v>
      </c>
      <c r="D13" s="1" t="s">
        <v>72</v>
      </c>
      <c r="E13" s="2" t="s">
        <v>73</v>
      </c>
      <c r="F13" s="2" t="s">
        <v>54</v>
      </c>
      <c r="G13" s="2">
        <v>39</v>
      </c>
      <c r="H13" s="6" t="s">
        <v>24</v>
      </c>
      <c r="I13" s="28" t="str">
        <f>IF($C13="","",VLOOKUP($C13,[1]Список!$A:$W,8,FALSE))</f>
        <v xml:space="preserve"> </v>
      </c>
    </row>
    <row r="14" spans="1:10">
      <c r="A14" s="20" t="s">
        <v>64</v>
      </c>
      <c r="B14" s="27">
        <v>4</v>
      </c>
      <c r="C14" s="27">
        <f>1+C13</f>
        <v>4</v>
      </c>
      <c r="D14" s="1" t="s">
        <v>74</v>
      </c>
      <c r="E14" s="2" t="s">
        <v>75</v>
      </c>
      <c r="F14" s="2" t="s">
        <v>54</v>
      </c>
      <c r="G14" s="2">
        <v>34</v>
      </c>
      <c r="H14" s="6" t="s">
        <v>24</v>
      </c>
      <c r="I14" s="29" t="str">
        <f>IF($C14="","",VLOOKUP($C14,[1]Список!$A:$W,8,FALSE))</f>
        <v xml:space="preserve"> </v>
      </c>
    </row>
    <row r="15" spans="1:10">
      <c r="A15" s="20" t="s">
        <v>64</v>
      </c>
      <c r="B15" s="27">
        <v>5</v>
      </c>
      <c r="C15" s="27">
        <f>1+C14</f>
        <v>5</v>
      </c>
      <c r="D15" s="1" t="s">
        <v>76</v>
      </c>
      <c r="E15" s="2" t="s">
        <v>77</v>
      </c>
      <c r="F15" s="2" t="s">
        <v>54</v>
      </c>
      <c r="G15" s="2">
        <v>28</v>
      </c>
      <c r="H15" s="6" t="s">
        <v>24</v>
      </c>
      <c r="I15" s="29" t="str">
        <f>IF($C15="","",VLOOKUP($C15,[1]Список!$A:$W,8,FALSE))</f>
        <v xml:space="preserve"> </v>
      </c>
    </row>
    <row r="16" spans="1:10">
      <c r="A16" s="20"/>
      <c r="B16" s="30">
        <v>6</v>
      </c>
      <c r="C16" s="30"/>
      <c r="D16" s="1" t="s">
        <v>78</v>
      </c>
      <c r="E16" s="31">
        <v>39174</v>
      </c>
      <c r="F16" s="2">
        <v>1</v>
      </c>
      <c r="G16" s="2">
        <v>0</v>
      </c>
      <c r="H16" s="3"/>
      <c r="I16" s="29"/>
    </row>
    <row r="17" spans="1:10">
      <c r="A17" s="20" t="s">
        <v>64</v>
      </c>
      <c r="B17" s="32"/>
      <c r="C17" s="33"/>
      <c r="D17" s="557" t="s">
        <v>79</v>
      </c>
      <c r="E17" s="557"/>
      <c r="F17" s="557"/>
      <c r="G17" s="557"/>
      <c r="H17" s="557"/>
      <c r="I17" s="558"/>
      <c r="J17" s="34"/>
    </row>
    <row r="18" spans="1:10">
      <c r="A18" s="20" t="s">
        <v>64</v>
      </c>
      <c r="B18" s="35"/>
      <c r="C18" s="35"/>
      <c r="D18" s="36"/>
      <c r="E18" s="37"/>
      <c r="F18" s="37"/>
      <c r="G18" s="36"/>
      <c r="H18" s="37"/>
      <c r="I18" s="38"/>
    </row>
    <row r="19" spans="1:10" ht="16.2">
      <c r="A19" s="20">
        <v>2</v>
      </c>
      <c r="B19" s="559" t="s">
        <v>80</v>
      </c>
      <c r="C19" s="559"/>
      <c r="D19" s="559"/>
      <c r="E19" s="560"/>
      <c r="F19" s="559"/>
      <c r="G19" s="559"/>
      <c r="H19" s="559"/>
      <c r="I19" s="39">
        <f>G22+G23+G24</f>
        <v>177</v>
      </c>
      <c r="J19" s="22"/>
    </row>
    <row r="20" spans="1:10">
      <c r="A20" s="23" t="s">
        <v>64</v>
      </c>
      <c r="B20" s="561" t="s">
        <v>65</v>
      </c>
      <c r="C20" s="40"/>
      <c r="D20" s="562" t="s">
        <v>66</v>
      </c>
      <c r="E20" s="41" t="s">
        <v>67</v>
      </c>
      <c r="F20" s="563" t="s">
        <v>3</v>
      </c>
      <c r="G20" s="561" t="s">
        <v>68</v>
      </c>
      <c r="H20" s="543" t="s">
        <v>4</v>
      </c>
      <c r="I20" s="546"/>
    </row>
    <row r="21" spans="1:10">
      <c r="A21" s="20" t="s">
        <v>64</v>
      </c>
      <c r="B21" s="561"/>
      <c r="C21" s="40"/>
      <c r="D21" s="562"/>
      <c r="E21" s="42" t="s">
        <v>69</v>
      </c>
      <c r="F21" s="563"/>
      <c r="G21" s="561"/>
      <c r="H21" s="543"/>
      <c r="I21" s="546"/>
    </row>
    <row r="22" spans="1:10">
      <c r="A22" s="20" t="s">
        <v>64</v>
      </c>
      <c r="B22" s="43">
        <v>1</v>
      </c>
      <c r="C22" s="43">
        <f>A19*5-4</f>
        <v>6</v>
      </c>
      <c r="D22" s="1" t="s">
        <v>81</v>
      </c>
      <c r="E22" s="2" t="s">
        <v>82</v>
      </c>
      <c r="F22" s="2" t="s">
        <v>8</v>
      </c>
      <c r="G22" s="2">
        <v>64</v>
      </c>
      <c r="H22" s="6" t="s">
        <v>31</v>
      </c>
      <c r="I22" s="44" t="str">
        <f>IF($C22="","",VLOOKUP($C22,[1]Список!$A:$W,8,FALSE))</f>
        <v xml:space="preserve"> </v>
      </c>
    </row>
    <row r="23" spans="1:10">
      <c r="A23" s="20" t="s">
        <v>64</v>
      </c>
      <c r="B23" s="43">
        <v>2</v>
      </c>
      <c r="C23" s="43">
        <f>1+C22</f>
        <v>7</v>
      </c>
      <c r="D23" s="1" t="s">
        <v>83</v>
      </c>
      <c r="E23" s="2" t="s">
        <v>84</v>
      </c>
      <c r="F23" s="2" t="s">
        <v>8</v>
      </c>
      <c r="G23" s="2">
        <v>62</v>
      </c>
      <c r="H23" s="6" t="s">
        <v>31</v>
      </c>
      <c r="I23" s="44" t="str">
        <f>IF($C23="","",VLOOKUP($C23,[1]Список!$A:$W,8,FALSE))</f>
        <v xml:space="preserve"> </v>
      </c>
    </row>
    <row r="24" spans="1:10">
      <c r="A24" s="20" t="s">
        <v>64</v>
      </c>
      <c r="B24" s="43">
        <v>3</v>
      </c>
      <c r="C24" s="43">
        <f>1+C23</f>
        <v>8</v>
      </c>
      <c r="D24" s="1" t="s">
        <v>85</v>
      </c>
      <c r="E24" s="2" t="s">
        <v>86</v>
      </c>
      <c r="F24" s="2" t="s">
        <v>8</v>
      </c>
      <c r="G24" s="2">
        <v>51</v>
      </c>
      <c r="H24" s="6" t="s">
        <v>31</v>
      </c>
      <c r="I24" s="44" t="str">
        <f>IF($C24="","",VLOOKUP($C24,[1]Список!$A:$W,8,FALSE))</f>
        <v xml:space="preserve"> </v>
      </c>
    </row>
    <row r="25" spans="1:10">
      <c r="A25" s="20" t="s">
        <v>64</v>
      </c>
      <c r="B25" s="43">
        <v>4</v>
      </c>
      <c r="C25" s="43">
        <f>1+C24</f>
        <v>9</v>
      </c>
      <c r="D25" s="1" t="s">
        <v>87</v>
      </c>
      <c r="E25" s="2" t="s">
        <v>88</v>
      </c>
      <c r="F25" s="2" t="s">
        <v>8</v>
      </c>
      <c r="G25" s="2">
        <v>41</v>
      </c>
      <c r="H25" s="6" t="s">
        <v>31</v>
      </c>
      <c r="I25" s="44" t="str">
        <f>IF($C25="","",VLOOKUP($C25,[1]Список!$A:$W,8,FALSE))</f>
        <v xml:space="preserve"> </v>
      </c>
    </row>
    <row r="26" spans="1:10">
      <c r="A26" s="20" t="s">
        <v>64</v>
      </c>
      <c r="B26" s="43">
        <v>5</v>
      </c>
      <c r="C26" s="43">
        <f>1+C25</f>
        <v>10</v>
      </c>
      <c r="D26" s="1" t="s">
        <v>89</v>
      </c>
      <c r="E26" s="2" t="s">
        <v>90</v>
      </c>
      <c r="F26" s="2" t="s">
        <v>54</v>
      </c>
      <c r="G26" s="2">
        <v>30</v>
      </c>
      <c r="H26" s="6" t="s">
        <v>31</v>
      </c>
      <c r="I26" s="44" t="str">
        <f>IF($C26="","",VLOOKUP($C26,[1]Список!$A:$W,8,FALSE))</f>
        <v xml:space="preserve"> </v>
      </c>
    </row>
    <row r="27" spans="1:10">
      <c r="A27" s="20"/>
      <c r="B27" s="32"/>
      <c r="C27" s="33"/>
      <c r="D27" s="554" t="s">
        <v>91</v>
      </c>
      <c r="E27" s="554"/>
      <c r="F27" s="554"/>
      <c r="G27" s="554"/>
      <c r="H27" s="554"/>
      <c r="I27" s="554"/>
    </row>
    <row r="28" spans="1:10">
      <c r="A28" s="20" t="s">
        <v>64</v>
      </c>
      <c r="B28" s="35"/>
      <c r="C28" s="35"/>
      <c r="D28" s="36"/>
      <c r="E28" s="37"/>
      <c r="F28" s="37"/>
      <c r="G28" s="36"/>
      <c r="H28" s="37"/>
      <c r="I28" s="38"/>
      <c r="J28" s="45"/>
    </row>
    <row r="29" spans="1:10">
      <c r="A29" s="20" t="s">
        <v>64</v>
      </c>
      <c r="B29" s="555" t="s">
        <v>92</v>
      </c>
      <c r="C29" s="555"/>
      <c r="D29" s="555"/>
      <c r="E29" s="556"/>
      <c r="F29" s="555"/>
      <c r="G29" s="555"/>
      <c r="H29" s="555"/>
      <c r="I29" s="21">
        <f>G32+G33+G34</f>
        <v>174</v>
      </c>
    </row>
    <row r="30" spans="1:10">
      <c r="A30" s="20">
        <v>3</v>
      </c>
      <c r="B30" s="543" t="s">
        <v>65</v>
      </c>
      <c r="C30" s="24"/>
      <c r="D30" s="544" t="s">
        <v>66</v>
      </c>
      <c r="E30" s="25" t="s">
        <v>67</v>
      </c>
      <c r="F30" s="545" t="s">
        <v>3</v>
      </c>
      <c r="G30" s="543" t="s">
        <v>68</v>
      </c>
      <c r="H30" s="543" t="s">
        <v>4</v>
      </c>
      <c r="I30" s="546"/>
    </row>
    <row r="31" spans="1:10">
      <c r="A31" s="23" t="s">
        <v>64</v>
      </c>
      <c r="B31" s="543"/>
      <c r="C31" s="24"/>
      <c r="D31" s="544"/>
      <c r="E31" s="26" t="s">
        <v>69</v>
      </c>
      <c r="F31" s="545"/>
      <c r="G31" s="543"/>
      <c r="H31" s="543"/>
      <c r="I31" s="546"/>
    </row>
    <row r="32" spans="1:10">
      <c r="A32" s="20" t="s">
        <v>64</v>
      </c>
      <c r="B32" s="46">
        <v>1</v>
      </c>
      <c r="C32" s="46">
        <f>A30*5-4</f>
        <v>11</v>
      </c>
      <c r="D32" s="1" t="s">
        <v>40</v>
      </c>
      <c r="E32" s="2" t="s">
        <v>41</v>
      </c>
      <c r="F32" s="2" t="s">
        <v>93</v>
      </c>
      <c r="G32" s="2">
        <v>65</v>
      </c>
      <c r="H32" s="6" t="s">
        <v>17</v>
      </c>
      <c r="I32" s="28" t="str">
        <f>IF($C32="","",VLOOKUP($C32,[1]Список!$A:$W,8,FALSE))</f>
        <v xml:space="preserve"> </v>
      </c>
    </row>
    <row r="33" spans="1:10">
      <c r="A33" s="20" t="s">
        <v>64</v>
      </c>
      <c r="B33" s="46">
        <v>2</v>
      </c>
      <c r="C33" s="46">
        <f>1+C32</f>
        <v>12</v>
      </c>
      <c r="D33" s="1" t="s">
        <v>20</v>
      </c>
      <c r="E33" s="2" t="s">
        <v>21</v>
      </c>
      <c r="F33" s="2" t="s">
        <v>8</v>
      </c>
      <c r="G33" s="2">
        <v>64</v>
      </c>
      <c r="H33" s="6" t="s">
        <v>17</v>
      </c>
      <c r="I33" s="28" t="str">
        <f>IF($C33="","",VLOOKUP($C33,[1]Список!$A:$W,8,FALSE))</f>
        <v xml:space="preserve"> </v>
      </c>
    </row>
    <row r="34" spans="1:10">
      <c r="A34" s="20" t="s">
        <v>64</v>
      </c>
      <c r="B34" s="46">
        <v>3</v>
      </c>
      <c r="C34" s="46">
        <f>1+C33</f>
        <v>13</v>
      </c>
      <c r="D34" s="1" t="s">
        <v>94</v>
      </c>
      <c r="E34" s="2" t="s">
        <v>95</v>
      </c>
      <c r="F34" s="2" t="s">
        <v>8</v>
      </c>
      <c r="G34" s="2">
        <v>45</v>
      </c>
      <c r="H34" s="6" t="s">
        <v>17</v>
      </c>
      <c r="I34" s="47"/>
    </row>
    <row r="35" spans="1:10">
      <c r="A35" s="20" t="s">
        <v>64</v>
      </c>
      <c r="B35" s="46">
        <v>4</v>
      </c>
      <c r="C35" s="46">
        <f>1+C34</f>
        <v>14</v>
      </c>
      <c r="D35" s="1" t="s">
        <v>96</v>
      </c>
      <c r="E35" s="2" t="s">
        <v>97</v>
      </c>
      <c r="F35" s="2" t="s">
        <v>54</v>
      </c>
      <c r="G35" s="2">
        <v>37</v>
      </c>
      <c r="H35" s="6" t="s">
        <v>17</v>
      </c>
      <c r="I35" s="28" t="str">
        <f>IF($C35="","",VLOOKUP($C35,[1]Список!$A:$W,8,FALSE))</f>
        <v xml:space="preserve"> </v>
      </c>
    </row>
    <row r="36" spans="1:10">
      <c r="A36" s="20" t="s">
        <v>64</v>
      </c>
      <c r="B36" s="46">
        <v>5</v>
      </c>
      <c r="C36" s="46">
        <f>1+C35</f>
        <v>15</v>
      </c>
      <c r="D36" s="1" t="s">
        <v>98</v>
      </c>
      <c r="E36" s="2" t="s">
        <v>99</v>
      </c>
      <c r="F36" s="2" t="s">
        <v>54</v>
      </c>
      <c r="G36" s="2">
        <v>23</v>
      </c>
      <c r="H36" s="6" t="s">
        <v>17</v>
      </c>
      <c r="I36" s="28" t="str">
        <f>IF($C36="","",VLOOKUP($C36,[1]Список!$A:$W,8,FALSE))</f>
        <v xml:space="preserve"> </v>
      </c>
    </row>
    <row r="37" spans="1:10">
      <c r="A37" s="20" t="s">
        <v>64</v>
      </c>
      <c r="B37" s="46"/>
      <c r="C37" s="46"/>
      <c r="D37" s="4"/>
      <c r="E37" s="3"/>
      <c r="F37" s="3"/>
      <c r="G37" s="3"/>
      <c r="H37" s="3"/>
      <c r="I37" s="28"/>
    </row>
    <row r="38" spans="1:10">
      <c r="A38" s="20"/>
      <c r="B38" s="32"/>
      <c r="C38" s="33"/>
      <c r="D38" s="554" t="s">
        <v>100</v>
      </c>
      <c r="E38" s="554"/>
      <c r="F38" s="554"/>
      <c r="G38" s="554"/>
      <c r="H38" s="554"/>
      <c r="I38" s="554"/>
    </row>
    <row r="39" spans="1:10">
      <c r="A39" s="20" t="s">
        <v>64</v>
      </c>
      <c r="B39" s="35"/>
      <c r="C39" s="35"/>
      <c r="D39" s="36"/>
      <c r="E39" s="37"/>
      <c r="F39" s="37"/>
      <c r="G39" s="36"/>
      <c r="H39" s="37"/>
      <c r="I39" s="38"/>
    </row>
    <row r="40" spans="1:10">
      <c r="A40" s="20" t="s">
        <v>64</v>
      </c>
      <c r="B40" s="568" t="str">
        <f>IF(A41="","",VLOOKUP(A41,[1]Команды!B:V,7,FALSE))</f>
        <v>Павлодарская обл.</v>
      </c>
      <c r="C40" s="568"/>
      <c r="D40" s="568"/>
      <c r="E40" s="569"/>
      <c r="F40" s="568"/>
      <c r="G40" s="568"/>
      <c r="H40" s="568"/>
      <c r="I40" s="39">
        <f>G43+G44+G45</f>
        <v>162</v>
      </c>
    </row>
    <row r="41" spans="1:10" ht="16.2">
      <c r="A41" s="20">
        <v>4</v>
      </c>
      <c r="B41" s="561" t="s">
        <v>65</v>
      </c>
      <c r="C41" s="40"/>
      <c r="D41" s="562" t="s">
        <v>66</v>
      </c>
      <c r="E41" s="41" t="s">
        <v>67</v>
      </c>
      <c r="F41" s="563" t="s">
        <v>3</v>
      </c>
      <c r="G41" s="561" t="s">
        <v>68</v>
      </c>
      <c r="H41" s="543" t="s">
        <v>4</v>
      </c>
      <c r="I41" s="546"/>
      <c r="J41" s="22"/>
    </row>
    <row r="42" spans="1:10">
      <c r="A42" s="23" t="s">
        <v>64</v>
      </c>
      <c r="B42" s="561"/>
      <c r="C42" s="40"/>
      <c r="D42" s="562"/>
      <c r="E42" s="42" t="s">
        <v>69</v>
      </c>
      <c r="F42" s="563"/>
      <c r="G42" s="561"/>
      <c r="H42" s="543"/>
      <c r="I42" s="546"/>
    </row>
    <row r="43" spans="1:10">
      <c r="A43" s="20" t="s">
        <v>64</v>
      </c>
      <c r="B43" s="48">
        <v>1</v>
      </c>
      <c r="C43" s="49">
        <f>A41*5-4</f>
        <v>16</v>
      </c>
      <c r="D43" s="50" t="s">
        <v>42</v>
      </c>
      <c r="E43" s="51" t="s">
        <v>43</v>
      </c>
      <c r="F43" s="51" t="s">
        <v>8</v>
      </c>
      <c r="G43" s="51">
        <v>62</v>
      </c>
      <c r="H43" s="6" t="s">
        <v>44</v>
      </c>
      <c r="I43" s="44"/>
    </row>
    <row r="44" spans="1:10">
      <c r="A44" s="20" t="s">
        <v>64</v>
      </c>
      <c r="B44" s="48">
        <v>2</v>
      </c>
      <c r="C44" s="49">
        <f>1+C43</f>
        <v>17</v>
      </c>
      <c r="D44" s="50" t="s">
        <v>101</v>
      </c>
      <c r="E44" s="51" t="s">
        <v>102</v>
      </c>
      <c r="F44" s="51" t="s">
        <v>8</v>
      </c>
      <c r="G44" s="51">
        <v>61</v>
      </c>
      <c r="H44" s="6" t="s">
        <v>44</v>
      </c>
      <c r="I44" s="44"/>
    </row>
    <row r="45" spans="1:10">
      <c r="A45" s="20" t="s">
        <v>64</v>
      </c>
      <c r="B45" s="48">
        <v>3</v>
      </c>
      <c r="C45" s="49">
        <f>1+C44</f>
        <v>18</v>
      </c>
      <c r="D45" s="50" t="s">
        <v>103</v>
      </c>
      <c r="E45" s="52">
        <v>30047</v>
      </c>
      <c r="F45" s="51" t="s">
        <v>54</v>
      </c>
      <c r="G45" s="51">
        <v>39</v>
      </c>
      <c r="H45" s="6" t="s">
        <v>44</v>
      </c>
      <c r="I45" s="44"/>
    </row>
    <row r="46" spans="1:10">
      <c r="A46" s="20" t="s">
        <v>64</v>
      </c>
      <c r="B46" s="48">
        <v>4</v>
      </c>
      <c r="C46" s="49">
        <f>1+C45</f>
        <v>19</v>
      </c>
      <c r="D46" s="50" t="s">
        <v>104</v>
      </c>
      <c r="E46" s="51" t="s">
        <v>105</v>
      </c>
      <c r="F46" s="51" t="s">
        <v>54</v>
      </c>
      <c r="G46" s="51">
        <v>28</v>
      </c>
      <c r="H46" s="6" t="s">
        <v>44</v>
      </c>
      <c r="I46" s="47"/>
    </row>
    <row r="47" spans="1:10">
      <c r="A47" s="20" t="s">
        <v>64</v>
      </c>
      <c r="B47" s="48">
        <v>5</v>
      </c>
      <c r="C47" s="49">
        <f>1+C46</f>
        <v>20</v>
      </c>
      <c r="D47" s="53" t="s">
        <v>106</v>
      </c>
      <c r="E47" s="54">
        <v>38913</v>
      </c>
      <c r="F47" s="55">
        <v>1</v>
      </c>
      <c r="G47" s="55">
        <v>0</v>
      </c>
      <c r="H47" s="6" t="s">
        <v>44</v>
      </c>
      <c r="I47" s="44" t="str">
        <f>IF($C47="","",VLOOKUP($C47,[1]Список!$A:$W,8,FALSE))</f>
        <v xml:space="preserve"> </v>
      </c>
    </row>
    <row r="48" spans="1:10">
      <c r="A48" s="20" t="s">
        <v>64</v>
      </c>
      <c r="B48" s="4"/>
      <c r="C48" s="106"/>
      <c r="D48" s="564" t="s">
        <v>107</v>
      </c>
      <c r="E48" s="564"/>
      <c r="F48" s="564"/>
      <c r="G48" s="564"/>
      <c r="H48" s="564"/>
      <c r="I48" s="564"/>
    </row>
    <row r="49" spans="1:10" ht="12.9" customHeight="1">
      <c r="A49" s="20"/>
      <c r="B49" s="61"/>
      <c r="C49" s="61"/>
      <c r="D49" s="62"/>
      <c r="E49" s="63"/>
      <c r="F49" s="63"/>
      <c r="G49" s="62"/>
      <c r="H49" s="63"/>
      <c r="I49" s="64"/>
      <c r="J49" s="45"/>
    </row>
    <row r="50" spans="1:10" ht="12.9" customHeight="1">
      <c r="A50" s="20" t="s">
        <v>64</v>
      </c>
      <c r="B50" s="565" t="str">
        <f>IF(A51="","",VLOOKUP(A51,[1]Команды!B:V,7,FALSE))</f>
        <v>Восточно-Казахстанская обл.</v>
      </c>
      <c r="C50" s="566"/>
      <c r="D50" s="566"/>
      <c r="E50" s="566"/>
      <c r="F50" s="566"/>
      <c r="G50" s="566"/>
      <c r="H50" s="567"/>
      <c r="I50" s="21">
        <f>G53+G54+G55</f>
        <v>87</v>
      </c>
    </row>
    <row r="51" spans="1:10" ht="12.9" customHeight="1">
      <c r="A51" s="20">
        <v>5</v>
      </c>
      <c r="B51" s="543" t="s">
        <v>65</v>
      </c>
      <c r="C51" s="24"/>
      <c r="D51" s="544" t="s">
        <v>66</v>
      </c>
      <c r="E51" s="25" t="s">
        <v>67</v>
      </c>
      <c r="F51" s="545" t="s">
        <v>3</v>
      </c>
      <c r="G51" s="543" t="s">
        <v>68</v>
      </c>
      <c r="H51" s="543" t="s">
        <v>4</v>
      </c>
      <c r="I51" s="546"/>
    </row>
    <row r="52" spans="1:10" ht="12.9" customHeight="1">
      <c r="A52" s="23" t="s">
        <v>64</v>
      </c>
      <c r="B52" s="543"/>
      <c r="C52" s="24"/>
      <c r="D52" s="544"/>
      <c r="E52" s="26" t="s">
        <v>69</v>
      </c>
      <c r="F52" s="545"/>
      <c r="G52" s="543"/>
      <c r="H52" s="543"/>
      <c r="I52" s="546"/>
    </row>
    <row r="53" spans="1:10" ht="12.9" customHeight="1">
      <c r="A53" s="20" t="s">
        <v>64</v>
      </c>
      <c r="B53" s="65">
        <v>1</v>
      </c>
      <c r="C53" s="66">
        <f>A51*5-4</f>
        <v>21</v>
      </c>
      <c r="D53" s="1" t="s">
        <v>108</v>
      </c>
      <c r="E53" s="2" t="s">
        <v>109</v>
      </c>
      <c r="F53" s="2" t="s">
        <v>54</v>
      </c>
      <c r="G53" s="2">
        <v>48</v>
      </c>
      <c r="H53" s="6" t="s">
        <v>55</v>
      </c>
      <c r="I53" s="28" t="str">
        <f>IF($C53="","",VLOOKUP($C53,[1]Список!$A:$W,8,FALSE))</f>
        <v xml:space="preserve"> </v>
      </c>
    </row>
    <row r="54" spans="1:10" ht="12.9" customHeight="1">
      <c r="A54" s="20" t="s">
        <v>64</v>
      </c>
      <c r="B54" s="65">
        <v>2</v>
      </c>
      <c r="C54" s="66">
        <f>1+C53</f>
        <v>22</v>
      </c>
      <c r="D54" s="1" t="s">
        <v>110</v>
      </c>
      <c r="E54" s="2" t="s">
        <v>111</v>
      </c>
      <c r="F54" s="2" t="s">
        <v>54</v>
      </c>
      <c r="G54" s="2">
        <v>39</v>
      </c>
      <c r="H54" s="6" t="s">
        <v>55</v>
      </c>
      <c r="I54" s="28" t="str">
        <f>IF($C54="","",VLOOKUP($C54,[1]Список!$A:$W,8,FALSE))</f>
        <v xml:space="preserve"> </v>
      </c>
    </row>
    <row r="55" spans="1:10" ht="12.9" customHeight="1">
      <c r="A55" s="20" t="s">
        <v>64</v>
      </c>
      <c r="B55" s="65">
        <v>3</v>
      </c>
      <c r="C55" s="66">
        <f>1+C54</f>
        <v>23</v>
      </c>
      <c r="D55" s="67" t="s">
        <v>112</v>
      </c>
      <c r="E55" s="31">
        <v>38645</v>
      </c>
      <c r="F55" s="68">
        <v>3</v>
      </c>
      <c r="G55" s="68">
        <v>0</v>
      </c>
      <c r="H55" s="66"/>
      <c r="I55" s="28" t="str">
        <f>IF($C55="","",VLOOKUP($C55,[1]Список!$A:$W,8,FALSE))</f>
        <v xml:space="preserve"> </v>
      </c>
    </row>
    <row r="56" spans="1:10" ht="12.9" customHeight="1">
      <c r="A56" s="20" t="s">
        <v>64</v>
      </c>
      <c r="B56" s="65">
        <v>4</v>
      </c>
      <c r="C56" s="66">
        <f>1+C55</f>
        <v>24</v>
      </c>
      <c r="D56" s="67" t="s">
        <v>113</v>
      </c>
      <c r="E56" s="69" t="s">
        <v>114</v>
      </c>
      <c r="F56" s="68" t="s">
        <v>54</v>
      </c>
      <c r="G56" s="68">
        <v>0</v>
      </c>
      <c r="H56" s="66"/>
      <c r="I56" s="29" t="str">
        <f>IF($C56="","",VLOOKUP($C56,[1]Список!$A:$W,8,FALSE))</f>
        <v xml:space="preserve"> </v>
      </c>
    </row>
    <row r="57" spans="1:10" ht="12.9" hidden="1" customHeight="1" outlineLevel="1">
      <c r="A57" s="20" t="s">
        <v>64</v>
      </c>
      <c r="B57" s="65">
        <v>5</v>
      </c>
      <c r="C57" s="66">
        <f>1+C56</f>
        <v>25</v>
      </c>
      <c r="D57" s="70" t="s">
        <v>115</v>
      </c>
      <c r="E57" s="3">
        <v>2008</v>
      </c>
      <c r="F57" s="3">
        <v>2</v>
      </c>
      <c r="G57" s="3">
        <v>0</v>
      </c>
      <c r="H57" s="3"/>
      <c r="I57" s="29" t="str">
        <f>IF($C57="","",VLOOKUP($C57,[1]Список!$A:$W,8,FALSE))</f>
        <v xml:space="preserve"> </v>
      </c>
    </row>
    <row r="58" spans="1:10" ht="12.9" hidden="1" customHeight="1" outlineLevel="1">
      <c r="A58" s="20" t="s">
        <v>64</v>
      </c>
      <c r="B58" s="71">
        <v>6</v>
      </c>
      <c r="C58" s="72"/>
      <c r="D58" s="70" t="s">
        <v>116</v>
      </c>
      <c r="E58" s="3">
        <v>2006</v>
      </c>
      <c r="F58" s="3">
        <v>2</v>
      </c>
      <c r="G58" s="3">
        <v>0</v>
      </c>
      <c r="H58" s="3"/>
      <c r="I58" s="29"/>
    </row>
    <row r="59" spans="1:10" ht="12.9" customHeight="1" collapsed="1">
      <c r="A59" s="20"/>
      <c r="B59" s="32"/>
      <c r="C59" s="33"/>
      <c r="D59" s="554" t="s">
        <v>117</v>
      </c>
      <c r="E59" s="554"/>
      <c r="F59" s="554"/>
      <c r="G59" s="554"/>
      <c r="H59" s="554"/>
      <c r="I59" s="554"/>
    </row>
    <row r="60" spans="1:10" ht="12.9" customHeight="1">
      <c r="A60" s="20" t="s">
        <v>64</v>
      </c>
      <c r="B60" s="35"/>
      <c r="C60" s="35"/>
      <c r="D60" s="36"/>
      <c r="E60" s="37"/>
      <c r="F60" s="37"/>
      <c r="G60" s="36"/>
      <c r="H60" s="37"/>
      <c r="I60" s="38"/>
    </row>
    <row r="61" spans="1:10" ht="12.9" customHeight="1">
      <c r="A61" s="20" t="s">
        <v>64</v>
      </c>
      <c r="B61" s="568" t="s">
        <v>118</v>
      </c>
      <c r="C61" s="568"/>
      <c r="D61" s="568"/>
      <c r="E61" s="569"/>
      <c r="F61" s="568"/>
      <c r="G61" s="568"/>
      <c r="H61" s="568"/>
      <c r="I61" s="39">
        <f>G64+G65+G66</f>
        <v>195</v>
      </c>
    </row>
    <row r="62" spans="1:10" ht="12.9" customHeight="1">
      <c r="A62" s="20">
        <v>6</v>
      </c>
      <c r="B62" s="561" t="s">
        <v>65</v>
      </c>
      <c r="C62" s="40"/>
      <c r="D62" s="562" t="s">
        <v>66</v>
      </c>
      <c r="E62" s="41" t="s">
        <v>67</v>
      </c>
      <c r="F62" s="563" t="s">
        <v>3</v>
      </c>
      <c r="G62" s="561" t="s">
        <v>68</v>
      </c>
      <c r="H62" s="543" t="s">
        <v>4</v>
      </c>
      <c r="I62" s="546"/>
      <c r="J62" s="22"/>
    </row>
    <row r="63" spans="1:10" ht="12.9" customHeight="1">
      <c r="A63" s="23" t="s">
        <v>64</v>
      </c>
      <c r="B63" s="561"/>
      <c r="C63" s="40"/>
      <c r="D63" s="562"/>
      <c r="E63" s="42" t="s">
        <v>69</v>
      </c>
      <c r="F63" s="563"/>
      <c r="G63" s="561"/>
      <c r="H63" s="543"/>
      <c r="I63" s="546"/>
    </row>
    <row r="64" spans="1:10" ht="12.9" customHeight="1">
      <c r="A64" s="20" t="s">
        <v>64</v>
      </c>
      <c r="B64" s="48">
        <v>1</v>
      </c>
      <c r="C64" s="49">
        <f>A62*5-4</f>
        <v>26</v>
      </c>
      <c r="D64" s="1" t="s">
        <v>25</v>
      </c>
      <c r="E64" s="2" t="s">
        <v>26</v>
      </c>
      <c r="F64" s="2" t="s">
        <v>119</v>
      </c>
      <c r="G64" s="2">
        <v>74</v>
      </c>
      <c r="H64" s="6" t="s">
        <v>13</v>
      </c>
      <c r="I64" s="44" t="str">
        <f>IF($C64="","",VLOOKUP($C64,[1]Список!$A:$W,8,FALSE))</f>
        <v xml:space="preserve"> </v>
      </c>
    </row>
    <row r="65" spans="1:10" ht="12.9" customHeight="1">
      <c r="A65" s="20" t="s">
        <v>64</v>
      </c>
      <c r="B65" s="48">
        <v>2</v>
      </c>
      <c r="C65" s="49">
        <f>1+C64</f>
        <v>27</v>
      </c>
      <c r="D65" s="1" t="s">
        <v>27</v>
      </c>
      <c r="E65" s="2" t="s">
        <v>28</v>
      </c>
      <c r="F65" s="2" t="s">
        <v>8</v>
      </c>
      <c r="G65" s="2">
        <v>64</v>
      </c>
      <c r="H65" s="6" t="s">
        <v>13</v>
      </c>
      <c r="I65" s="44" t="str">
        <f>IF($C65="","",VLOOKUP($C65,[1]Список!$A:$W,8,FALSE))</f>
        <v xml:space="preserve"> </v>
      </c>
    </row>
    <row r="66" spans="1:10" ht="12.9" customHeight="1">
      <c r="A66" s="20" t="s">
        <v>64</v>
      </c>
      <c r="B66" s="48">
        <v>3</v>
      </c>
      <c r="C66" s="49">
        <f>1+C65</f>
        <v>28</v>
      </c>
      <c r="D66" s="1" t="s">
        <v>120</v>
      </c>
      <c r="E66" s="2" t="s">
        <v>121</v>
      </c>
      <c r="F66" s="2" t="s">
        <v>8</v>
      </c>
      <c r="G66" s="2">
        <v>57</v>
      </c>
      <c r="H66" s="6" t="s">
        <v>13</v>
      </c>
      <c r="I66" s="44" t="str">
        <f>IF($C66="","",VLOOKUP($C66,[1]Список!$A:$W,8,FALSE))</f>
        <v xml:space="preserve"> </v>
      </c>
    </row>
    <row r="67" spans="1:10" ht="12.9" customHeight="1">
      <c r="A67" s="20" t="s">
        <v>64</v>
      </c>
      <c r="B67" s="48">
        <v>4</v>
      </c>
      <c r="C67" s="49">
        <f>1+C66</f>
        <v>29</v>
      </c>
      <c r="D67" s="1" t="s">
        <v>122</v>
      </c>
      <c r="E67" s="2" t="s">
        <v>123</v>
      </c>
      <c r="F67" s="2" t="s">
        <v>54</v>
      </c>
      <c r="G67" s="2">
        <v>25</v>
      </c>
      <c r="H67" s="6" t="s">
        <v>13</v>
      </c>
      <c r="I67" s="44" t="str">
        <f>IF($C67="","",VLOOKUP($C67,[1]Список!$A:$W,8,FALSE))</f>
        <v xml:space="preserve"> </v>
      </c>
    </row>
    <row r="68" spans="1:10" ht="12.9" customHeight="1">
      <c r="A68" s="20" t="s">
        <v>64</v>
      </c>
      <c r="B68" s="48">
        <v>5</v>
      </c>
      <c r="C68" s="49">
        <f>1+C67</f>
        <v>30</v>
      </c>
      <c r="D68" s="1" t="s">
        <v>124</v>
      </c>
      <c r="E68" s="2" t="s">
        <v>125</v>
      </c>
      <c r="F68" s="2" t="s">
        <v>54</v>
      </c>
      <c r="G68" s="2">
        <v>24</v>
      </c>
      <c r="H68" s="6" t="s">
        <v>13</v>
      </c>
      <c r="I68" s="44" t="str">
        <f>IF($C68="","",VLOOKUP($C68,[1]Список!$A:$W,8,FALSE))</f>
        <v xml:space="preserve"> </v>
      </c>
    </row>
    <row r="69" spans="1:10" ht="12.9" customHeight="1">
      <c r="A69" s="20" t="s">
        <v>64</v>
      </c>
      <c r="B69" s="73">
        <v>6</v>
      </c>
      <c r="C69" s="74"/>
      <c r="D69" s="1" t="s">
        <v>126</v>
      </c>
      <c r="E69" s="31">
        <v>38938</v>
      </c>
      <c r="F69" s="2" t="s">
        <v>54</v>
      </c>
      <c r="G69" s="2">
        <v>0</v>
      </c>
      <c r="H69" s="3"/>
      <c r="I69" s="44"/>
    </row>
    <row r="70" spans="1:10" ht="12.9" customHeight="1">
      <c r="A70" s="20"/>
      <c r="B70" s="32"/>
      <c r="C70" s="33"/>
      <c r="D70" s="557" t="s">
        <v>127</v>
      </c>
      <c r="E70" s="557"/>
      <c r="F70" s="557"/>
      <c r="G70" s="557"/>
      <c r="H70" s="557"/>
      <c r="I70" s="570"/>
    </row>
    <row r="71" spans="1:10" ht="12.9" customHeight="1">
      <c r="A71" s="20" t="s">
        <v>64</v>
      </c>
      <c r="B71" s="35"/>
      <c r="C71" s="35"/>
      <c r="D71" s="36"/>
      <c r="E71" s="37"/>
      <c r="F71" s="37"/>
      <c r="G71" s="36"/>
      <c r="H71" s="37"/>
      <c r="I71" s="38"/>
      <c r="J71" s="45"/>
    </row>
    <row r="72" spans="1:10" ht="12.9" customHeight="1">
      <c r="A72" s="5" t="s">
        <v>64</v>
      </c>
      <c r="B72" s="552" t="s">
        <v>128</v>
      </c>
      <c r="C72" s="552"/>
      <c r="D72" s="552"/>
      <c r="E72" s="553"/>
      <c r="F72" s="552"/>
      <c r="G72" s="552"/>
      <c r="H72" s="552"/>
      <c r="I72" s="21">
        <f>G75+G76+G77</f>
        <v>69</v>
      </c>
      <c r="J72" s="75"/>
    </row>
    <row r="73" spans="1:10" ht="12.9" customHeight="1">
      <c r="A73" s="20">
        <v>7</v>
      </c>
      <c r="B73" s="543" t="s">
        <v>65</v>
      </c>
      <c r="C73" s="24"/>
      <c r="D73" s="544" t="s">
        <v>66</v>
      </c>
      <c r="E73" s="25" t="s">
        <v>67</v>
      </c>
      <c r="F73" s="545" t="s">
        <v>3</v>
      </c>
      <c r="G73" s="543" t="s">
        <v>68</v>
      </c>
      <c r="H73" s="543" t="s">
        <v>4</v>
      </c>
      <c r="I73" s="546"/>
    </row>
    <row r="74" spans="1:10" ht="12.9" customHeight="1">
      <c r="A74" s="23" t="s">
        <v>64</v>
      </c>
      <c r="B74" s="543"/>
      <c r="C74" s="24"/>
      <c r="D74" s="544"/>
      <c r="E74" s="26" t="s">
        <v>69</v>
      </c>
      <c r="F74" s="545"/>
      <c r="G74" s="543"/>
      <c r="H74" s="543"/>
      <c r="I74" s="546"/>
    </row>
    <row r="75" spans="1:10" ht="12.9" customHeight="1">
      <c r="A75" s="20" t="s">
        <v>64</v>
      </c>
      <c r="B75" s="65">
        <v>1</v>
      </c>
      <c r="C75" s="66">
        <f>A73*5-4</f>
        <v>31</v>
      </c>
      <c r="D75" s="1" t="s">
        <v>56</v>
      </c>
      <c r="E75" s="2" t="s">
        <v>57</v>
      </c>
      <c r="F75" s="2" t="s">
        <v>54</v>
      </c>
      <c r="G75" s="2">
        <v>56</v>
      </c>
      <c r="H75" s="6" t="s">
        <v>58</v>
      </c>
      <c r="I75" s="47"/>
    </row>
    <row r="76" spans="1:10" ht="12.9" customHeight="1">
      <c r="A76" s="20" t="s">
        <v>64</v>
      </c>
      <c r="B76" s="65">
        <v>2</v>
      </c>
      <c r="C76" s="66">
        <f>1+C75</f>
        <v>32</v>
      </c>
      <c r="D76" s="1" t="s">
        <v>129</v>
      </c>
      <c r="E76" s="2" t="s">
        <v>130</v>
      </c>
      <c r="F76" s="2">
        <v>1</v>
      </c>
      <c r="G76" s="2">
        <v>13</v>
      </c>
      <c r="H76" s="6" t="s">
        <v>58</v>
      </c>
      <c r="I76" s="28" t="str">
        <f>IF($C76="","",VLOOKUP($C76,[1]Список!$A:$W,8,FALSE))</f>
        <v xml:space="preserve"> </v>
      </c>
    </row>
    <row r="77" spans="1:10" ht="12.9" customHeight="1">
      <c r="A77" s="20" t="s">
        <v>64</v>
      </c>
      <c r="B77" s="65">
        <v>3</v>
      </c>
      <c r="C77" s="66">
        <f>1+C76</f>
        <v>33</v>
      </c>
      <c r="D77" s="76" t="s">
        <v>131</v>
      </c>
      <c r="E77" s="77">
        <v>38539</v>
      </c>
      <c r="F77" s="68">
        <v>1</v>
      </c>
      <c r="G77" s="68">
        <v>0</v>
      </c>
      <c r="H77" s="6" t="s">
        <v>58</v>
      </c>
      <c r="I77" s="28" t="str">
        <f>IF($C77="","",VLOOKUP($C77,[1]Список!$A:$W,8,FALSE))</f>
        <v xml:space="preserve"> </v>
      </c>
    </row>
    <row r="78" spans="1:10" ht="12.9" customHeight="1">
      <c r="A78" s="20" t="s">
        <v>64</v>
      </c>
      <c r="B78" s="65">
        <v>4</v>
      </c>
      <c r="C78" s="66">
        <f>1+C77</f>
        <v>34</v>
      </c>
      <c r="D78" s="76" t="s">
        <v>132</v>
      </c>
      <c r="E78" s="77">
        <v>37419</v>
      </c>
      <c r="F78" s="68">
        <v>1</v>
      </c>
      <c r="G78" s="68">
        <v>0</v>
      </c>
      <c r="H78" s="6" t="s">
        <v>58</v>
      </c>
      <c r="I78" s="28" t="str">
        <f>IF($C78="","",VLOOKUP($C78,[1]Список!$A:$W,8,FALSE))</f>
        <v xml:space="preserve"> </v>
      </c>
    </row>
    <row r="79" spans="1:10" ht="12.9" customHeight="1">
      <c r="A79" s="20" t="s">
        <v>64</v>
      </c>
      <c r="B79" s="65">
        <v>5</v>
      </c>
      <c r="C79" s="66">
        <f>1+C78</f>
        <v>35</v>
      </c>
      <c r="D79" s="76" t="s">
        <v>133</v>
      </c>
      <c r="E79" s="77">
        <v>36186</v>
      </c>
      <c r="F79" s="68" t="s">
        <v>54</v>
      </c>
      <c r="G79" s="68">
        <v>0</v>
      </c>
      <c r="H79" s="6" t="s">
        <v>58</v>
      </c>
      <c r="I79" s="28" t="str">
        <f>IF($C79="","",VLOOKUP($C79,[1]Список!$A:$W,8,FALSE))</f>
        <v xml:space="preserve"> </v>
      </c>
    </row>
    <row r="80" spans="1:10" ht="12.9" hidden="1" customHeight="1" outlineLevel="1">
      <c r="A80" s="20" t="s">
        <v>64</v>
      </c>
      <c r="B80" s="71">
        <v>6</v>
      </c>
      <c r="C80" s="72"/>
      <c r="D80" s="76"/>
      <c r="E80" s="77"/>
      <c r="F80" s="68"/>
      <c r="G80" s="68"/>
      <c r="H80" s="3"/>
      <c r="I80" s="78"/>
    </row>
    <row r="81" spans="1:10" ht="12.9" customHeight="1" collapsed="1">
      <c r="A81" s="20"/>
      <c r="B81" s="32"/>
      <c r="C81" s="33"/>
      <c r="D81" s="554" t="s">
        <v>134</v>
      </c>
      <c r="E81" s="554"/>
      <c r="F81" s="554"/>
      <c r="G81" s="554"/>
      <c r="H81" s="554"/>
      <c r="I81" s="554"/>
    </row>
    <row r="82" spans="1:10" ht="12.9" customHeight="1">
      <c r="A82" s="20" t="s">
        <v>64</v>
      </c>
      <c r="B82" s="35"/>
      <c r="C82" s="35"/>
      <c r="D82" s="36"/>
      <c r="E82" s="37"/>
      <c r="F82" s="37"/>
      <c r="G82" s="36"/>
      <c r="H82" s="37"/>
      <c r="I82" s="38"/>
    </row>
    <row r="83" spans="1:10" ht="12.9" customHeight="1">
      <c r="A83" s="20" t="s">
        <v>64</v>
      </c>
      <c r="B83" s="552" t="s">
        <v>135</v>
      </c>
      <c r="C83" s="552"/>
      <c r="D83" s="552"/>
      <c r="E83" s="553"/>
      <c r="F83" s="552"/>
      <c r="G83" s="552"/>
      <c r="H83" s="552"/>
      <c r="I83" s="21">
        <f>G86+G87+G88</f>
        <v>100</v>
      </c>
    </row>
    <row r="84" spans="1:10" ht="12.9" customHeight="1">
      <c r="A84" s="20">
        <v>8</v>
      </c>
      <c r="B84" s="543" t="s">
        <v>65</v>
      </c>
      <c r="C84" s="24"/>
      <c r="D84" s="544" t="s">
        <v>66</v>
      </c>
      <c r="E84" s="25" t="s">
        <v>67</v>
      </c>
      <c r="F84" s="545" t="s">
        <v>3</v>
      </c>
      <c r="G84" s="543" t="s">
        <v>68</v>
      </c>
      <c r="H84" s="543" t="s">
        <v>4</v>
      </c>
      <c r="I84" s="546"/>
      <c r="J84" s="22"/>
    </row>
    <row r="85" spans="1:10" ht="12.9" customHeight="1">
      <c r="A85" s="23" t="s">
        <v>64</v>
      </c>
      <c r="B85" s="543"/>
      <c r="C85" s="24"/>
      <c r="D85" s="544"/>
      <c r="E85" s="26" t="s">
        <v>69</v>
      </c>
      <c r="F85" s="545"/>
      <c r="G85" s="543"/>
      <c r="H85" s="543"/>
      <c r="I85" s="546"/>
    </row>
    <row r="86" spans="1:10" ht="12.9" customHeight="1">
      <c r="A86" s="20" t="s">
        <v>64</v>
      </c>
      <c r="B86" s="65">
        <v>1</v>
      </c>
      <c r="C86" s="66">
        <v>36</v>
      </c>
      <c r="D86" s="1" t="s">
        <v>136</v>
      </c>
      <c r="E86" s="2" t="s">
        <v>137</v>
      </c>
      <c r="F86" s="68" t="s">
        <v>54</v>
      </c>
      <c r="G86" s="2">
        <v>51</v>
      </c>
      <c r="H86" s="6" t="s">
        <v>138</v>
      </c>
      <c r="I86" s="47"/>
    </row>
    <row r="87" spans="1:10" ht="12.9" customHeight="1">
      <c r="A87" s="20" t="s">
        <v>64</v>
      </c>
      <c r="B87" s="65">
        <v>2</v>
      </c>
      <c r="C87" s="66">
        <f>1+C86</f>
        <v>37</v>
      </c>
      <c r="D87" s="1" t="s">
        <v>139</v>
      </c>
      <c r="E87" s="2" t="s">
        <v>140</v>
      </c>
      <c r="F87" s="68" t="s">
        <v>54</v>
      </c>
      <c r="G87" s="2">
        <v>49</v>
      </c>
      <c r="H87" s="6" t="s">
        <v>138</v>
      </c>
      <c r="I87" s="47"/>
      <c r="J87" s="79"/>
    </row>
    <row r="88" spans="1:10" ht="12.9" customHeight="1">
      <c r="A88" s="20" t="s">
        <v>64</v>
      </c>
      <c r="B88" s="65">
        <v>3</v>
      </c>
      <c r="C88" s="66">
        <f>1+C87</f>
        <v>38</v>
      </c>
      <c r="D88" s="80" t="s">
        <v>141</v>
      </c>
      <c r="E88" s="81">
        <v>38489</v>
      </c>
      <c r="F88" s="82" t="s">
        <v>54</v>
      </c>
      <c r="G88" s="82">
        <v>0</v>
      </c>
      <c r="H88" s="83"/>
      <c r="I88" s="84" t="str">
        <f>IF($C88="","",VLOOKUP($C88,[1]Список!$A:$W,8,FALSE))</f>
        <v xml:space="preserve"> </v>
      </c>
    </row>
    <row r="89" spans="1:10" ht="12.9" customHeight="1">
      <c r="A89" s="20" t="s">
        <v>64</v>
      </c>
      <c r="B89" s="65">
        <v>4</v>
      </c>
      <c r="C89" s="66">
        <f>1+C88</f>
        <v>39</v>
      </c>
      <c r="D89" s="76" t="s">
        <v>142</v>
      </c>
      <c r="E89" s="77">
        <v>37687</v>
      </c>
      <c r="F89" s="68" t="s">
        <v>54</v>
      </c>
      <c r="G89" s="68">
        <v>0</v>
      </c>
      <c r="H89" s="83"/>
      <c r="I89" s="85" t="str">
        <f>IF($C89="","",VLOOKUP($C89,[1]Список!$A:$W,8,FALSE))</f>
        <v xml:space="preserve"> </v>
      </c>
    </row>
    <row r="90" spans="1:10" ht="12.9" customHeight="1">
      <c r="A90" s="20" t="s">
        <v>64</v>
      </c>
      <c r="B90" s="65">
        <v>5</v>
      </c>
      <c r="C90" s="66">
        <f>1+C89</f>
        <v>40</v>
      </c>
      <c r="D90" s="76" t="s">
        <v>143</v>
      </c>
      <c r="E90" s="77">
        <v>39089</v>
      </c>
      <c r="F90" s="68" t="s">
        <v>54</v>
      </c>
      <c r="G90" s="68">
        <v>0</v>
      </c>
      <c r="H90" s="83"/>
      <c r="I90" s="85" t="str">
        <f>IF($C90="","",VLOOKUP($C90,[1]Список!$A:$W,8,FALSE))</f>
        <v xml:space="preserve"> </v>
      </c>
    </row>
    <row r="91" spans="1:10" ht="12.9" customHeight="1">
      <c r="A91" s="20" t="s">
        <v>64</v>
      </c>
      <c r="B91" s="32"/>
      <c r="C91" s="33"/>
      <c r="D91" s="554" t="s">
        <v>144</v>
      </c>
      <c r="E91" s="554"/>
      <c r="F91" s="554"/>
      <c r="G91" s="554"/>
      <c r="H91" s="554"/>
      <c r="I91" s="554"/>
    </row>
    <row r="92" spans="1:10" ht="12.9" customHeight="1">
      <c r="A92" s="20" t="s">
        <v>64</v>
      </c>
      <c r="B92" s="35"/>
      <c r="C92" s="35"/>
      <c r="D92" s="36"/>
      <c r="E92" s="37"/>
      <c r="F92" s="37"/>
      <c r="G92" s="36"/>
      <c r="H92" s="37"/>
      <c r="I92" s="38"/>
      <c r="J92" s="34"/>
    </row>
    <row r="93" spans="1:10" ht="12.9" customHeight="1">
      <c r="A93" s="20" t="s">
        <v>64</v>
      </c>
      <c r="B93" s="568" t="s">
        <v>145</v>
      </c>
      <c r="C93" s="568"/>
      <c r="D93" s="568"/>
      <c r="E93" s="569"/>
      <c r="F93" s="568"/>
      <c r="G93" s="568"/>
      <c r="H93" s="568"/>
      <c r="I93" s="39">
        <f>G96+G97+G98</f>
        <v>74</v>
      </c>
    </row>
    <row r="94" spans="1:10" ht="12.9" customHeight="1">
      <c r="A94" s="20">
        <v>9</v>
      </c>
      <c r="B94" s="561" t="s">
        <v>65</v>
      </c>
      <c r="C94" s="40"/>
      <c r="D94" s="562" t="s">
        <v>66</v>
      </c>
      <c r="E94" s="41" t="s">
        <v>67</v>
      </c>
      <c r="F94" s="563" t="s">
        <v>3</v>
      </c>
      <c r="G94" s="561" t="s">
        <v>68</v>
      </c>
      <c r="H94" s="543" t="s">
        <v>4</v>
      </c>
      <c r="I94" s="546"/>
      <c r="J94" s="22"/>
    </row>
    <row r="95" spans="1:10" ht="12.9" customHeight="1">
      <c r="A95" s="23" t="s">
        <v>64</v>
      </c>
      <c r="B95" s="561"/>
      <c r="C95" s="40"/>
      <c r="D95" s="562"/>
      <c r="E95" s="42" t="s">
        <v>69</v>
      </c>
      <c r="F95" s="563"/>
      <c r="G95" s="561"/>
      <c r="H95" s="543"/>
      <c r="I95" s="546"/>
    </row>
    <row r="96" spans="1:10" ht="12.9" customHeight="1">
      <c r="A96" s="20" t="s">
        <v>64</v>
      </c>
      <c r="B96" s="48">
        <v>1</v>
      </c>
      <c r="C96" s="49">
        <v>41</v>
      </c>
      <c r="D96" s="1" t="s">
        <v>146</v>
      </c>
      <c r="E96" s="2" t="s">
        <v>147</v>
      </c>
      <c r="F96" s="2" t="s">
        <v>54</v>
      </c>
      <c r="G96" s="2">
        <v>39</v>
      </c>
      <c r="H96" s="86" t="s">
        <v>148</v>
      </c>
      <c r="I96" s="44" t="str">
        <f>IF($C96="","",VLOOKUP($C96,[1]Список!$A:$W,8,FALSE))</f>
        <v xml:space="preserve"> </v>
      </c>
    </row>
    <row r="97" spans="1:10" ht="12.9" customHeight="1">
      <c r="A97" s="20" t="s">
        <v>64</v>
      </c>
      <c r="B97" s="48">
        <v>2</v>
      </c>
      <c r="C97" s="49">
        <f>1+C96</f>
        <v>42</v>
      </c>
      <c r="D97" s="1" t="s">
        <v>149</v>
      </c>
      <c r="E97" s="2" t="s">
        <v>150</v>
      </c>
      <c r="F97" s="2">
        <v>1</v>
      </c>
      <c r="G97" s="2">
        <v>31</v>
      </c>
      <c r="H97" s="86" t="s">
        <v>148</v>
      </c>
      <c r="I97" s="44" t="str">
        <f>IF($C97="","",VLOOKUP($C97,[1]Список!$A:$W,8,FALSE))</f>
        <v xml:space="preserve"> </v>
      </c>
    </row>
    <row r="98" spans="1:10" ht="12.9" customHeight="1">
      <c r="A98" s="20" t="s">
        <v>64</v>
      </c>
      <c r="B98" s="48">
        <v>3</v>
      </c>
      <c r="C98" s="49">
        <f>1+C97</f>
        <v>43</v>
      </c>
      <c r="D98" s="1" t="s">
        <v>151</v>
      </c>
      <c r="E98" s="2" t="s">
        <v>152</v>
      </c>
      <c r="F98" s="2">
        <v>1</v>
      </c>
      <c r="G98" s="2">
        <v>4</v>
      </c>
      <c r="H98" s="86" t="s">
        <v>148</v>
      </c>
      <c r="I98" s="44" t="str">
        <f>IF($C98="","",VLOOKUP($C98,[1]Список!$A:$W,8,FALSE))</f>
        <v xml:space="preserve"> </v>
      </c>
    </row>
    <row r="99" spans="1:10" ht="12.9" customHeight="1">
      <c r="A99" s="20" t="s">
        <v>64</v>
      </c>
      <c r="B99" s="48">
        <v>4</v>
      </c>
      <c r="C99" s="49">
        <f>1+C98</f>
        <v>44</v>
      </c>
      <c r="D99" s="87" t="s">
        <v>153</v>
      </c>
      <c r="E99" s="31">
        <v>38889</v>
      </c>
      <c r="F99" s="88">
        <v>2</v>
      </c>
      <c r="G99" s="88">
        <v>0</v>
      </c>
      <c r="H99" s="89"/>
      <c r="I99" s="44" t="str">
        <f>IF($C99="","",VLOOKUP($C99,[1]Список!$A:$W,8,FALSE))</f>
        <v xml:space="preserve"> </v>
      </c>
    </row>
    <row r="100" spans="1:10" ht="12.9" customHeight="1">
      <c r="A100" s="20" t="s">
        <v>64</v>
      </c>
      <c r="B100" s="48">
        <v>5</v>
      </c>
      <c r="C100" s="49">
        <f>1+C99</f>
        <v>45</v>
      </c>
      <c r="D100" s="1" t="s">
        <v>154</v>
      </c>
      <c r="E100" s="2" t="s">
        <v>150</v>
      </c>
      <c r="F100" s="2">
        <v>1</v>
      </c>
      <c r="G100" s="2">
        <v>0</v>
      </c>
      <c r="H100" s="86" t="s">
        <v>148</v>
      </c>
      <c r="I100" s="44" t="str">
        <f>IF($C100="","",VLOOKUP($C100,[1]Список!$A:$W,8,FALSE))</f>
        <v xml:space="preserve"> </v>
      </c>
    </row>
    <row r="101" spans="1:10" ht="12.9" customHeight="1">
      <c r="A101" s="20" t="s">
        <v>64</v>
      </c>
      <c r="B101" s="32"/>
      <c r="C101" s="33"/>
      <c r="D101" s="557" t="s">
        <v>155</v>
      </c>
      <c r="E101" s="557"/>
      <c r="F101" s="557"/>
      <c r="G101" s="557"/>
      <c r="H101" s="571"/>
      <c r="I101" s="570"/>
    </row>
    <row r="102" spans="1:10" ht="12.9" customHeight="1">
      <c r="A102" s="20" t="s">
        <v>64</v>
      </c>
      <c r="B102" s="90"/>
      <c r="C102" s="90"/>
      <c r="D102" s="56"/>
      <c r="E102" s="91"/>
      <c r="F102" s="91"/>
      <c r="G102" s="56"/>
      <c r="H102" s="91"/>
      <c r="I102" s="92"/>
      <c r="J102" s="45"/>
    </row>
    <row r="103" spans="1:10" ht="12.9" customHeight="1">
      <c r="A103" s="20"/>
      <c r="B103" s="572" t="s">
        <v>156</v>
      </c>
      <c r="C103" s="572"/>
      <c r="D103" s="572"/>
      <c r="E103" s="572"/>
      <c r="F103" s="572"/>
      <c r="G103" s="572"/>
      <c r="H103" s="572"/>
      <c r="I103" s="112">
        <f>G106+G107+G108</f>
        <v>38</v>
      </c>
    </row>
    <row r="104" spans="1:10" ht="12.9" customHeight="1">
      <c r="A104" s="20">
        <v>10</v>
      </c>
      <c r="B104" s="543" t="s">
        <v>65</v>
      </c>
      <c r="C104" s="24"/>
      <c r="D104" s="544" t="s">
        <v>66</v>
      </c>
      <c r="E104" s="93" t="s">
        <v>67</v>
      </c>
      <c r="F104" s="545" t="s">
        <v>3</v>
      </c>
      <c r="G104" s="543" t="s">
        <v>68</v>
      </c>
      <c r="H104" s="543" t="s">
        <v>4</v>
      </c>
      <c r="I104" s="546"/>
    </row>
    <row r="105" spans="1:10" ht="12.9" customHeight="1">
      <c r="A105" s="23" t="s">
        <v>64</v>
      </c>
      <c r="B105" s="543"/>
      <c r="C105" s="24"/>
      <c r="D105" s="544"/>
      <c r="E105" s="94" t="s">
        <v>69</v>
      </c>
      <c r="F105" s="545"/>
      <c r="G105" s="543"/>
      <c r="H105" s="543"/>
      <c r="I105" s="546"/>
    </row>
    <row r="106" spans="1:10" ht="12.9" customHeight="1">
      <c r="A106" s="20" t="s">
        <v>64</v>
      </c>
      <c r="B106" s="65">
        <v>1</v>
      </c>
      <c r="C106" s="66">
        <v>46</v>
      </c>
      <c r="D106" s="1" t="s">
        <v>157</v>
      </c>
      <c r="E106" s="2" t="s">
        <v>158</v>
      </c>
      <c r="F106" s="2" t="s">
        <v>54</v>
      </c>
      <c r="G106" s="2">
        <v>38</v>
      </c>
      <c r="H106" s="86" t="s">
        <v>159</v>
      </c>
      <c r="I106" s="28" t="str">
        <f>IF($C106="","",VLOOKUP($C106,[1]Список!$A:$W,8,FALSE))</f>
        <v xml:space="preserve"> </v>
      </c>
    </row>
    <row r="107" spans="1:10" ht="12.9" customHeight="1">
      <c r="A107" s="20" t="s">
        <v>64</v>
      </c>
      <c r="B107" s="65">
        <v>2</v>
      </c>
      <c r="C107" s="66">
        <f>1+C106</f>
        <v>47</v>
      </c>
      <c r="D107" s="87" t="s">
        <v>160</v>
      </c>
      <c r="E107" s="95" t="s">
        <v>161</v>
      </c>
      <c r="F107" s="2" t="s">
        <v>54</v>
      </c>
      <c r="G107" s="88">
        <v>0</v>
      </c>
      <c r="H107" s="8"/>
      <c r="I107" s="28" t="str">
        <f>IF($C107="","",VLOOKUP($C107,[1]Список!$A:$W,8,FALSE))</f>
        <v xml:space="preserve"> </v>
      </c>
    </row>
    <row r="108" spans="1:10" ht="12.9" customHeight="1">
      <c r="A108" s="20" t="s">
        <v>64</v>
      </c>
      <c r="B108" s="65">
        <v>3</v>
      </c>
      <c r="C108" s="66">
        <f>1+C107</f>
        <v>48</v>
      </c>
      <c r="D108" s="87" t="s">
        <v>162</v>
      </c>
      <c r="E108" s="95">
        <v>37970</v>
      </c>
      <c r="F108" s="2" t="s">
        <v>54</v>
      </c>
      <c r="G108" s="88">
        <v>0</v>
      </c>
      <c r="H108" s="8"/>
      <c r="I108" s="28" t="str">
        <f>IF($C108="","",VLOOKUP($C108,[1]Список!$A:$W,8,FALSE))</f>
        <v xml:space="preserve"> </v>
      </c>
    </row>
    <row r="109" spans="1:10" ht="12.9" customHeight="1">
      <c r="A109" s="20" t="s">
        <v>64</v>
      </c>
      <c r="B109" s="65">
        <v>4</v>
      </c>
      <c r="C109" s="66">
        <f>1+C108</f>
        <v>49</v>
      </c>
      <c r="D109" s="76" t="s">
        <v>163</v>
      </c>
      <c r="E109" s="77">
        <v>37653</v>
      </c>
      <c r="F109" s="2" t="s">
        <v>54</v>
      </c>
      <c r="G109" s="68">
        <v>0</v>
      </c>
      <c r="H109" s="8"/>
      <c r="I109" s="28" t="str">
        <f>IF($C109="","",VLOOKUP($C109,[1]Список!$A:$W,8,FALSE))</f>
        <v xml:space="preserve"> </v>
      </c>
    </row>
    <row r="110" spans="1:10" ht="12.9" hidden="1" customHeight="1" outlineLevel="1">
      <c r="A110" s="20" t="s">
        <v>64</v>
      </c>
      <c r="B110" s="65">
        <v>5</v>
      </c>
      <c r="C110" s="66">
        <f>1+C109</f>
        <v>50</v>
      </c>
      <c r="D110" s="96"/>
      <c r="E110" s="97"/>
      <c r="F110" s="66"/>
      <c r="G110" s="66"/>
      <c r="H110" s="66"/>
      <c r="I110" s="28" t="str">
        <f>IF($C110="","",VLOOKUP($C110,[1]Список!$A:$W,8,FALSE))</f>
        <v xml:space="preserve"> </v>
      </c>
    </row>
    <row r="111" spans="1:10" ht="12.9" customHeight="1" collapsed="1">
      <c r="A111" s="20" t="s">
        <v>64</v>
      </c>
      <c r="B111" s="32"/>
      <c r="C111" s="33"/>
      <c r="D111" s="554" t="s">
        <v>164</v>
      </c>
      <c r="E111" s="554"/>
      <c r="F111" s="554"/>
      <c r="G111" s="554"/>
      <c r="H111" s="554"/>
      <c r="I111" s="554"/>
    </row>
    <row r="112" spans="1:10" ht="12.9" customHeight="1">
      <c r="A112" s="20" t="s">
        <v>64</v>
      </c>
      <c r="B112" s="35"/>
      <c r="C112" s="35"/>
      <c r="D112" s="36"/>
      <c r="E112" s="37"/>
      <c r="F112" s="37"/>
      <c r="G112" s="36"/>
      <c r="H112" s="37"/>
      <c r="I112" s="38"/>
    </row>
    <row r="113" spans="1:10" ht="12.9" customHeight="1">
      <c r="A113" s="5" t="s">
        <v>64</v>
      </c>
      <c r="B113" s="568" t="s">
        <v>165</v>
      </c>
      <c r="C113" s="568"/>
      <c r="D113" s="568"/>
      <c r="E113" s="569"/>
      <c r="F113" s="568"/>
      <c r="G113" s="568"/>
      <c r="H113" s="568"/>
      <c r="I113" s="39">
        <f>G116+G117+G118</f>
        <v>0</v>
      </c>
    </row>
    <row r="114" spans="1:10" ht="12.9" customHeight="1">
      <c r="A114" s="20">
        <v>11</v>
      </c>
      <c r="B114" s="561" t="s">
        <v>65</v>
      </c>
      <c r="C114" s="40"/>
      <c r="D114" s="562" t="s">
        <v>66</v>
      </c>
      <c r="E114" s="41" t="s">
        <v>67</v>
      </c>
      <c r="F114" s="563" t="s">
        <v>3</v>
      </c>
      <c r="G114" s="561" t="s">
        <v>68</v>
      </c>
      <c r="H114" s="543" t="s">
        <v>4</v>
      </c>
      <c r="I114" s="546"/>
      <c r="J114" s="22"/>
    </row>
    <row r="115" spans="1:10" ht="12.9" customHeight="1">
      <c r="A115" s="20" t="s">
        <v>64</v>
      </c>
      <c r="B115" s="561"/>
      <c r="C115" s="40"/>
      <c r="D115" s="562"/>
      <c r="E115" s="42" t="s">
        <v>69</v>
      </c>
      <c r="F115" s="563"/>
      <c r="G115" s="561"/>
      <c r="H115" s="543"/>
      <c r="I115" s="546"/>
    </row>
    <row r="116" spans="1:10" ht="12.9" customHeight="1">
      <c r="A116" s="20" t="s">
        <v>64</v>
      </c>
      <c r="B116" s="48">
        <v>1</v>
      </c>
      <c r="C116" s="49">
        <v>51</v>
      </c>
      <c r="D116" s="98" t="s">
        <v>166</v>
      </c>
      <c r="E116" s="99">
        <v>35822</v>
      </c>
      <c r="F116" s="100" t="s">
        <v>54</v>
      </c>
      <c r="G116" s="100">
        <v>0</v>
      </c>
      <c r="H116" s="100"/>
      <c r="I116" s="44" t="str">
        <f>IF($C116="","",VLOOKUP($C116,[1]Список!$A:$W,8,FALSE))</f>
        <v xml:space="preserve"> </v>
      </c>
    </row>
    <row r="117" spans="1:10" ht="12.9" customHeight="1">
      <c r="A117" s="20" t="s">
        <v>64</v>
      </c>
      <c r="B117" s="48">
        <v>2</v>
      </c>
      <c r="C117" s="49">
        <f>1+C116</f>
        <v>52</v>
      </c>
      <c r="D117" s="98" t="s">
        <v>167</v>
      </c>
      <c r="E117" s="101">
        <v>37768</v>
      </c>
      <c r="F117" s="100" t="s">
        <v>54</v>
      </c>
      <c r="G117" s="100">
        <v>0</v>
      </c>
      <c r="H117" s="100"/>
      <c r="I117" s="44" t="str">
        <f>IF($C117="","",VLOOKUP($C117,[1]Список!$A:$W,8,FALSE))</f>
        <v xml:space="preserve"> </v>
      </c>
    </row>
    <row r="118" spans="1:10" ht="12.9" customHeight="1">
      <c r="A118" s="20" t="s">
        <v>64</v>
      </c>
      <c r="B118" s="48">
        <v>3</v>
      </c>
      <c r="C118" s="49">
        <f>1+C117</f>
        <v>53</v>
      </c>
      <c r="D118" s="98" t="s">
        <v>168</v>
      </c>
      <c r="E118" s="101">
        <v>38751</v>
      </c>
      <c r="F118" s="100">
        <v>1</v>
      </c>
      <c r="G118" s="100">
        <v>0</v>
      </c>
      <c r="H118" s="100"/>
      <c r="I118" s="44" t="str">
        <f>IF($C118="","",VLOOKUP($C118,[1]Список!$A:$W,8,FALSE))</f>
        <v xml:space="preserve"> </v>
      </c>
    </row>
    <row r="119" spans="1:10" ht="12.9" customHeight="1">
      <c r="A119" s="20" t="s">
        <v>64</v>
      </c>
      <c r="B119" s="48">
        <v>4</v>
      </c>
      <c r="C119" s="49">
        <f>1+C118</f>
        <v>54</v>
      </c>
      <c r="D119" s="98" t="s">
        <v>169</v>
      </c>
      <c r="E119" s="101" t="s">
        <v>170</v>
      </c>
      <c r="F119" s="100">
        <v>1</v>
      </c>
      <c r="G119" s="100">
        <v>0</v>
      </c>
      <c r="H119" s="100"/>
      <c r="I119" s="44" t="str">
        <f>IF($C119="","",VLOOKUP($C119,[1]Список!$A:$W,8,FALSE))</f>
        <v xml:space="preserve"> </v>
      </c>
    </row>
    <row r="120" spans="1:10" ht="12.9" customHeight="1">
      <c r="A120" s="20" t="s">
        <v>64</v>
      </c>
      <c r="B120" s="48">
        <v>5</v>
      </c>
      <c r="C120" s="49">
        <f>1+C119</f>
        <v>55</v>
      </c>
      <c r="D120" s="98" t="s">
        <v>171</v>
      </c>
      <c r="E120" s="101">
        <v>39749</v>
      </c>
      <c r="F120" s="100">
        <v>1</v>
      </c>
      <c r="G120" s="100">
        <v>0</v>
      </c>
      <c r="H120" s="100" t="str">
        <f>IF($C120="","",VLOOKUP($C120,[1]Список!$A:$W,7,FALSE))</f>
        <v/>
      </c>
      <c r="I120" s="44" t="str">
        <f>IF($C120="","",VLOOKUP($C120,[1]Список!$A:$W,8,FALSE))</f>
        <v xml:space="preserve"> </v>
      </c>
    </row>
    <row r="121" spans="1:10" ht="12.9" customHeight="1">
      <c r="A121" s="20" t="s">
        <v>64</v>
      </c>
      <c r="B121" s="32"/>
      <c r="C121" s="33"/>
      <c r="D121" s="554" t="s">
        <v>172</v>
      </c>
      <c r="E121" s="554"/>
      <c r="F121" s="554"/>
      <c r="G121" s="554"/>
      <c r="H121" s="554"/>
      <c r="I121" s="554"/>
    </row>
    <row r="122" spans="1:10" ht="12.9" customHeight="1">
      <c r="A122" s="20" t="s">
        <v>64</v>
      </c>
      <c r="B122" s="56"/>
      <c r="C122" s="57"/>
      <c r="D122" s="58"/>
      <c r="E122" s="58"/>
      <c r="F122" s="58"/>
      <c r="G122" s="58"/>
      <c r="H122" s="58"/>
      <c r="I122" s="58"/>
      <c r="J122" s="45"/>
    </row>
    <row r="123" spans="1:10" ht="12.9" customHeight="1">
      <c r="A123" s="20"/>
      <c r="B123" s="61"/>
      <c r="C123" s="61"/>
      <c r="D123" s="62"/>
      <c r="E123" s="63"/>
      <c r="F123" s="63"/>
      <c r="G123" s="62"/>
      <c r="H123" s="63"/>
      <c r="I123" s="64"/>
      <c r="J123" s="45"/>
    </row>
    <row r="124" spans="1:10" ht="12.9" customHeight="1">
      <c r="A124" s="20" t="s">
        <v>64</v>
      </c>
      <c r="B124" s="568" t="s">
        <v>173</v>
      </c>
      <c r="C124" s="568"/>
      <c r="D124" s="568"/>
      <c r="E124" s="568"/>
      <c r="F124" s="568"/>
      <c r="G124" s="568"/>
      <c r="H124" s="568"/>
      <c r="I124" s="39">
        <f>G127+G128+G129</f>
        <v>0</v>
      </c>
    </row>
    <row r="125" spans="1:10" ht="12.9" customHeight="1">
      <c r="A125" s="20">
        <v>12</v>
      </c>
      <c r="B125" s="561" t="s">
        <v>65</v>
      </c>
      <c r="C125" s="40"/>
      <c r="D125" s="562" t="s">
        <v>66</v>
      </c>
      <c r="E125" s="41" t="s">
        <v>67</v>
      </c>
      <c r="F125" s="563" t="s">
        <v>3</v>
      </c>
      <c r="G125" s="561" t="s">
        <v>68</v>
      </c>
      <c r="H125" s="543" t="s">
        <v>4</v>
      </c>
      <c r="I125" s="546"/>
    </row>
    <row r="126" spans="1:10" ht="12.9" customHeight="1">
      <c r="A126" s="23"/>
      <c r="B126" s="561"/>
      <c r="C126" s="40"/>
      <c r="D126" s="562"/>
      <c r="E126" s="42" t="s">
        <v>69</v>
      </c>
      <c r="F126" s="563"/>
      <c r="G126" s="561"/>
      <c r="H126" s="543"/>
      <c r="I126" s="546"/>
    </row>
    <row r="127" spans="1:10" ht="12.9" customHeight="1">
      <c r="A127" s="20"/>
      <c r="B127" s="48">
        <v>1</v>
      </c>
      <c r="C127" s="49">
        <v>56</v>
      </c>
      <c r="D127" s="102" t="s">
        <v>174</v>
      </c>
      <c r="E127" s="99">
        <v>32241</v>
      </c>
      <c r="F127" s="100">
        <v>1</v>
      </c>
      <c r="G127" s="100">
        <v>0</v>
      </c>
      <c r="H127" s="103"/>
      <c r="I127" s="104"/>
    </row>
    <row r="128" spans="1:10" ht="12.9" hidden="1" customHeight="1" outlineLevel="1">
      <c r="A128" s="20"/>
      <c r="B128" s="48">
        <v>2</v>
      </c>
      <c r="C128" s="49">
        <f>1+C127</f>
        <v>57</v>
      </c>
      <c r="D128" s="98"/>
      <c r="E128" s="101"/>
      <c r="F128" s="100"/>
      <c r="G128" s="100"/>
      <c r="H128" s="100"/>
      <c r="I128" s="44" t="str">
        <f>IF($C128="","",VLOOKUP($C128,[1]Список!$A:$W,8,FALSE))</f>
        <v xml:space="preserve"> </v>
      </c>
      <c r="J128" s="105"/>
    </row>
    <row r="129" spans="1:9" ht="12.9" hidden="1" customHeight="1" outlineLevel="1">
      <c r="A129" s="20"/>
      <c r="B129" s="48">
        <v>3</v>
      </c>
      <c r="C129" s="49">
        <f>1+C128</f>
        <v>58</v>
      </c>
      <c r="D129" s="98"/>
      <c r="E129" s="101"/>
      <c r="F129" s="100"/>
      <c r="G129" s="100"/>
      <c r="H129" s="100"/>
      <c r="I129" s="44" t="str">
        <f>IF($C129="","",VLOOKUP($C129,[1]Список!$A:$W,8,FALSE))</f>
        <v xml:space="preserve"> </v>
      </c>
    </row>
    <row r="130" spans="1:9" ht="12.9" hidden="1" customHeight="1" outlineLevel="1">
      <c r="A130" s="20"/>
      <c r="B130" s="48">
        <v>4</v>
      </c>
      <c r="C130" s="49">
        <f>1+C129</f>
        <v>59</v>
      </c>
      <c r="D130" s="98"/>
      <c r="E130" s="101"/>
      <c r="F130" s="100"/>
      <c r="G130" s="100"/>
      <c r="H130" s="100"/>
      <c r="I130" s="44" t="str">
        <f>IF($C130="","",VLOOKUP($C130,[1]Список!$A:$W,8,FALSE))</f>
        <v xml:space="preserve"> </v>
      </c>
    </row>
    <row r="131" spans="1:9" ht="12.9" hidden="1" customHeight="1" outlineLevel="1">
      <c r="A131" s="20"/>
      <c r="B131" s="48">
        <v>5</v>
      </c>
      <c r="C131" s="49">
        <f>1+C130</f>
        <v>60</v>
      </c>
      <c r="D131" s="98">
        <f>IF($C131="","",VLOOKUP($C131,[1]Список!$A:$W,3,FALSE))</f>
        <v>0</v>
      </c>
      <c r="E131" s="101" t="str">
        <f>IF($C131="","",VLOOKUP($C131,[1]Список!$A:$W,4,FALSE))</f>
        <v/>
      </c>
      <c r="F131" s="100">
        <f>IF($C131="","",VLOOKUP($C131,[1]Список!$A:$W,5,FALSE))</f>
        <v>0</v>
      </c>
      <c r="G131" s="100" t="str">
        <f>IF($C131="","",VLOOKUP($C131,[1]Список!$A:$W,6,FALSE))</f>
        <v/>
      </c>
      <c r="H131" s="100" t="str">
        <f>IF($C131="","",VLOOKUP($C131,[1]Список!$A:$W,7,FALSE))</f>
        <v/>
      </c>
      <c r="I131" s="44" t="str">
        <f>IF($C131="","",VLOOKUP($C131,[1]Список!$A:$W,8,FALSE))</f>
        <v xml:space="preserve"> </v>
      </c>
    </row>
    <row r="132" spans="1:9" collapsed="1">
      <c r="A132" s="20"/>
      <c r="B132" s="4"/>
      <c r="C132" s="106"/>
      <c r="D132" s="564" t="s">
        <v>175</v>
      </c>
      <c r="E132" s="564"/>
      <c r="F132" s="564"/>
      <c r="G132" s="564"/>
      <c r="H132" s="564"/>
      <c r="I132" s="564"/>
    </row>
    <row r="133" spans="1:9">
      <c r="A133" s="20"/>
      <c r="B133" s="5"/>
      <c r="C133" s="59"/>
      <c r="D133" s="60"/>
      <c r="E133" s="60"/>
      <c r="F133" s="60"/>
      <c r="G133" s="60"/>
      <c r="H133" s="60"/>
      <c r="I133" s="60"/>
    </row>
    <row r="134" spans="1:9">
      <c r="A134" s="20"/>
      <c r="B134" s="573" t="s">
        <v>176</v>
      </c>
      <c r="C134" s="573"/>
      <c r="D134" s="573"/>
      <c r="E134" s="573"/>
      <c r="F134" s="573"/>
      <c r="G134" s="573"/>
      <c r="H134" s="573"/>
      <c r="I134" s="107">
        <f>G137+G138+G139</f>
        <v>0</v>
      </c>
    </row>
    <row r="135" spans="1:9">
      <c r="A135" s="20"/>
      <c r="B135" s="561" t="s">
        <v>65</v>
      </c>
      <c r="C135" s="40"/>
      <c r="D135" s="562" t="s">
        <v>66</v>
      </c>
      <c r="E135" s="41" t="s">
        <v>67</v>
      </c>
      <c r="F135" s="563" t="s">
        <v>3</v>
      </c>
      <c r="G135" s="561" t="s">
        <v>68</v>
      </c>
      <c r="H135" s="543" t="s">
        <v>4</v>
      </c>
      <c r="I135" s="546"/>
    </row>
    <row r="136" spans="1:9">
      <c r="A136" s="20"/>
      <c r="B136" s="561"/>
      <c r="C136" s="40"/>
      <c r="D136" s="562"/>
      <c r="E136" s="42" t="s">
        <v>69</v>
      </c>
      <c r="F136" s="563"/>
      <c r="G136" s="561"/>
      <c r="H136" s="543"/>
      <c r="I136" s="546"/>
    </row>
    <row r="137" spans="1:9">
      <c r="A137" s="20"/>
      <c r="B137" s="48">
        <v>1</v>
      </c>
      <c r="C137" s="49">
        <v>56</v>
      </c>
      <c r="D137" s="102" t="s">
        <v>177</v>
      </c>
      <c r="E137" s="99">
        <v>1997</v>
      </c>
      <c r="F137" s="100"/>
      <c r="G137" s="100">
        <v>0</v>
      </c>
      <c r="H137" s="103"/>
      <c r="I137" s="103"/>
    </row>
    <row r="138" spans="1:9">
      <c r="A138" s="20"/>
      <c r="B138" s="48">
        <v>2</v>
      </c>
      <c r="C138" s="49">
        <f>1+C137</f>
        <v>57</v>
      </c>
      <c r="D138" s="98" t="s">
        <v>178</v>
      </c>
      <c r="E138" s="101">
        <v>2007</v>
      </c>
      <c r="F138" s="100"/>
      <c r="G138" s="100">
        <v>0</v>
      </c>
      <c r="H138" s="100"/>
      <c r="I138" s="44" t="str">
        <f>IF($C138="","",VLOOKUP($C138,[1]Список!$A:$W,8,FALSE))</f>
        <v xml:space="preserve"> </v>
      </c>
    </row>
    <row r="139" spans="1:9" hidden="1" outlineLevel="1">
      <c r="A139" s="20"/>
      <c r="B139" s="48">
        <v>3</v>
      </c>
      <c r="C139" s="49">
        <f>1+C138</f>
        <v>58</v>
      </c>
      <c r="D139" s="98"/>
      <c r="E139" s="101"/>
      <c r="F139" s="100"/>
      <c r="G139" s="100"/>
      <c r="H139" s="100"/>
      <c r="I139" s="44" t="str">
        <f>IF($C139="","",VLOOKUP($C139,[1]Список!$A:$W,8,FALSE))</f>
        <v xml:space="preserve"> </v>
      </c>
    </row>
    <row r="140" spans="1:9" hidden="1" outlineLevel="1">
      <c r="A140" s="20"/>
      <c r="B140" s="48">
        <v>4</v>
      </c>
      <c r="C140" s="49">
        <f>1+C139</f>
        <v>59</v>
      </c>
      <c r="D140" s="98"/>
      <c r="E140" s="101"/>
      <c r="F140" s="100"/>
      <c r="G140" s="100"/>
      <c r="H140" s="100"/>
      <c r="I140" s="44" t="str">
        <f>IF($C140="","",VLOOKUP($C140,[1]Список!$A:$W,8,FALSE))</f>
        <v xml:space="preserve"> </v>
      </c>
    </row>
    <row r="141" spans="1:9" hidden="1" outlineLevel="1">
      <c r="A141" s="20"/>
      <c r="B141" s="48">
        <v>5</v>
      </c>
      <c r="C141" s="49">
        <f>1+C140</f>
        <v>60</v>
      </c>
      <c r="D141" s="98">
        <f>IF($C141="","",VLOOKUP($C141,[1]Список!$A:$W,3,FALSE))</f>
        <v>0</v>
      </c>
      <c r="E141" s="101" t="str">
        <f>IF($C141="","",VLOOKUP($C141,[1]Список!$A:$W,4,FALSE))</f>
        <v/>
      </c>
      <c r="F141" s="100">
        <f>IF($C141="","",VLOOKUP($C141,[1]Список!$A:$W,5,FALSE))</f>
        <v>0</v>
      </c>
      <c r="G141" s="100" t="str">
        <f>IF($C141="","",VLOOKUP($C141,[1]Список!$A:$W,6,FALSE))</f>
        <v/>
      </c>
      <c r="H141" s="100" t="str">
        <f>IF($C141="","",VLOOKUP($C141,[1]Список!$A:$W,7,FALSE))</f>
        <v/>
      </c>
      <c r="I141" s="44" t="str">
        <f>IF($C141="","",VLOOKUP($C141,[1]Список!$A:$W,8,FALSE))</f>
        <v xml:space="preserve"> </v>
      </c>
    </row>
    <row r="142" spans="1:9" collapsed="1">
      <c r="A142" s="20"/>
      <c r="B142" s="4"/>
      <c r="C142" s="106"/>
      <c r="D142" s="564" t="s">
        <v>179</v>
      </c>
      <c r="E142" s="564"/>
      <c r="F142" s="564"/>
      <c r="G142" s="564"/>
      <c r="H142" s="564"/>
      <c r="I142" s="564"/>
    </row>
    <row r="143" spans="1:9">
      <c r="A143" s="20"/>
      <c r="B143" s="20"/>
      <c r="C143" s="20"/>
      <c r="D143" s="20"/>
      <c r="E143" s="108"/>
      <c r="F143" s="108"/>
      <c r="G143" s="20"/>
      <c r="H143" s="108"/>
      <c r="I143" s="109"/>
    </row>
    <row r="144" spans="1:9">
      <c r="A144" s="20"/>
      <c r="B144" s="573" t="s">
        <v>180</v>
      </c>
      <c r="C144" s="573"/>
      <c r="D144" s="573"/>
      <c r="E144" s="573"/>
      <c r="F144" s="573"/>
      <c r="G144" s="573"/>
      <c r="H144" s="573"/>
      <c r="I144" s="107">
        <f>G147+G148+G149</f>
        <v>180</v>
      </c>
    </row>
    <row r="145" spans="1:9">
      <c r="A145" s="20">
        <v>13</v>
      </c>
      <c r="B145" s="561" t="s">
        <v>65</v>
      </c>
      <c r="C145" s="40"/>
      <c r="D145" s="562" t="s">
        <v>66</v>
      </c>
      <c r="E145" s="41" t="s">
        <v>67</v>
      </c>
      <c r="F145" s="563" t="s">
        <v>3</v>
      </c>
      <c r="G145" s="561" t="s">
        <v>68</v>
      </c>
      <c r="H145" s="543" t="s">
        <v>4</v>
      </c>
      <c r="I145" s="546"/>
    </row>
    <row r="146" spans="1:9">
      <c r="A146" s="20"/>
      <c r="B146" s="561"/>
      <c r="C146" s="40"/>
      <c r="D146" s="562"/>
      <c r="E146" s="42" t="s">
        <v>69</v>
      </c>
      <c r="F146" s="563"/>
      <c r="G146" s="561"/>
      <c r="H146" s="543"/>
      <c r="I146" s="546"/>
    </row>
    <row r="147" spans="1:9">
      <c r="A147" s="20"/>
      <c r="B147" s="48">
        <v>1</v>
      </c>
      <c r="C147" s="49">
        <v>61</v>
      </c>
      <c r="D147" s="1" t="s">
        <v>45</v>
      </c>
      <c r="E147" s="2" t="s">
        <v>46</v>
      </c>
      <c r="F147" s="2" t="s">
        <v>8</v>
      </c>
      <c r="G147" s="2">
        <v>81</v>
      </c>
      <c r="H147" s="6" t="s">
        <v>9</v>
      </c>
      <c r="I147" s="44"/>
    </row>
    <row r="148" spans="1:9">
      <c r="A148" s="20"/>
      <c r="B148" s="48">
        <v>2</v>
      </c>
      <c r="C148" s="49">
        <f>1+C147</f>
        <v>62</v>
      </c>
      <c r="D148" s="1" t="s">
        <v>47</v>
      </c>
      <c r="E148" s="2" t="s">
        <v>48</v>
      </c>
      <c r="F148" s="2" t="s">
        <v>49</v>
      </c>
      <c r="G148" s="2">
        <v>52</v>
      </c>
      <c r="H148" s="6" t="s">
        <v>9</v>
      </c>
      <c r="I148" s="44"/>
    </row>
    <row r="149" spans="1:9">
      <c r="A149" s="20"/>
      <c r="B149" s="48">
        <v>3</v>
      </c>
      <c r="C149" s="49">
        <f>1+C148</f>
        <v>63</v>
      </c>
      <c r="D149" s="1" t="s">
        <v>181</v>
      </c>
      <c r="E149" s="2" t="s">
        <v>182</v>
      </c>
      <c r="F149" s="2" t="s">
        <v>54</v>
      </c>
      <c r="G149" s="2">
        <v>47</v>
      </c>
      <c r="H149" s="6" t="s">
        <v>9</v>
      </c>
      <c r="I149" s="44"/>
    </row>
    <row r="150" spans="1:9">
      <c r="A150" s="20"/>
      <c r="B150" s="48">
        <v>4</v>
      </c>
      <c r="C150" s="49">
        <f>1+C149</f>
        <v>64</v>
      </c>
      <c r="D150" s="1" t="s">
        <v>183</v>
      </c>
      <c r="E150" s="2" t="s">
        <v>184</v>
      </c>
      <c r="F150" s="2" t="s">
        <v>54</v>
      </c>
      <c r="G150" s="2">
        <v>47</v>
      </c>
      <c r="H150" s="6" t="s">
        <v>9</v>
      </c>
      <c r="I150" s="44"/>
    </row>
    <row r="151" spans="1:9">
      <c r="A151" s="20"/>
      <c r="B151" s="48">
        <v>5</v>
      </c>
      <c r="C151" s="49">
        <f>1+C150</f>
        <v>65</v>
      </c>
      <c r="D151" s="1" t="s">
        <v>185</v>
      </c>
      <c r="E151" s="2" t="s">
        <v>186</v>
      </c>
      <c r="F151" s="2" t="s">
        <v>54</v>
      </c>
      <c r="G151" s="2">
        <v>29</v>
      </c>
      <c r="H151" s="6" t="s">
        <v>9</v>
      </c>
      <c r="I151" s="44"/>
    </row>
    <row r="152" spans="1:9">
      <c r="A152" s="20"/>
      <c r="B152" s="48">
        <v>6</v>
      </c>
      <c r="C152" s="49"/>
      <c r="D152" s="1" t="s">
        <v>187</v>
      </c>
      <c r="E152" s="2" t="s">
        <v>188</v>
      </c>
      <c r="F152" s="2" t="s">
        <v>54</v>
      </c>
      <c r="G152" s="2">
        <v>25</v>
      </c>
      <c r="H152" s="6" t="s">
        <v>9</v>
      </c>
      <c r="I152" s="44"/>
    </row>
    <row r="153" spans="1:9">
      <c r="A153" s="20"/>
      <c r="B153" s="48">
        <v>7</v>
      </c>
      <c r="C153" s="49"/>
      <c r="D153" s="1" t="s">
        <v>189</v>
      </c>
      <c r="E153" s="31">
        <v>39448</v>
      </c>
      <c r="F153" s="2" t="s">
        <v>54</v>
      </c>
      <c r="G153" s="2">
        <v>0</v>
      </c>
      <c r="H153" s="3" t="s">
        <v>9</v>
      </c>
      <c r="I153" s="44"/>
    </row>
    <row r="154" spans="1:9">
      <c r="A154" s="20"/>
      <c r="B154" s="48">
        <v>8</v>
      </c>
      <c r="C154" s="49"/>
      <c r="D154" s="1" t="s">
        <v>190</v>
      </c>
      <c r="E154" s="31">
        <v>39213</v>
      </c>
      <c r="F154" s="2" t="s">
        <v>54</v>
      </c>
      <c r="G154" s="2">
        <v>0</v>
      </c>
      <c r="H154" s="3"/>
      <c r="I154" s="44"/>
    </row>
    <row r="155" spans="1:9">
      <c r="A155" s="20"/>
      <c r="B155" s="48">
        <v>9</v>
      </c>
      <c r="C155" s="49"/>
      <c r="D155" s="1" t="s">
        <v>191</v>
      </c>
      <c r="E155" s="31">
        <v>39844</v>
      </c>
      <c r="F155" s="2" t="s">
        <v>54</v>
      </c>
      <c r="G155" s="2">
        <v>0</v>
      </c>
      <c r="H155" s="3"/>
      <c r="I155" s="44"/>
    </row>
    <row r="156" spans="1:9">
      <c r="A156" s="20"/>
      <c r="B156" s="48">
        <v>10</v>
      </c>
      <c r="C156" s="49"/>
      <c r="D156" s="1" t="s">
        <v>192</v>
      </c>
      <c r="E156" s="31">
        <v>39561</v>
      </c>
      <c r="F156" s="2">
        <v>1</v>
      </c>
      <c r="G156" s="2">
        <v>0</v>
      </c>
      <c r="H156" s="3"/>
      <c r="I156" s="44"/>
    </row>
    <row r="157" spans="1:9">
      <c r="A157" s="20"/>
      <c r="B157" s="48">
        <v>11</v>
      </c>
      <c r="C157" s="49"/>
      <c r="D157" s="1" t="s">
        <v>193</v>
      </c>
      <c r="E157" s="31">
        <v>39500</v>
      </c>
      <c r="F157" s="2" t="s">
        <v>54</v>
      </c>
      <c r="G157" s="2">
        <v>0</v>
      </c>
      <c r="H157" s="3"/>
      <c r="I157" s="44"/>
    </row>
    <row r="158" spans="1:9">
      <c r="A158" s="20"/>
      <c r="B158" s="4"/>
      <c r="C158" s="106"/>
      <c r="D158" s="564" t="s">
        <v>194</v>
      </c>
      <c r="E158" s="564"/>
      <c r="F158" s="564"/>
      <c r="G158" s="564"/>
      <c r="H158" s="564"/>
      <c r="I158" s="564"/>
    </row>
    <row r="159" spans="1:9">
      <c r="A159" s="20"/>
    </row>
    <row r="160" spans="1:9">
      <c r="D160" s="574" t="s">
        <v>195</v>
      </c>
      <c r="E160" s="574"/>
      <c r="F160" s="574"/>
      <c r="G160" s="574"/>
    </row>
    <row r="161" spans="4:7">
      <c r="D161" s="575" t="s">
        <v>196</v>
      </c>
      <c r="E161" s="575"/>
      <c r="F161" s="575"/>
      <c r="G161" s="575"/>
    </row>
  </sheetData>
  <mergeCells count="119">
    <mergeCell ref="D158:I158"/>
    <mergeCell ref="D160:G160"/>
    <mergeCell ref="D161:G161"/>
    <mergeCell ref="D142:I142"/>
    <mergeCell ref="B144:H144"/>
    <mergeCell ref="B145:B146"/>
    <mergeCell ref="D145:D146"/>
    <mergeCell ref="F145:F146"/>
    <mergeCell ref="G145:G146"/>
    <mergeCell ref="H145:H146"/>
    <mergeCell ref="I145:I146"/>
    <mergeCell ref="D132:I132"/>
    <mergeCell ref="B134:H134"/>
    <mergeCell ref="B135:B136"/>
    <mergeCell ref="D135:D136"/>
    <mergeCell ref="F135:F136"/>
    <mergeCell ref="G135:G136"/>
    <mergeCell ref="H135:H136"/>
    <mergeCell ref="I135:I136"/>
    <mergeCell ref="D121:I121"/>
    <mergeCell ref="B124:H124"/>
    <mergeCell ref="B125:B126"/>
    <mergeCell ref="D125:D126"/>
    <mergeCell ref="F125:F126"/>
    <mergeCell ref="G125:G126"/>
    <mergeCell ref="H125:H126"/>
    <mergeCell ref="I125:I126"/>
    <mergeCell ref="D111:I111"/>
    <mergeCell ref="B113:H113"/>
    <mergeCell ref="B114:B115"/>
    <mergeCell ref="D114:D115"/>
    <mergeCell ref="F114:F115"/>
    <mergeCell ref="G114:G115"/>
    <mergeCell ref="H114:H115"/>
    <mergeCell ref="I114:I115"/>
    <mergeCell ref="D101:I101"/>
    <mergeCell ref="B103:H103"/>
    <mergeCell ref="B104:B105"/>
    <mergeCell ref="D104:D105"/>
    <mergeCell ref="F104:F105"/>
    <mergeCell ref="G104:G105"/>
    <mergeCell ref="H104:H105"/>
    <mergeCell ref="I104:I105"/>
    <mergeCell ref="D91:I91"/>
    <mergeCell ref="B93:H93"/>
    <mergeCell ref="B94:B95"/>
    <mergeCell ref="D94:D95"/>
    <mergeCell ref="F94:F95"/>
    <mergeCell ref="G94:G95"/>
    <mergeCell ref="H94:H95"/>
    <mergeCell ref="I94:I95"/>
    <mergeCell ref="D81:I81"/>
    <mergeCell ref="B83:H83"/>
    <mergeCell ref="B84:B85"/>
    <mergeCell ref="D84:D85"/>
    <mergeCell ref="F84:F85"/>
    <mergeCell ref="G84:G85"/>
    <mergeCell ref="H84:H85"/>
    <mergeCell ref="I84:I85"/>
    <mergeCell ref="D70:I70"/>
    <mergeCell ref="B72:H72"/>
    <mergeCell ref="B73:B74"/>
    <mergeCell ref="D73:D74"/>
    <mergeCell ref="F73:F74"/>
    <mergeCell ref="G73:G74"/>
    <mergeCell ref="H73:H74"/>
    <mergeCell ref="I73:I74"/>
    <mergeCell ref="D59:I59"/>
    <mergeCell ref="B61:H61"/>
    <mergeCell ref="B62:B63"/>
    <mergeCell ref="D62:D63"/>
    <mergeCell ref="F62:F63"/>
    <mergeCell ref="G62:G63"/>
    <mergeCell ref="H62:H63"/>
    <mergeCell ref="I62:I63"/>
    <mergeCell ref="D48:I48"/>
    <mergeCell ref="B50:H50"/>
    <mergeCell ref="B51:B52"/>
    <mergeCell ref="D51:D52"/>
    <mergeCell ref="F51:F52"/>
    <mergeCell ref="G51:G52"/>
    <mergeCell ref="H51:H52"/>
    <mergeCell ref="I51:I52"/>
    <mergeCell ref="D38:I38"/>
    <mergeCell ref="B40:H40"/>
    <mergeCell ref="B41:B42"/>
    <mergeCell ref="D41:D42"/>
    <mergeCell ref="F41:F42"/>
    <mergeCell ref="G41:G42"/>
    <mergeCell ref="H41:H42"/>
    <mergeCell ref="I41:I42"/>
    <mergeCell ref="D27:I27"/>
    <mergeCell ref="B29:H29"/>
    <mergeCell ref="B30:B31"/>
    <mergeCell ref="D30:D31"/>
    <mergeCell ref="F30:F31"/>
    <mergeCell ref="G30:G31"/>
    <mergeCell ref="H30:H31"/>
    <mergeCell ref="I30:I31"/>
    <mergeCell ref="D17:I17"/>
    <mergeCell ref="B19:H19"/>
    <mergeCell ref="B20:B21"/>
    <mergeCell ref="D20:D21"/>
    <mergeCell ref="F20:F21"/>
    <mergeCell ref="G20:G21"/>
    <mergeCell ref="H20:H21"/>
    <mergeCell ref="I20:I21"/>
    <mergeCell ref="B9:B10"/>
    <mergeCell ref="D9:D10"/>
    <mergeCell ref="F9:F10"/>
    <mergeCell ref="G9:G10"/>
    <mergeCell ref="H9:H10"/>
    <mergeCell ref="I9:I10"/>
    <mergeCell ref="B1:I1"/>
    <mergeCell ref="B2:I2"/>
    <mergeCell ref="B3:I3"/>
    <mergeCell ref="B4:I4"/>
    <mergeCell ref="B6:I6"/>
    <mergeCell ref="B8:H8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selection activeCell="N22" sqref="N22"/>
    </sheetView>
  </sheetViews>
  <sheetFormatPr defaultRowHeight="14.4"/>
  <cols>
    <col min="1" max="1" width="2.88671875" customWidth="1"/>
    <col min="2" max="2" width="15.6640625" customWidth="1"/>
    <col min="3" max="3" width="2.88671875" customWidth="1"/>
    <col min="4" max="4" width="15.6640625" customWidth="1"/>
    <col min="5" max="5" width="3" customWidth="1"/>
    <col min="6" max="6" width="15.6640625" customWidth="1"/>
    <col min="7" max="7" width="3" customWidth="1"/>
    <col min="8" max="8" width="15.6640625" customWidth="1"/>
    <col min="9" max="9" width="2.88671875" customWidth="1"/>
    <col min="10" max="10" width="14.6640625" customWidth="1"/>
    <col min="11" max="11" width="2.88671875" customWidth="1"/>
    <col min="12" max="12" width="14.6640625" customWidth="1"/>
    <col min="13" max="13" width="2.88671875" customWidth="1"/>
    <col min="14" max="14" width="14.6640625" customWidth="1"/>
    <col min="15" max="15" width="3" customWidth="1"/>
    <col min="16" max="16" width="15.6640625" customWidth="1"/>
    <col min="17" max="17" width="2.5546875" customWidth="1"/>
  </cols>
  <sheetData>
    <row r="1" spans="1:17" ht="11.85" customHeight="1">
      <c r="D1" s="738" t="s">
        <v>0</v>
      </c>
      <c r="E1" s="738"/>
      <c r="F1" s="738"/>
      <c r="G1" s="738"/>
      <c r="H1" s="738"/>
      <c r="I1" s="738"/>
      <c r="J1" s="738"/>
      <c r="K1" s="738"/>
      <c r="L1" s="738"/>
      <c r="M1" s="738"/>
      <c r="N1" s="738"/>
    </row>
    <row r="2" spans="1:17" ht="11.85" customHeight="1">
      <c r="D2" s="738" t="s">
        <v>1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</row>
    <row r="3" spans="1:17" ht="11.85" customHeight="1">
      <c r="D3" s="739" t="s">
        <v>424</v>
      </c>
      <c r="E3" s="739"/>
      <c r="F3" s="739"/>
      <c r="G3" s="739"/>
      <c r="H3" s="739"/>
      <c r="I3" s="739"/>
      <c r="J3" s="739"/>
      <c r="K3" s="739"/>
      <c r="L3" s="739"/>
      <c r="M3" s="739"/>
      <c r="N3" s="739"/>
    </row>
    <row r="4" spans="1:17" ht="10.5" customHeight="1">
      <c r="A4" s="277"/>
      <c r="B4" s="337" t="s">
        <v>347</v>
      </c>
      <c r="D4" s="338" t="s">
        <v>612</v>
      </c>
      <c r="E4" s="339"/>
      <c r="F4" s="250"/>
      <c r="G4" s="250"/>
      <c r="H4" s="250"/>
      <c r="I4" s="250"/>
      <c r="J4" s="340"/>
      <c r="K4" s="250">
        <v>-30</v>
      </c>
      <c r="L4" s="340" t="s">
        <v>587</v>
      </c>
      <c r="M4" s="250"/>
      <c r="N4" s="340"/>
      <c r="O4" s="250"/>
      <c r="Q4" s="289"/>
    </row>
    <row r="5" spans="1:17" ht="10.5" customHeight="1">
      <c r="A5" s="277"/>
      <c r="B5" s="250"/>
      <c r="C5" s="250"/>
      <c r="D5" s="250"/>
      <c r="E5" s="250"/>
      <c r="F5" s="250"/>
      <c r="G5" s="250"/>
      <c r="H5" s="250"/>
      <c r="I5" s="250"/>
      <c r="J5" s="340"/>
      <c r="K5" s="250"/>
      <c r="L5" s="341"/>
      <c r="M5" s="742">
        <v>58</v>
      </c>
      <c r="N5" s="340"/>
      <c r="O5" s="250"/>
      <c r="P5" s="250"/>
      <c r="Q5" s="289"/>
    </row>
    <row r="6" spans="1:17" ht="10.5" customHeight="1">
      <c r="A6" s="277"/>
      <c r="B6" s="340"/>
      <c r="C6" s="250"/>
      <c r="D6" s="250"/>
      <c r="E6" s="250"/>
      <c r="F6" s="250"/>
      <c r="G6" s="250">
        <v>-26</v>
      </c>
      <c r="H6" s="342" t="s">
        <v>585</v>
      </c>
      <c r="I6" s="250"/>
      <c r="J6" s="340"/>
      <c r="K6" s="250"/>
      <c r="L6" s="343"/>
      <c r="M6" s="743"/>
      <c r="N6" s="340"/>
      <c r="O6" s="250"/>
      <c r="P6" s="250"/>
      <c r="Q6" s="289"/>
    </row>
    <row r="7" spans="1:17" ht="10.5" customHeight="1">
      <c r="A7" s="277"/>
      <c r="B7" s="340"/>
      <c r="C7" s="250">
        <v>-24</v>
      </c>
      <c r="D7" s="342" t="s">
        <v>460</v>
      </c>
      <c r="E7" s="250"/>
      <c r="F7" s="340"/>
      <c r="G7" s="250"/>
      <c r="H7" s="341"/>
      <c r="I7" s="742">
        <v>52</v>
      </c>
      <c r="J7" s="340"/>
      <c r="K7" s="250"/>
      <c r="L7" s="343"/>
      <c r="M7" s="743"/>
      <c r="N7" s="340"/>
      <c r="O7" s="250"/>
      <c r="P7" s="250"/>
      <c r="Q7" s="289"/>
    </row>
    <row r="8" spans="1:17" ht="10.5" customHeight="1">
      <c r="A8" s="277">
        <v>-1</v>
      </c>
      <c r="B8" s="314" t="s">
        <v>434</v>
      </c>
      <c r="C8" s="275"/>
      <c r="D8" s="341"/>
      <c r="E8" s="742">
        <v>40</v>
      </c>
      <c r="F8" s="342" t="str">
        <f>D7</f>
        <v>АШКЕЕВА</v>
      </c>
      <c r="G8" s="250"/>
      <c r="H8" s="343"/>
      <c r="I8" s="743"/>
      <c r="J8" s="340" t="str">
        <f>H6</f>
        <v>ХУСЕЙНОВА</v>
      </c>
      <c r="K8" s="250"/>
      <c r="L8" s="343"/>
      <c r="M8" s="743"/>
      <c r="N8" s="340" t="str">
        <f>L12</f>
        <v>ХУСЕЙНОВА</v>
      </c>
      <c r="O8" s="747">
        <v>3</v>
      </c>
      <c r="Q8" s="289"/>
    </row>
    <row r="9" spans="1:17" ht="10.5" customHeight="1">
      <c r="A9" s="277"/>
      <c r="B9" s="341"/>
      <c r="C9" s="742">
        <v>32</v>
      </c>
      <c r="D9" s="342" t="str">
        <f>B8</f>
        <v>ЛАВРОВА Е.</v>
      </c>
      <c r="E9" s="744"/>
      <c r="F9" s="344" t="s">
        <v>613</v>
      </c>
      <c r="G9" s="742">
        <v>48</v>
      </c>
      <c r="H9" s="343"/>
      <c r="I9" s="743"/>
      <c r="J9" s="341" t="s">
        <v>614</v>
      </c>
      <c r="K9" s="742">
        <v>56</v>
      </c>
      <c r="L9" s="343"/>
      <c r="M9" s="743"/>
      <c r="N9" s="341" t="s">
        <v>615</v>
      </c>
      <c r="O9" s="747"/>
      <c r="Q9" s="289"/>
    </row>
    <row r="10" spans="1:17" ht="10.5" customHeight="1">
      <c r="A10" s="277">
        <v>-2</v>
      </c>
      <c r="B10" s="314" t="s">
        <v>567</v>
      </c>
      <c r="C10" s="744"/>
      <c r="D10" s="344" t="s">
        <v>616</v>
      </c>
      <c r="E10" s="275"/>
      <c r="F10" s="343"/>
      <c r="G10" s="743"/>
      <c r="H10" s="342" t="str">
        <f>F8</f>
        <v>АШКЕЕВА</v>
      </c>
      <c r="I10" s="744"/>
      <c r="J10" s="343"/>
      <c r="K10" s="743"/>
      <c r="L10" s="343"/>
      <c r="M10" s="743"/>
      <c r="N10" s="343"/>
      <c r="O10" s="284"/>
      <c r="P10" s="275"/>
      <c r="Q10" s="289"/>
    </row>
    <row r="11" spans="1:17" ht="10.5" customHeight="1">
      <c r="A11" s="277"/>
      <c r="B11" s="340"/>
      <c r="C11" s="250">
        <v>-23</v>
      </c>
      <c r="D11" s="342" t="s">
        <v>603</v>
      </c>
      <c r="E11" s="275"/>
      <c r="F11" s="343"/>
      <c r="G11" s="743"/>
      <c r="H11" s="340" t="s">
        <v>617</v>
      </c>
      <c r="I11" s="250"/>
      <c r="J11" s="343"/>
      <c r="K11" s="743"/>
      <c r="L11" s="343"/>
      <c r="M11" s="743"/>
      <c r="N11" s="343"/>
      <c r="O11" s="284"/>
      <c r="P11" s="275"/>
      <c r="Q11" s="289"/>
    </row>
    <row r="12" spans="1:17" ht="10.5" customHeight="1">
      <c r="A12" s="277">
        <v>-3</v>
      </c>
      <c r="B12" s="314" t="s">
        <v>569</v>
      </c>
      <c r="C12" s="275"/>
      <c r="D12" s="341"/>
      <c r="E12" s="742">
        <v>41</v>
      </c>
      <c r="F12" s="342" t="str">
        <f>D11</f>
        <v>БОРИСЮК</v>
      </c>
      <c r="G12" s="744"/>
      <c r="H12" s="340"/>
      <c r="I12" s="250"/>
      <c r="J12" s="343"/>
      <c r="K12" s="743"/>
      <c r="L12" s="342" t="str">
        <f>J8</f>
        <v>ХУСЕЙНОВА</v>
      </c>
      <c r="M12" s="744"/>
      <c r="N12" s="343"/>
      <c r="O12" s="284"/>
      <c r="P12" s="275"/>
      <c r="Q12" s="289"/>
    </row>
    <row r="13" spans="1:17" ht="10.5" customHeight="1">
      <c r="A13" s="277"/>
      <c r="B13" s="341"/>
      <c r="C13" s="742">
        <v>33</v>
      </c>
      <c r="D13" s="342" t="str">
        <f>B12</f>
        <v>БЕЙСЕНОВА</v>
      </c>
      <c r="E13" s="744"/>
      <c r="F13" s="345" t="s">
        <v>618</v>
      </c>
      <c r="G13" s="250"/>
      <c r="H13" s="340"/>
      <c r="I13" s="250"/>
      <c r="J13" s="343"/>
      <c r="K13" s="743"/>
      <c r="L13" s="340" t="s">
        <v>619</v>
      </c>
      <c r="M13" s="250"/>
      <c r="N13" s="343"/>
      <c r="O13" s="284"/>
      <c r="P13" s="275"/>
      <c r="Q13" s="289"/>
    </row>
    <row r="14" spans="1:17" ht="10.5" customHeight="1">
      <c r="A14" s="277">
        <v>-4</v>
      </c>
      <c r="B14" s="314" t="s">
        <v>532</v>
      </c>
      <c r="C14" s="744"/>
      <c r="D14" s="345" t="s">
        <v>620</v>
      </c>
      <c r="E14" s="250"/>
      <c r="F14" s="340"/>
      <c r="G14" s="250">
        <v>-25</v>
      </c>
      <c r="H14" s="342" t="s">
        <v>573</v>
      </c>
      <c r="I14" s="250"/>
      <c r="J14" s="343"/>
      <c r="K14" s="743"/>
      <c r="L14" s="340"/>
      <c r="M14" s="250"/>
      <c r="N14" s="343"/>
      <c r="O14" s="284"/>
      <c r="P14" s="275"/>
      <c r="Q14" s="289"/>
    </row>
    <row r="15" spans="1:17" ht="10.5" customHeight="1">
      <c r="A15" s="277"/>
      <c r="B15" s="340"/>
      <c r="C15" s="250">
        <v>-22</v>
      </c>
      <c r="D15" s="342" t="s">
        <v>472</v>
      </c>
      <c r="E15" s="250"/>
      <c r="F15" s="340"/>
      <c r="G15" s="250"/>
      <c r="H15" s="341"/>
      <c r="I15" s="742">
        <v>53</v>
      </c>
      <c r="J15" s="343"/>
      <c r="K15" s="743"/>
      <c r="L15" s="340"/>
      <c r="M15" s="250"/>
      <c r="N15" s="343"/>
      <c r="O15" s="284"/>
      <c r="P15" s="275"/>
      <c r="Q15" s="285"/>
    </row>
    <row r="16" spans="1:17" ht="10.5" customHeight="1">
      <c r="A16" s="277">
        <v>-5</v>
      </c>
      <c r="B16" s="314" t="s">
        <v>448</v>
      </c>
      <c r="C16" s="275"/>
      <c r="D16" s="341"/>
      <c r="E16" s="742">
        <v>42</v>
      </c>
      <c r="F16" s="342" t="str">
        <f>D15</f>
        <v>ОХМАК</v>
      </c>
      <c r="G16" s="250"/>
      <c r="H16" s="343"/>
      <c r="I16" s="743"/>
      <c r="J16" s="342" t="str">
        <f>H14</f>
        <v>РОМАНОВСКАЯ</v>
      </c>
      <c r="K16" s="744"/>
      <c r="L16" s="340"/>
      <c r="M16" s="250"/>
      <c r="N16" s="343"/>
      <c r="O16" s="284"/>
      <c r="P16" s="275"/>
    </row>
    <row r="17" spans="1:17" ht="10.5" customHeight="1">
      <c r="A17" s="277"/>
      <c r="B17" s="341"/>
      <c r="C17" s="742">
        <v>34</v>
      </c>
      <c r="D17" s="343" t="str">
        <f>B18</f>
        <v>АЛМАГАМБЕТОВА</v>
      </c>
      <c r="E17" s="744"/>
      <c r="F17" s="344" t="s">
        <v>621</v>
      </c>
      <c r="G17" s="742">
        <v>49</v>
      </c>
      <c r="H17" s="343"/>
      <c r="I17" s="743"/>
      <c r="J17" s="340" t="s">
        <v>622</v>
      </c>
      <c r="K17" s="250"/>
      <c r="L17" s="340"/>
      <c r="M17" s="250"/>
      <c r="N17" s="343"/>
      <c r="O17" s="284"/>
      <c r="P17" s="275"/>
    </row>
    <row r="18" spans="1:17" ht="10.5" customHeight="1">
      <c r="A18" s="277">
        <v>-6</v>
      </c>
      <c r="B18" s="314" t="s">
        <v>579</v>
      </c>
      <c r="C18" s="744"/>
      <c r="D18" s="344" t="s">
        <v>623</v>
      </c>
      <c r="E18" s="275"/>
      <c r="F18" s="343"/>
      <c r="G18" s="743"/>
      <c r="H18" s="342" t="str">
        <f>F20</f>
        <v>СМИРНОВА</v>
      </c>
      <c r="I18" s="744"/>
      <c r="J18" s="340"/>
      <c r="K18" s="250"/>
      <c r="L18" s="340"/>
      <c r="M18" s="250"/>
      <c r="N18" s="343"/>
      <c r="O18" s="284"/>
      <c r="P18" s="275"/>
      <c r="Q18" s="285"/>
    </row>
    <row r="19" spans="1:17" ht="10.5" customHeight="1">
      <c r="A19" s="277"/>
      <c r="B19" s="340"/>
      <c r="C19" s="250">
        <v>-21</v>
      </c>
      <c r="D19" s="342" t="s">
        <v>591</v>
      </c>
      <c r="E19" s="275"/>
      <c r="F19" s="343"/>
      <c r="G19" s="743"/>
      <c r="H19" s="345" t="s">
        <v>624</v>
      </c>
      <c r="I19" s="250"/>
      <c r="J19" s="340"/>
      <c r="K19" s="250"/>
      <c r="L19" s="340"/>
      <c r="M19" s="250"/>
      <c r="N19" s="343"/>
      <c r="O19" s="284"/>
      <c r="P19" s="275"/>
      <c r="Q19" s="285"/>
    </row>
    <row r="20" spans="1:17" ht="10.5" customHeight="1">
      <c r="A20" s="277">
        <v>-7</v>
      </c>
      <c r="B20" s="314" t="s">
        <v>581</v>
      </c>
      <c r="C20" s="275"/>
      <c r="D20" s="341"/>
      <c r="E20" s="742">
        <v>43</v>
      </c>
      <c r="F20" s="342" t="str">
        <f>D19</f>
        <v>СМИРНОВА</v>
      </c>
      <c r="G20" s="744"/>
      <c r="H20" s="340"/>
      <c r="I20" s="250"/>
      <c r="J20" s="340"/>
      <c r="K20" s="250">
        <v>-29</v>
      </c>
      <c r="L20" s="340" t="s">
        <v>564</v>
      </c>
      <c r="M20" s="250"/>
      <c r="N20" s="343"/>
      <c r="O20" s="284"/>
      <c r="P20" s="275"/>
      <c r="Q20" s="285"/>
    </row>
    <row r="21" spans="1:17" ht="10.5" customHeight="1">
      <c r="A21" s="277"/>
      <c r="B21" s="341"/>
      <c r="C21" s="742">
        <v>35</v>
      </c>
      <c r="D21" s="342" t="str">
        <f>B20</f>
        <v>АСЫКБЕК</v>
      </c>
      <c r="E21" s="744"/>
      <c r="F21" s="345" t="s">
        <v>625</v>
      </c>
      <c r="G21" s="250"/>
      <c r="H21" s="340"/>
      <c r="I21" s="250"/>
      <c r="J21" s="340"/>
      <c r="K21" s="250"/>
      <c r="L21" s="341"/>
      <c r="M21" s="742">
        <v>59</v>
      </c>
      <c r="N21" s="343"/>
      <c r="O21" s="284"/>
      <c r="P21" s="275"/>
      <c r="Q21" s="285"/>
    </row>
    <row r="22" spans="1:17" ht="10.5" customHeight="1">
      <c r="A22" s="277">
        <v>-8</v>
      </c>
      <c r="B22" s="314" t="s">
        <v>552</v>
      </c>
      <c r="C22" s="744"/>
      <c r="D22" s="345" t="s">
        <v>626</v>
      </c>
      <c r="E22" s="250"/>
      <c r="F22" s="340"/>
      <c r="G22" s="250">
        <v>-28</v>
      </c>
      <c r="H22" s="342" t="s">
        <v>599</v>
      </c>
      <c r="I22" s="250"/>
      <c r="J22" s="340"/>
      <c r="K22" s="250"/>
      <c r="L22" s="343"/>
      <c r="M22" s="743"/>
      <c r="N22" s="343"/>
      <c r="O22" s="284"/>
      <c r="P22" s="275"/>
      <c r="Q22" s="285"/>
    </row>
    <row r="23" spans="1:17" ht="10.5" customHeight="1">
      <c r="A23" s="277"/>
      <c r="B23" s="340"/>
      <c r="C23" s="250">
        <v>-20</v>
      </c>
      <c r="D23" s="342" t="s">
        <v>531</v>
      </c>
      <c r="E23" s="250"/>
      <c r="F23" s="340"/>
      <c r="G23" s="250"/>
      <c r="H23" s="341"/>
      <c r="I23" s="742">
        <v>54</v>
      </c>
      <c r="J23" s="340"/>
      <c r="K23" s="250"/>
      <c r="L23" s="343"/>
      <c r="M23" s="743"/>
      <c r="N23" s="343"/>
      <c r="O23" s="284"/>
      <c r="P23" s="275"/>
      <c r="Q23" s="285"/>
    </row>
    <row r="24" spans="1:17" ht="10.5" customHeight="1">
      <c r="A24" s="277">
        <v>-9</v>
      </c>
      <c r="B24" s="314" t="s">
        <v>519</v>
      </c>
      <c r="C24" s="275"/>
      <c r="D24" s="341"/>
      <c r="E24" s="742">
        <v>44</v>
      </c>
      <c r="F24" s="342" t="str">
        <f>D25</f>
        <v>КОШКУМБАЕВА</v>
      </c>
      <c r="G24" s="250"/>
      <c r="H24" s="343"/>
      <c r="I24" s="743"/>
      <c r="J24" s="340" t="str">
        <f>H22</f>
        <v>САПАРОВА</v>
      </c>
      <c r="K24" s="250"/>
      <c r="L24" s="343"/>
      <c r="M24" s="743"/>
      <c r="N24" s="342" t="str">
        <f>L28</f>
        <v>САПАРОВА</v>
      </c>
      <c r="O24" s="747">
        <v>3</v>
      </c>
      <c r="Q24" s="285"/>
    </row>
    <row r="25" spans="1:17" ht="10.5" customHeight="1">
      <c r="A25" s="277"/>
      <c r="B25" s="341"/>
      <c r="C25" s="742">
        <v>36</v>
      </c>
      <c r="D25" s="342" t="str">
        <f>B26</f>
        <v>КОШКУМБАЕВА</v>
      </c>
      <c r="E25" s="744"/>
      <c r="F25" s="344" t="s">
        <v>627</v>
      </c>
      <c r="G25" s="742">
        <v>50</v>
      </c>
      <c r="H25" s="343"/>
      <c r="I25" s="743"/>
      <c r="J25" s="341" t="s">
        <v>628</v>
      </c>
      <c r="K25" s="742">
        <v>57</v>
      </c>
      <c r="L25" s="343"/>
      <c r="M25" s="743"/>
      <c r="N25" s="340" t="s">
        <v>629</v>
      </c>
      <c r="O25" s="747"/>
      <c r="Q25" s="285"/>
    </row>
    <row r="26" spans="1:17" ht="10.5" customHeight="1">
      <c r="A26" s="277">
        <v>-10</v>
      </c>
      <c r="B26" s="314" t="s">
        <v>427</v>
      </c>
      <c r="C26" s="744"/>
      <c r="D26" s="344" t="s">
        <v>630</v>
      </c>
      <c r="E26" s="275"/>
      <c r="F26" s="343"/>
      <c r="G26" s="743"/>
      <c r="H26" s="342" t="str">
        <f>F24</f>
        <v>КОШКУМБАЕВА</v>
      </c>
      <c r="I26" s="744"/>
      <c r="J26" s="343"/>
      <c r="K26" s="743"/>
      <c r="L26" s="343"/>
      <c r="M26" s="743"/>
      <c r="N26" s="340"/>
      <c r="O26" s="250"/>
      <c r="P26" s="250"/>
      <c r="Q26" s="285"/>
    </row>
    <row r="27" spans="1:17" ht="10.5" customHeight="1">
      <c r="A27" s="277"/>
      <c r="B27" s="340"/>
      <c r="C27" s="250">
        <v>-19</v>
      </c>
      <c r="D27" s="342" t="s">
        <v>497</v>
      </c>
      <c r="E27" s="275"/>
      <c r="F27" s="343"/>
      <c r="G27" s="743"/>
      <c r="H27" s="345" t="s">
        <v>631</v>
      </c>
      <c r="I27" s="250"/>
      <c r="J27" s="343"/>
      <c r="K27" s="743"/>
      <c r="L27" s="343"/>
      <c r="M27" s="743"/>
      <c r="N27" s="340"/>
      <c r="O27" s="250"/>
      <c r="P27" s="250"/>
      <c r="Q27" s="285"/>
    </row>
    <row r="28" spans="1:17" ht="10.5" customHeight="1">
      <c r="A28" s="277">
        <v>-11</v>
      </c>
      <c r="B28" s="314" t="s">
        <v>593</v>
      </c>
      <c r="C28" s="275"/>
      <c r="D28" s="341"/>
      <c r="E28" s="742">
        <v>45</v>
      </c>
      <c r="F28" s="342" t="str">
        <f>D27</f>
        <v>САНДЫБАЕВА</v>
      </c>
      <c r="G28" s="744"/>
      <c r="H28" s="340"/>
      <c r="I28" s="250"/>
      <c r="J28" s="343"/>
      <c r="K28" s="743"/>
      <c r="L28" s="342" t="str">
        <f>J24</f>
        <v>САПАРОВА</v>
      </c>
      <c r="M28" s="744"/>
      <c r="N28" s="340"/>
      <c r="O28" s="250"/>
      <c r="P28" s="275"/>
      <c r="Q28" s="747"/>
    </row>
    <row r="29" spans="1:17" ht="10.5" customHeight="1">
      <c r="A29" s="277"/>
      <c r="B29" s="341"/>
      <c r="C29" s="742">
        <v>37</v>
      </c>
      <c r="D29" s="342" t="str">
        <f>B28</f>
        <v>КАЛЫКБАЙ</v>
      </c>
      <c r="E29" s="744"/>
      <c r="F29" s="345" t="s">
        <v>632</v>
      </c>
      <c r="G29" s="250"/>
      <c r="H29" s="340"/>
      <c r="I29" s="250"/>
      <c r="J29" s="343"/>
      <c r="K29" s="743"/>
      <c r="L29" s="340" t="s">
        <v>633</v>
      </c>
      <c r="M29" s="250"/>
      <c r="N29" s="340"/>
      <c r="O29" s="250"/>
      <c r="P29" s="250"/>
      <c r="Q29" s="747"/>
    </row>
    <row r="30" spans="1:17" ht="10.5" customHeight="1">
      <c r="A30" s="277">
        <v>-12</v>
      </c>
      <c r="B30" s="314" t="s">
        <v>517</v>
      </c>
      <c r="C30" s="744"/>
      <c r="D30" s="345" t="s">
        <v>634</v>
      </c>
      <c r="E30" s="250"/>
      <c r="F30" s="340"/>
      <c r="G30" s="250">
        <v>-27</v>
      </c>
      <c r="H30" s="340" t="s">
        <v>597</v>
      </c>
      <c r="I30" s="250"/>
      <c r="J30" s="343"/>
      <c r="K30" s="743"/>
      <c r="L30" s="340"/>
      <c r="M30" s="250"/>
      <c r="N30" s="340"/>
      <c r="O30" s="250"/>
      <c r="P30" s="250"/>
      <c r="Q30" s="285"/>
    </row>
    <row r="31" spans="1:17" ht="10.5" customHeight="1">
      <c r="A31" s="277"/>
      <c r="B31" s="340"/>
      <c r="C31" s="250">
        <v>-18</v>
      </c>
      <c r="D31" s="342" t="s">
        <v>436</v>
      </c>
      <c r="E31" s="250"/>
      <c r="F31" s="340"/>
      <c r="G31" s="250"/>
      <c r="H31" s="341"/>
      <c r="I31" s="742">
        <v>55</v>
      </c>
      <c r="J31" s="343"/>
      <c r="K31" s="743"/>
      <c r="L31" s="340"/>
      <c r="M31" s="250"/>
      <c r="N31" s="340"/>
      <c r="O31" s="250"/>
      <c r="P31" s="250"/>
      <c r="Q31" s="285"/>
    </row>
    <row r="32" spans="1:17" ht="10.5" customHeight="1">
      <c r="A32" s="277">
        <v>-13</v>
      </c>
      <c r="B32" s="314" t="s">
        <v>461</v>
      </c>
      <c r="C32" s="275"/>
      <c r="D32" s="341"/>
      <c r="E32" s="742">
        <v>46</v>
      </c>
      <c r="F32" s="342" t="str">
        <f>D31</f>
        <v>ЦВИГУН</v>
      </c>
      <c r="G32" s="250"/>
      <c r="H32" s="343"/>
      <c r="I32" s="743"/>
      <c r="J32" s="342" t="str">
        <f>H30</f>
        <v>АЛИМБАЕВА</v>
      </c>
      <c r="K32" s="744"/>
      <c r="L32" s="340"/>
      <c r="M32" s="250"/>
      <c r="N32" s="340"/>
      <c r="O32" s="250"/>
      <c r="P32" s="250"/>
      <c r="Q32" s="289"/>
    </row>
    <row r="33" spans="1:17" ht="10.5" customHeight="1">
      <c r="A33" s="277"/>
      <c r="B33" s="341"/>
      <c r="C33" s="742">
        <v>38</v>
      </c>
      <c r="D33" s="342" t="str">
        <f>B34</f>
        <v>ТЕМИРХАНОВА</v>
      </c>
      <c r="E33" s="744"/>
      <c r="F33" s="344" t="s">
        <v>635</v>
      </c>
      <c r="G33" s="742">
        <v>51</v>
      </c>
      <c r="H33" s="343"/>
      <c r="I33" s="743"/>
      <c r="J33" s="340" t="s">
        <v>443</v>
      </c>
      <c r="K33" s="250"/>
      <c r="L33" s="340"/>
      <c r="M33" s="250"/>
      <c r="N33" s="340"/>
      <c r="O33" s="250"/>
      <c r="P33" s="250"/>
      <c r="Q33" s="289"/>
    </row>
    <row r="34" spans="1:17" ht="10.5" customHeight="1">
      <c r="A34" s="277">
        <v>-14</v>
      </c>
      <c r="B34" s="314" t="s">
        <v>543</v>
      </c>
      <c r="C34" s="744"/>
      <c r="D34" s="344" t="s">
        <v>636</v>
      </c>
      <c r="E34" s="275"/>
      <c r="F34" s="343"/>
      <c r="G34" s="743"/>
      <c r="H34" s="342" t="str">
        <f>F32</f>
        <v>ЦВИГУН</v>
      </c>
      <c r="I34" s="744"/>
      <c r="J34" s="340"/>
      <c r="K34" s="250"/>
      <c r="L34" s="340"/>
      <c r="M34" s="250"/>
      <c r="N34" s="340"/>
      <c r="O34" s="250"/>
      <c r="P34" s="250"/>
      <c r="Q34" s="289"/>
    </row>
    <row r="35" spans="1:17" ht="10.5" customHeight="1">
      <c r="A35" s="277"/>
      <c r="B35" s="340"/>
      <c r="C35" s="250">
        <v>-17</v>
      </c>
      <c r="D35" s="342" t="s">
        <v>504</v>
      </c>
      <c r="E35" s="275"/>
      <c r="F35" s="343"/>
      <c r="G35" s="743"/>
      <c r="H35" s="340" t="s">
        <v>637</v>
      </c>
      <c r="I35" s="250"/>
      <c r="J35" s="250"/>
      <c r="K35" s="250"/>
      <c r="L35" s="340"/>
      <c r="M35" s="250"/>
      <c r="N35" s="340"/>
      <c r="O35" s="250"/>
      <c r="P35" s="250"/>
      <c r="Q35" s="289"/>
    </row>
    <row r="36" spans="1:17" ht="10.5" customHeight="1">
      <c r="A36" s="277">
        <v>-15</v>
      </c>
      <c r="B36" s="314" t="s">
        <v>605</v>
      </c>
      <c r="C36" s="275"/>
      <c r="D36" s="341"/>
      <c r="E36" s="742">
        <v>47</v>
      </c>
      <c r="F36" s="342" t="str">
        <f>D37</f>
        <v>ОТЕПОВА</v>
      </c>
      <c r="G36" s="744"/>
      <c r="H36" s="340"/>
      <c r="I36" s="250"/>
      <c r="J36" s="250"/>
      <c r="K36" s="250"/>
      <c r="L36" s="340"/>
      <c r="M36" s="250"/>
      <c r="N36" s="340"/>
      <c r="O36" s="250"/>
      <c r="P36" s="250"/>
      <c r="Q36" s="289"/>
    </row>
    <row r="37" spans="1:17" ht="10.5" customHeight="1">
      <c r="A37" s="277"/>
      <c r="B37" s="341"/>
      <c r="C37" s="742">
        <v>39</v>
      </c>
      <c r="D37" s="342" t="str">
        <f>B36</f>
        <v>ОТЕПОВА</v>
      </c>
      <c r="E37" s="744"/>
      <c r="F37" s="345" t="s">
        <v>638</v>
      </c>
      <c r="G37" s="250"/>
      <c r="H37" s="340"/>
      <c r="I37" s="250"/>
      <c r="J37" s="250"/>
      <c r="K37" s="250"/>
      <c r="L37" s="340"/>
      <c r="M37" s="250"/>
      <c r="N37" s="340"/>
      <c r="O37" s="250"/>
      <c r="P37" s="250"/>
      <c r="Q37" s="289"/>
    </row>
    <row r="38" spans="1:17" ht="10.5" customHeight="1">
      <c r="A38" s="277">
        <v>-16</v>
      </c>
      <c r="B38" s="314" t="s">
        <v>462</v>
      </c>
      <c r="C38" s="744"/>
      <c r="D38" s="345" t="s">
        <v>639</v>
      </c>
      <c r="E38" s="250"/>
      <c r="F38" s="340"/>
      <c r="G38" s="250"/>
      <c r="H38" s="340"/>
      <c r="I38" s="250"/>
      <c r="J38" s="250"/>
      <c r="K38" s="250"/>
      <c r="L38" s="340"/>
      <c r="M38" s="250"/>
      <c r="N38" s="340"/>
      <c r="O38" s="250"/>
      <c r="P38" s="250"/>
      <c r="Q38" s="289"/>
    </row>
    <row r="39" spans="1:17" ht="10.5" customHeight="1">
      <c r="A39" s="277"/>
      <c r="B39" s="340"/>
      <c r="C39" s="250"/>
      <c r="D39" s="340"/>
      <c r="E39" s="250"/>
      <c r="F39" s="340"/>
      <c r="G39" s="250"/>
      <c r="H39" s="340"/>
      <c r="I39" s="250"/>
      <c r="J39" s="250"/>
      <c r="K39" s="250"/>
      <c r="L39" s="340"/>
      <c r="M39" s="250"/>
      <c r="N39" s="340"/>
      <c r="O39" s="250"/>
      <c r="P39" s="250"/>
      <c r="Q39" s="289"/>
    </row>
    <row r="40" spans="1:17" ht="10.5" customHeight="1">
      <c r="A40" s="277"/>
      <c r="B40" s="340"/>
      <c r="C40" s="250">
        <v>-58</v>
      </c>
      <c r="D40" s="340" t="str">
        <f>L4</f>
        <v>БАХЫТ</v>
      </c>
      <c r="E40" s="250"/>
      <c r="F40" s="340"/>
      <c r="G40" s="250"/>
      <c r="H40" s="340"/>
      <c r="I40" s="250"/>
      <c r="J40" s="250"/>
      <c r="K40" s="250">
        <v>-56</v>
      </c>
      <c r="L40" s="340" t="s">
        <v>573</v>
      </c>
      <c r="M40" s="250"/>
      <c r="N40" s="340"/>
      <c r="O40" s="250"/>
      <c r="P40" s="250"/>
      <c r="Q40" s="289"/>
    </row>
    <row r="41" spans="1:17" ht="10.5" customHeight="1">
      <c r="A41" s="277"/>
      <c r="B41" s="340"/>
      <c r="C41" s="250"/>
      <c r="D41" s="341"/>
      <c r="E41" s="742">
        <v>61</v>
      </c>
      <c r="F41" s="342" t="str">
        <f>D40</f>
        <v>БАХЫТ</v>
      </c>
      <c r="G41" s="747">
        <v>5</v>
      </c>
      <c r="H41" s="340"/>
      <c r="I41" s="346"/>
      <c r="J41" s="250"/>
      <c r="K41" s="250"/>
      <c r="L41" s="341"/>
      <c r="M41" s="742">
        <v>62</v>
      </c>
      <c r="N41" s="342" t="str">
        <f>L42</f>
        <v>АЛИМБАЕВА</v>
      </c>
      <c r="O41" s="747">
        <v>7</v>
      </c>
      <c r="P41" s="308"/>
      <c r="Q41" s="289"/>
    </row>
    <row r="42" spans="1:17" ht="10.5" customHeight="1">
      <c r="A42" s="277"/>
      <c r="B42" s="250"/>
      <c r="C42" s="250">
        <v>-59</v>
      </c>
      <c r="D42" s="342" t="str">
        <f>L20</f>
        <v>АКАШЕВА</v>
      </c>
      <c r="E42" s="744"/>
      <c r="F42" s="340" t="s">
        <v>640</v>
      </c>
      <c r="G42" s="747"/>
      <c r="H42" s="340"/>
      <c r="I42" s="346"/>
      <c r="J42" s="250"/>
      <c r="K42" s="250">
        <v>-57</v>
      </c>
      <c r="L42" s="342" t="s">
        <v>597</v>
      </c>
      <c r="M42" s="744"/>
      <c r="N42" s="340" t="s">
        <v>641</v>
      </c>
      <c r="O42" s="747"/>
      <c r="P42" s="250"/>
      <c r="Q42" s="289"/>
    </row>
    <row r="43" spans="1:17" ht="10.5" customHeight="1">
      <c r="A43" s="277"/>
      <c r="B43" s="250"/>
      <c r="C43" s="250"/>
      <c r="D43" s="343"/>
      <c r="E43" s="250">
        <v>-61</v>
      </c>
      <c r="F43" s="342" t="str">
        <f>D42</f>
        <v>АКАШЕВА</v>
      </c>
      <c r="G43" s="747">
        <v>6</v>
      </c>
      <c r="H43" s="340"/>
      <c r="I43" s="346"/>
      <c r="J43" s="250"/>
      <c r="K43" s="250"/>
      <c r="L43" s="340"/>
      <c r="M43" s="250">
        <v>-62</v>
      </c>
      <c r="N43" s="342" t="str">
        <f>L40</f>
        <v>РОМАНОВСКАЯ</v>
      </c>
      <c r="O43" s="747">
        <v>8</v>
      </c>
      <c r="P43" s="289"/>
      <c r="Q43" s="289"/>
    </row>
    <row r="44" spans="1:17" ht="10.5" customHeight="1">
      <c r="A44" s="277"/>
      <c r="B44" s="250"/>
      <c r="C44" s="250"/>
      <c r="D44" s="343"/>
      <c r="E44" s="250"/>
      <c r="F44" s="340"/>
      <c r="G44" s="747"/>
      <c r="H44" s="340"/>
      <c r="I44" s="346"/>
      <c r="J44" s="250"/>
      <c r="K44" s="250"/>
      <c r="L44" s="340"/>
      <c r="M44" s="250"/>
      <c r="N44" s="340"/>
      <c r="O44" s="747"/>
      <c r="P44" s="289"/>
      <c r="Q44" s="289"/>
    </row>
    <row r="45" spans="1:17" ht="10.5" customHeight="1">
      <c r="A45" s="277"/>
      <c r="B45" s="250"/>
      <c r="C45" s="250"/>
      <c r="D45" s="741" t="s">
        <v>642</v>
      </c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250"/>
      <c r="P45" s="289"/>
      <c r="Q45" s="289"/>
    </row>
    <row r="46" spans="1:17" ht="10.5" customHeight="1">
      <c r="A46" s="277"/>
      <c r="B46" s="250"/>
      <c r="C46" s="250"/>
      <c r="D46" s="741" t="s">
        <v>496</v>
      </c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250"/>
      <c r="P46" s="289"/>
      <c r="Q46" s="289"/>
    </row>
    <row r="47" spans="1:17" ht="10.5" customHeight="1">
      <c r="D47" s="340"/>
      <c r="F47" s="340"/>
      <c r="H47" s="340"/>
      <c r="P47" s="277"/>
    </row>
    <row r="48" spans="1:17">
      <c r="F48" s="340"/>
      <c r="H48" s="340"/>
      <c r="P48" s="277"/>
    </row>
    <row r="81" spans="1:1">
      <c r="A81" s="75"/>
    </row>
    <row r="82" spans="1:1">
      <c r="A82" s="75"/>
    </row>
    <row r="83" spans="1:1">
      <c r="A83" s="75"/>
    </row>
    <row r="84" spans="1:1">
      <c r="A84" s="75"/>
    </row>
    <row r="89" spans="1:1">
      <c r="A89" s="75"/>
    </row>
    <row r="90" spans="1:1">
      <c r="A90" s="75"/>
    </row>
    <row r="91" spans="1:1">
      <c r="A91" s="75"/>
    </row>
    <row r="92" spans="1:1">
      <c r="A92" s="75"/>
    </row>
    <row r="97" spans="1:1">
      <c r="A97" s="75"/>
    </row>
    <row r="98" spans="1:1">
      <c r="A98" s="75"/>
    </row>
    <row r="99" spans="1:1">
      <c r="A99" s="75"/>
    </row>
  </sheetData>
  <mergeCells count="42">
    <mergeCell ref="D1:N1"/>
    <mergeCell ref="D2:N2"/>
    <mergeCell ref="D3:N3"/>
    <mergeCell ref="M5:M12"/>
    <mergeCell ref="I7:I10"/>
    <mergeCell ref="E8:E9"/>
    <mergeCell ref="O8:O9"/>
    <mergeCell ref="C9:C10"/>
    <mergeCell ref="G9:G12"/>
    <mergeCell ref="K9:K16"/>
    <mergeCell ref="E12:E13"/>
    <mergeCell ref="C13:C14"/>
    <mergeCell ref="I15:I18"/>
    <mergeCell ref="E16:E17"/>
    <mergeCell ref="C17:C18"/>
    <mergeCell ref="G17:G20"/>
    <mergeCell ref="E20:E21"/>
    <mergeCell ref="C21:C22"/>
    <mergeCell ref="O24:O25"/>
    <mergeCell ref="C25:C26"/>
    <mergeCell ref="G25:G28"/>
    <mergeCell ref="K25:K32"/>
    <mergeCell ref="E28:E29"/>
    <mergeCell ref="M21:M28"/>
    <mergeCell ref="I23:I26"/>
    <mergeCell ref="E24:E25"/>
    <mergeCell ref="O41:O42"/>
    <mergeCell ref="G43:G44"/>
    <mergeCell ref="O43:O44"/>
    <mergeCell ref="Q28:Q29"/>
    <mergeCell ref="C29:C30"/>
    <mergeCell ref="I31:I34"/>
    <mergeCell ref="E32:E33"/>
    <mergeCell ref="C33:C34"/>
    <mergeCell ref="G33:G36"/>
    <mergeCell ref="E36:E37"/>
    <mergeCell ref="C37:C38"/>
    <mergeCell ref="D45:N45"/>
    <mergeCell ref="D46:N46"/>
    <mergeCell ref="E41:E42"/>
    <mergeCell ref="G41:G42"/>
    <mergeCell ref="M41:M4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6"/>
  <sheetViews>
    <sheetView workbookViewId="0">
      <selection activeCell="L32" sqref="L32"/>
    </sheetView>
  </sheetViews>
  <sheetFormatPr defaultRowHeight="14.4"/>
  <cols>
    <col min="1" max="1" width="3.109375" customWidth="1"/>
    <col min="2" max="2" width="17.6640625" customWidth="1"/>
    <col min="3" max="3" width="3.109375" customWidth="1"/>
    <col min="4" max="4" width="17.6640625" customWidth="1"/>
    <col min="5" max="5" width="3.109375" customWidth="1"/>
    <col min="6" max="6" width="17.6640625" customWidth="1"/>
    <col min="7" max="7" width="2.88671875" customWidth="1"/>
    <col min="8" max="8" width="18.6640625" customWidth="1"/>
    <col min="9" max="9" width="3.33203125" customWidth="1"/>
  </cols>
  <sheetData>
    <row r="1" spans="1:12" ht="9.9" customHeight="1">
      <c r="B1" s="738" t="s">
        <v>0</v>
      </c>
      <c r="C1" s="738"/>
      <c r="D1" s="738"/>
      <c r="E1" s="738"/>
      <c r="F1" s="738"/>
      <c r="G1" s="738"/>
      <c r="H1" s="738"/>
      <c r="I1" s="287"/>
      <c r="J1" s="287"/>
      <c r="K1" s="287"/>
      <c r="L1" s="287"/>
    </row>
    <row r="2" spans="1:12" ht="9.9" customHeight="1">
      <c r="B2" s="738" t="s">
        <v>1</v>
      </c>
      <c r="C2" s="738"/>
      <c r="D2" s="738"/>
      <c r="E2" s="738"/>
      <c r="F2" s="738"/>
      <c r="G2" s="738"/>
      <c r="H2" s="738"/>
      <c r="I2" s="287"/>
      <c r="J2" s="287"/>
      <c r="K2" s="287"/>
      <c r="L2" s="287"/>
    </row>
    <row r="3" spans="1:12" ht="9.9" customHeight="1">
      <c r="B3" s="739" t="s">
        <v>424</v>
      </c>
      <c r="C3" s="739"/>
      <c r="D3" s="739"/>
      <c r="E3" s="739"/>
      <c r="F3" s="739"/>
      <c r="G3" s="739"/>
      <c r="H3" s="739"/>
      <c r="I3" s="288"/>
      <c r="J3" s="288"/>
      <c r="K3" s="288"/>
      <c r="L3" s="288"/>
    </row>
    <row r="4" spans="1:12" ht="7.95" customHeight="1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ht="7.95" customHeight="1">
      <c r="A5" s="277"/>
      <c r="B5" s="340"/>
      <c r="C5" s="250">
        <v>-52</v>
      </c>
      <c r="D5" s="340" t="str">
        <f>[5]ЖЕнФ2!H10</f>
        <v>АШКЕЕВА</v>
      </c>
      <c r="E5" s="250"/>
      <c r="G5" s="277"/>
      <c r="H5" s="347" t="s">
        <v>643</v>
      </c>
    </row>
    <row r="6" spans="1:12" ht="7.95" customHeight="1">
      <c r="A6" s="277"/>
      <c r="B6" s="340"/>
      <c r="C6" s="250"/>
      <c r="D6" s="341"/>
      <c r="E6" s="742">
        <v>63</v>
      </c>
      <c r="F6" s="340" t="str">
        <f>D7</f>
        <v>СМИРНОВА</v>
      </c>
      <c r="G6" s="277"/>
      <c r="H6" s="343"/>
      <c r="I6" s="348"/>
    </row>
    <row r="7" spans="1:12" ht="7.95" customHeight="1">
      <c r="A7" s="277"/>
      <c r="B7" s="340"/>
      <c r="C7" s="250">
        <v>-53</v>
      </c>
      <c r="D7" s="342" t="str">
        <f>[5]ЖЕнФ2!H18</f>
        <v>СМИРНОВА</v>
      </c>
      <c r="E7" s="744"/>
      <c r="F7" s="341" t="s">
        <v>644</v>
      </c>
      <c r="G7" s="742">
        <v>65</v>
      </c>
      <c r="H7" s="343"/>
      <c r="I7" s="348"/>
    </row>
    <row r="8" spans="1:12" ht="7.95" customHeight="1">
      <c r="A8" s="277"/>
      <c r="B8" s="340"/>
      <c r="C8" s="250"/>
      <c r="D8" s="340"/>
      <c r="E8" s="250"/>
      <c r="F8" s="343"/>
      <c r="G8" s="743"/>
      <c r="H8" s="342" t="str">
        <f>F6</f>
        <v>СМИРНОВА</v>
      </c>
      <c r="I8" s="748">
        <v>9</v>
      </c>
    </row>
    <row r="9" spans="1:12" ht="7.95" customHeight="1">
      <c r="A9" s="277"/>
      <c r="B9" s="340"/>
      <c r="C9" s="250">
        <v>-54</v>
      </c>
      <c r="D9" s="342" t="str">
        <f>[5]ЖЕнФ2!H26</f>
        <v>КОШКУМБАЕВА</v>
      </c>
      <c r="E9" s="275"/>
      <c r="F9" s="343"/>
      <c r="G9" s="743"/>
      <c r="H9" s="343" t="s">
        <v>645</v>
      </c>
      <c r="I9" s="748"/>
    </row>
    <row r="10" spans="1:12" ht="7.95" customHeight="1">
      <c r="A10" s="277"/>
      <c r="B10" s="340"/>
      <c r="C10" s="250"/>
      <c r="D10" s="341"/>
      <c r="E10" s="742">
        <v>64</v>
      </c>
      <c r="F10" s="342" t="str">
        <f>D9</f>
        <v>КОШКУМБАЕВА</v>
      </c>
      <c r="G10" s="744"/>
      <c r="H10" s="343"/>
      <c r="I10" s="348"/>
    </row>
    <row r="11" spans="1:12" ht="7.95" customHeight="1">
      <c r="A11" s="277"/>
      <c r="B11" s="340"/>
      <c r="C11" s="250">
        <v>-55</v>
      </c>
      <c r="D11" s="342" t="str">
        <f>[5]ЖЕнФ2!H34</f>
        <v>ЦВИГУН</v>
      </c>
      <c r="E11" s="744"/>
      <c r="F11" s="340" t="s">
        <v>646</v>
      </c>
      <c r="G11" s="250">
        <v>-65</v>
      </c>
      <c r="H11" s="342" t="str">
        <f>F10</f>
        <v>КОШКУМБАЕВА</v>
      </c>
      <c r="I11" s="748">
        <v>10</v>
      </c>
    </row>
    <row r="12" spans="1:12" ht="7.95" customHeight="1">
      <c r="A12" s="277"/>
      <c r="B12" s="340"/>
      <c r="C12" s="250"/>
      <c r="D12" s="340"/>
      <c r="E12" s="250"/>
      <c r="F12" s="340"/>
      <c r="G12" s="250"/>
      <c r="H12" s="340"/>
      <c r="I12" s="748"/>
    </row>
    <row r="13" spans="1:12" ht="7.95" customHeight="1">
      <c r="A13" s="277"/>
      <c r="B13" s="340"/>
      <c r="C13" s="250"/>
      <c r="D13" s="340"/>
      <c r="E13" s="250">
        <v>-63</v>
      </c>
      <c r="F13" s="340" t="str">
        <f>D5</f>
        <v>АШКЕЕВА</v>
      </c>
      <c r="G13" s="250"/>
      <c r="H13" s="340"/>
      <c r="I13" s="348"/>
      <c r="K13" s="349"/>
    </row>
    <row r="14" spans="1:12" ht="7.95" customHeight="1">
      <c r="A14" s="277"/>
      <c r="B14" s="340"/>
      <c r="C14" s="250"/>
      <c r="D14" s="340"/>
      <c r="E14" s="250"/>
      <c r="F14" s="341"/>
      <c r="G14" s="742">
        <v>66</v>
      </c>
      <c r="H14" s="342" t="str">
        <f>F13</f>
        <v>АШКЕЕВА</v>
      </c>
      <c r="I14" s="748">
        <v>11</v>
      </c>
    </row>
    <row r="15" spans="1:12" ht="7.95" customHeight="1">
      <c r="A15" s="277"/>
      <c r="B15" s="340"/>
      <c r="C15" s="250"/>
      <c r="D15" s="340"/>
      <c r="E15" s="250">
        <v>-64</v>
      </c>
      <c r="F15" s="342" t="str">
        <f>D11</f>
        <v>ЦВИГУН</v>
      </c>
      <c r="G15" s="744"/>
      <c r="H15" s="340" t="s">
        <v>647</v>
      </c>
      <c r="I15" s="748"/>
    </row>
    <row r="16" spans="1:12" ht="7.95" customHeight="1">
      <c r="A16" s="277"/>
      <c r="B16" s="340"/>
      <c r="C16" s="250"/>
      <c r="D16" s="340"/>
      <c r="E16" s="250"/>
      <c r="F16" s="340"/>
      <c r="G16" s="250">
        <v>-66</v>
      </c>
      <c r="H16" s="342" t="str">
        <f>F15</f>
        <v>ЦВИГУН</v>
      </c>
      <c r="I16" s="748">
        <v>12</v>
      </c>
    </row>
    <row r="17" spans="1:15" ht="7.95" customHeight="1">
      <c r="A17" s="277"/>
      <c r="B17" s="340"/>
      <c r="C17" s="250">
        <v>-48</v>
      </c>
      <c r="D17" s="340" t="str">
        <f>[5]ЖЕнФ2!F12</f>
        <v>БОРИСЮК</v>
      </c>
      <c r="E17" s="250"/>
      <c r="F17" s="340"/>
      <c r="G17" s="250"/>
      <c r="H17" s="340"/>
      <c r="I17" s="748"/>
    </row>
    <row r="18" spans="1:15" ht="7.95" customHeight="1">
      <c r="A18" s="277"/>
      <c r="B18" s="340"/>
      <c r="C18" s="250"/>
      <c r="D18" s="341"/>
      <c r="E18" s="742">
        <v>67</v>
      </c>
      <c r="F18" s="340" t="str">
        <f>D17</f>
        <v>БОРИСЮК</v>
      </c>
      <c r="G18" s="250"/>
      <c r="H18" s="343"/>
      <c r="I18" s="348"/>
    </row>
    <row r="19" spans="1:15" ht="7.95" customHeight="1">
      <c r="A19" s="277"/>
      <c r="B19" s="340"/>
      <c r="C19" s="250">
        <v>-49</v>
      </c>
      <c r="D19" s="342" t="str">
        <f>[5]ЖЕнФ2!F16</f>
        <v>ОХМАК</v>
      </c>
      <c r="E19" s="744"/>
      <c r="F19" s="341" t="s">
        <v>648</v>
      </c>
      <c r="G19" s="742">
        <v>69</v>
      </c>
      <c r="H19" s="343"/>
      <c r="I19" s="348"/>
    </row>
    <row r="20" spans="1:15" ht="7.95" customHeight="1">
      <c r="A20" s="277"/>
      <c r="B20" s="340"/>
      <c r="C20" s="250"/>
      <c r="D20" s="340"/>
      <c r="E20" s="250"/>
      <c r="F20" s="343"/>
      <c r="G20" s="743"/>
      <c r="H20" s="342" t="str">
        <f>F22</f>
        <v>САНДЫБАЕВА</v>
      </c>
      <c r="I20" s="748">
        <v>13</v>
      </c>
    </row>
    <row r="21" spans="1:15" ht="7.95" customHeight="1">
      <c r="A21" s="277"/>
      <c r="B21" s="340"/>
      <c r="C21" s="250">
        <v>-50</v>
      </c>
      <c r="D21" s="342" t="str">
        <f>[5]ЖЕнФ2!F28</f>
        <v>САНДЫБАЕВА</v>
      </c>
      <c r="E21" s="275"/>
      <c r="F21" s="343"/>
      <c r="G21" s="743"/>
      <c r="H21" s="340" t="s">
        <v>649</v>
      </c>
      <c r="I21" s="748"/>
      <c r="O21" s="110"/>
    </row>
    <row r="22" spans="1:15" ht="7.95" customHeight="1">
      <c r="A22" s="277"/>
      <c r="B22" s="340"/>
      <c r="C22" s="250"/>
      <c r="D22" s="341"/>
      <c r="E22" s="742">
        <v>68</v>
      </c>
      <c r="F22" s="342" t="str">
        <f>D21</f>
        <v>САНДЫБАЕВА</v>
      </c>
      <c r="G22" s="744"/>
      <c r="H22" s="340"/>
      <c r="I22" s="348"/>
    </row>
    <row r="23" spans="1:15" ht="7.95" customHeight="1">
      <c r="A23" s="277"/>
      <c r="B23" s="340"/>
      <c r="C23" s="250">
        <v>-51</v>
      </c>
      <c r="D23" s="342" t="str">
        <f>[5]ЖЕнФ2!F36</f>
        <v>ОТЕПОВА</v>
      </c>
      <c r="E23" s="744"/>
      <c r="F23" s="340" t="s">
        <v>650</v>
      </c>
      <c r="G23" s="250">
        <v>-69</v>
      </c>
      <c r="H23" s="342" t="str">
        <f>F18</f>
        <v>БОРИСЮК</v>
      </c>
      <c r="I23" s="748">
        <v>14</v>
      </c>
      <c r="M23" s="289"/>
    </row>
    <row r="24" spans="1:15" ht="7.95" customHeight="1">
      <c r="A24" s="277"/>
      <c r="B24" s="340"/>
      <c r="C24" s="250"/>
      <c r="D24" s="340"/>
      <c r="E24" s="250"/>
      <c r="F24" s="340"/>
      <c r="G24" s="250"/>
      <c r="H24" s="340"/>
      <c r="I24" s="748"/>
    </row>
    <row r="25" spans="1:15" ht="7.95" customHeight="1">
      <c r="A25" s="277"/>
      <c r="B25" s="340"/>
      <c r="C25" s="277"/>
      <c r="D25" s="340"/>
      <c r="E25" s="250">
        <v>-67</v>
      </c>
      <c r="F25" s="340" t="str">
        <f>D19</f>
        <v>ОХМАК</v>
      </c>
      <c r="G25" s="250"/>
      <c r="H25" s="340"/>
      <c r="I25" s="348"/>
    </row>
    <row r="26" spans="1:15" ht="7.95" customHeight="1">
      <c r="A26" s="277"/>
      <c r="B26" s="340"/>
      <c r="C26" s="277"/>
      <c r="D26" s="340"/>
      <c r="E26" s="250"/>
      <c r="F26" s="341"/>
      <c r="G26" s="742">
        <v>70</v>
      </c>
      <c r="H26" s="342" t="str">
        <f>F27</f>
        <v>ОТЕПОВА</v>
      </c>
      <c r="I26" s="748">
        <v>15</v>
      </c>
    </row>
    <row r="27" spans="1:15" ht="7.95" customHeight="1">
      <c r="A27" s="277"/>
      <c r="B27" s="340"/>
      <c r="C27" s="277"/>
      <c r="D27" s="340"/>
      <c r="E27" s="250">
        <v>-68</v>
      </c>
      <c r="F27" s="342" t="str">
        <f>D23</f>
        <v>ОТЕПОВА</v>
      </c>
      <c r="G27" s="744"/>
      <c r="H27" s="340" t="s">
        <v>651</v>
      </c>
      <c r="I27" s="748"/>
    </row>
    <row r="28" spans="1:15" ht="7.95" customHeight="1">
      <c r="A28" s="277"/>
      <c r="B28" s="340"/>
      <c r="C28" s="277"/>
      <c r="D28" s="340"/>
      <c r="E28" s="277"/>
      <c r="F28" s="340"/>
      <c r="G28" s="250">
        <v>-70</v>
      </c>
      <c r="H28" s="342" t="str">
        <f>F25</f>
        <v>ОХМАК</v>
      </c>
      <c r="I28" s="748">
        <v>16</v>
      </c>
    </row>
    <row r="29" spans="1:15" ht="7.95" customHeight="1">
      <c r="A29" s="250">
        <v>-40</v>
      </c>
      <c r="B29" s="342" t="str">
        <f>[5]ЖЕнФ2!D9</f>
        <v>ЛАВРОВА Е.</v>
      </c>
      <c r="C29" s="277"/>
      <c r="D29" s="340"/>
      <c r="E29" s="277"/>
      <c r="F29" s="340"/>
      <c r="G29" s="277"/>
      <c r="H29" s="340"/>
      <c r="I29" s="748"/>
    </row>
    <row r="30" spans="1:15" ht="7.95" customHeight="1">
      <c r="A30" s="250"/>
      <c r="B30" s="341"/>
      <c r="C30" s="749">
        <v>71</v>
      </c>
      <c r="D30" s="340" t="str">
        <f>B31</f>
        <v>БЕЙСЕНОВА</v>
      </c>
      <c r="E30" s="277"/>
      <c r="F30" s="343"/>
      <c r="G30" s="276"/>
      <c r="H30" s="340"/>
      <c r="I30" s="348"/>
    </row>
    <row r="31" spans="1:15" ht="7.95" customHeight="1">
      <c r="A31" s="250">
        <v>-41</v>
      </c>
      <c r="B31" s="342" t="str">
        <f>[5]ЖЕнФ2!D13</f>
        <v>БЕЙСЕНОВА</v>
      </c>
      <c r="C31" s="750"/>
      <c r="D31" s="341" t="s">
        <v>652</v>
      </c>
      <c r="E31" s="749">
        <v>75</v>
      </c>
      <c r="F31" s="343"/>
      <c r="G31" s="276"/>
      <c r="H31" s="340"/>
      <c r="I31" s="348"/>
    </row>
    <row r="32" spans="1:15" ht="7.95" customHeight="1">
      <c r="A32" s="250"/>
      <c r="B32" s="340"/>
      <c r="C32" s="277"/>
      <c r="D32" s="343"/>
      <c r="E32" s="751"/>
      <c r="F32" s="342" t="str">
        <f>D34</f>
        <v>АЛМАГАМБЕТОВА</v>
      </c>
      <c r="G32" s="276"/>
      <c r="H32" s="340"/>
      <c r="I32" s="348"/>
    </row>
    <row r="33" spans="1:9" ht="7.95" customHeight="1">
      <c r="A33" s="250">
        <v>-42</v>
      </c>
      <c r="B33" s="343" t="str">
        <f>[5]ЖЕнФ2!D17</f>
        <v>АЛМАГАМБЕТОВА</v>
      </c>
      <c r="C33" s="276"/>
      <c r="D33" s="343"/>
      <c r="E33" s="751"/>
      <c r="F33" s="341" t="s">
        <v>653</v>
      </c>
      <c r="G33" s="749">
        <v>77</v>
      </c>
      <c r="H33" s="340"/>
      <c r="I33" s="348"/>
    </row>
    <row r="34" spans="1:9" ht="7.95" customHeight="1">
      <c r="A34" s="250"/>
      <c r="B34" s="341"/>
      <c r="C34" s="749">
        <v>72</v>
      </c>
      <c r="D34" s="342" t="str">
        <f>B33</f>
        <v>АЛМАГАМБЕТОВА</v>
      </c>
      <c r="E34" s="750"/>
      <c r="F34" s="343"/>
      <c r="G34" s="751"/>
      <c r="H34" s="340"/>
      <c r="I34" s="348"/>
    </row>
    <row r="35" spans="1:9" ht="7.95" customHeight="1">
      <c r="A35" s="250">
        <v>-43</v>
      </c>
      <c r="B35" s="342" t="str">
        <f>[5]ЖЕнФ2!D21</f>
        <v>АСЫКБЕК</v>
      </c>
      <c r="C35" s="750"/>
      <c r="D35" s="340" t="s">
        <v>654</v>
      </c>
      <c r="E35" s="277"/>
      <c r="F35" s="343"/>
      <c r="G35" s="751"/>
      <c r="H35" s="340"/>
      <c r="I35" s="348"/>
    </row>
    <row r="36" spans="1:9" ht="7.95" customHeight="1">
      <c r="A36" s="250"/>
      <c r="B36" s="340"/>
      <c r="C36" s="277"/>
      <c r="D36" s="340"/>
      <c r="E36" s="277"/>
      <c r="F36" s="343"/>
      <c r="G36" s="751"/>
      <c r="H36" s="342" t="str">
        <f>F40</f>
        <v>ТОРШАЕВА</v>
      </c>
      <c r="I36" s="748">
        <v>17</v>
      </c>
    </row>
    <row r="37" spans="1:9" ht="7.95" customHeight="1">
      <c r="A37" s="250">
        <v>-44</v>
      </c>
      <c r="B37" s="342" t="str">
        <f>[5]ЖЕнФ2!D23</f>
        <v>ТОРШАЕВА</v>
      </c>
      <c r="C37" s="277"/>
      <c r="D37" s="340"/>
      <c r="E37" s="277"/>
      <c r="F37" s="343"/>
      <c r="G37" s="751"/>
      <c r="H37" s="340" t="s">
        <v>655</v>
      </c>
      <c r="I37" s="748"/>
    </row>
    <row r="38" spans="1:9" ht="7.95" customHeight="1">
      <c r="A38" s="250"/>
      <c r="B38" s="341"/>
      <c r="C38" s="749">
        <v>73</v>
      </c>
      <c r="D38" s="340" t="str">
        <f>B37</f>
        <v>ТОРШАЕВА</v>
      </c>
      <c r="E38" s="277"/>
      <c r="F38" s="343"/>
      <c r="G38" s="751"/>
      <c r="H38" s="343"/>
      <c r="I38" s="348"/>
    </row>
    <row r="39" spans="1:9" ht="7.95" customHeight="1">
      <c r="A39" s="250">
        <v>-45</v>
      </c>
      <c r="B39" s="342" t="str">
        <f>[5]ЖЕнФ2!D29</f>
        <v>КАЛЫКБАЙ</v>
      </c>
      <c r="C39" s="750"/>
      <c r="D39" s="341" t="s">
        <v>656</v>
      </c>
      <c r="E39" s="749">
        <v>76</v>
      </c>
      <c r="F39" s="343"/>
      <c r="G39" s="751"/>
      <c r="H39" s="343"/>
      <c r="I39" s="348"/>
    </row>
    <row r="40" spans="1:9" ht="7.95" customHeight="1">
      <c r="A40" s="250"/>
      <c r="B40" s="340"/>
      <c r="C40" s="277"/>
      <c r="D40" s="343"/>
      <c r="E40" s="751"/>
      <c r="F40" s="342" t="str">
        <f>D38</f>
        <v>ТОРШАЕВА</v>
      </c>
      <c r="G40" s="750"/>
      <c r="H40" s="343"/>
      <c r="I40" s="348"/>
    </row>
    <row r="41" spans="1:9" ht="7.95" customHeight="1">
      <c r="A41" s="250">
        <v>-46</v>
      </c>
      <c r="B41" s="342" t="str">
        <f>[5]ЖЕнФ2!D33</f>
        <v>ТЕМИРХАНОВА</v>
      </c>
      <c r="C41" s="276"/>
      <c r="D41" s="343"/>
      <c r="E41" s="751"/>
      <c r="F41" s="340" t="s">
        <v>657</v>
      </c>
      <c r="G41" s="250"/>
      <c r="H41" s="340"/>
      <c r="I41" s="348"/>
    </row>
    <row r="42" spans="1:9" ht="7.95" customHeight="1">
      <c r="A42" s="250"/>
      <c r="B42" s="341"/>
      <c r="C42" s="749">
        <v>74</v>
      </c>
      <c r="D42" s="342" t="str">
        <f>B43</f>
        <v>ПЬЯННИКОВА</v>
      </c>
      <c r="E42" s="750"/>
      <c r="F42" s="340"/>
      <c r="G42" s="250">
        <v>-77</v>
      </c>
      <c r="H42" s="342" t="str">
        <f>F32</f>
        <v>АЛМАГАМБЕТОВА</v>
      </c>
      <c r="I42" s="748">
        <v>18</v>
      </c>
    </row>
    <row r="43" spans="1:9" ht="7.95" customHeight="1">
      <c r="A43" s="250">
        <v>-47</v>
      </c>
      <c r="B43" s="342" t="str">
        <f>[5]ЖЕнФ2!D35</f>
        <v>ПЬЯННИКОВА</v>
      </c>
      <c r="C43" s="750"/>
      <c r="D43" s="340" t="s">
        <v>658</v>
      </c>
      <c r="E43" s="277"/>
      <c r="F43" s="340"/>
      <c r="G43" s="277"/>
      <c r="H43" s="340"/>
      <c r="I43" s="748"/>
    </row>
    <row r="44" spans="1:9" ht="7.95" customHeight="1">
      <c r="A44" s="250"/>
      <c r="B44" s="340"/>
      <c r="C44" s="250"/>
      <c r="D44" s="340"/>
      <c r="E44" s="250"/>
      <c r="F44" s="340"/>
      <c r="G44" s="250"/>
      <c r="H44" s="340"/>
      <c r="I44" s="348"/>
    </row>
    <row r="45" spans="1:9" ht="7.95" customHeight="1">
      <c r="A45" s="277"/>
      <c r="B45" s="340"/>
      <c r="C45" s="250"/>
      <c r="D45" s="340"/>
      <c r="E45" s="250">
        <v>-75</v>
      </c>
      <c r="F45" s="340" t="str">
        <f>D30</f>
        <v>БЕЙСЕНОВА</v>
      </c>
      <c r="G45" s="250"/>
      <c r="H45" s="340"/>
      <c r="I45" s="348"/>
    </row>
    <row r="46" spans="1:9" ht="7.95" customHeight="1">
      <c r="A46" s="277"/>
      <c r="B46" s="340"/>
      <c r="C46" s="250"/>
      <c r="D46" s="340"/>
      <c r="E46" s="250"/>
      <c r="F46" s="341"/>
      <c r="G46" s="742">
        <v>78</v>
      </c>
      <c r="H46" s="342" t="str">
        <f>F45</f>
        <v>БЕЙСЕНОВА</v>
      </c>
      <c r="I46" s="748">
        <v>19</v>
      </c>
    </row>
    <row r="47" spans="1:9" ht="7.95" customHeight="1">
      <c r="A47" s="277"/>
      <c r="B47" s="340"/>
      <c r="C47" s="250"/>
      <c r="D47" s="340"/>
      <c r="E47" s="250">
        <v>-76</v>
      </c>
      <c r="F47" s="342" t="str">
        <f>D42</f>
        <v>ПЬЯННИКОВА</v>
      </c>
      <c r="G47" s="744"/>
      <c r="H47" s="340" t="s">
        <v>659</v>
      </c>
      <c r="I47" s="748"/>
    </row>
    <row r="48" spans="1:9" ht="7.95" customHeight="1">
      <c r="A48" s="277"/>
      <c r="B48" s="340"/>
      <c r="C48" s="250"/>
      <c r="D48" s="340"/>
      <c r="E48" s="250"/>
      <c r="F48" s="343"/>
      <c r="G48" s="275">
        <v>-78</v>
      </c>
      <c r="H48" s="342" t="str">
        <f>F47</f>
        <v>ПЬЯННИКОВА</v>
      </c>
      <c r="I48" s="748">
        <v>20</v>
      </c>
    </row>
    <row r="49" spans="1:9" ht="7.95" customHeight="1">
      <c r="A49" s="277"/>
      <c r="B49" s="340"/>
      <c r="C49" s="250"/>
      <c r="D49" s="340"/>
      <c r="E49" s="250"/>
      <c r="F49" s="343"/>
      <c r="G49" s="275"/>
      <c r="H49" s="340"/>
      <c r="I49" s="748"/>
    </row>
    <row r="50" spans="1:9" ht="7.95" customHeight="1">
      <c r="A50" s="277"/>
      <c r="B50" s="340"/>
      <c r="C50" s="250">
        <v>-71</v>
      </c>
      <c r="D50" s="340" t="str">
        <f>B29</f>
        <v>ЛАВРОВА Е.</v>
      </c>
      <c r="E50" s="250"/>
      <c r="F50" s="340"/>
      <c r="G50" s="250"/>
      <c r="H50" s="340"/>
      <c r="I50" s="348"/>
    </row>
    <row r="51" spans="1:9" ht="7.95" customHeight="1">
      <c r="A51" s="277"/>
      <c r="B51" s="340"/>
      <c r="C51" s="250"/>
      <c r="D51" s="341"/>
      <c r="E51" s="742">
        <v>79</v>
      </c>
      <c r="F51" s="340" t="str">
        <f>D50</f>
        <v>ЛАВРОВА Е.</v>
      </c>
      <c r="G51" s="250"/>
      <c r="H51" s="340"/>
      <c r="I51" s="348"/>
    </row>
    <row r="52" spans="1:9" ht="7.95" customHeight="1">
      <c r="A52" s="277"/>
      <c r="B52" s="340"/>
      <c r="C52" s="250">
        <v>-72</v>
      </c>
      <c r="D52" s="342" t="str">
        <f>B35</f>
        <v>АСЫКБЕК</v>
      </c>
      <c r="E52" s="744"/>
      <c r="F52" s="341" t="s">
        <v>660</v>
      </c>
      <c r="G52" s="742">
        <v>81</v>
      </c>
      <c r="H52" s="340"/>
      <c r="I52" s="348"/>
    </row>
    <row r="53" spans="1:9" ht="7.95" customHeight="1">
      <c r="A53" s="277"/>
      <c r="B53" s="340"/>
      <c r="C53" s="250"/>
      <c r="D53" s="340"/>
      <c r="E53" s="250"/>
      <c r="F53" s="343"/>
      <c r="G53" s="743"/>
      <c r="H53" s="342" t="str">
        <f>F55</f>
        <v>КАЛЫКБАЙ</v>
      </c>
      <c r="I53" s="748">
        <v>21</v>
      </c>
    </row>
    <row r="54" spans="1:9" ht="7.95" customHeight="1">
      <c r="A54" s="277"/>
      <c r="B54" s="340"/>
      <c r="C54" s="250">
        <v>-73</v>
      </c>
      <c r="D54" s="340" t="str">
        <f>B39</f>
        <v>КАЛЫКБАЙ</v>
      </c>
      <c r="E54" s="250"/>
      <c r="F54" s="343"/>
      <c r="G54" s="743"/>
      <c r="H54" s="340" t="s">
        <v>661</v>
      </c>
      <c r="I54" s="748"/>
    </row>
    <row r="55" spans="1:9" ht="7.95" customHeight="1">
      <c r="A55" s="277"/>
      <c r="B55" s="340"/>
      <c r="C55" s="250"/>
      <c r="D55" s="341"/>
      <c r="E55" s="742">
        <v>80</v>
      </c>
      <c r="F55" s="342" t="str">
        <f>D54</f>
        <v>КАЛЫКБАЙ</v>
      </c>
      <c r="G55" s="744"/>
      <c r="H55" s="340"/>
      <c r="I55" s="348"/>
    </row>
    <row r="56" spans="1:9" ht="7.95" customHeight="1">
      <c r="A56" s="277"/>
      <c r="B56" s="340"/>
      <c r="C56" s="250">
        <v>-74</v>
      </c>
      <c r="D56" s="342" t="str">
        <f>B41</f>
        <v>ТЕМИРХАНОВА</v>
      </c>
      <c r="E56" s="744"/>
      <c r="F56" s="340" t="s">
        <v>662</v>
      </c>
      <c r="G56" s="250">
        <v>-81</v>
      </c>
      <c r="H56" s="342" t="str">
        <f>F51</f>
        <v>ЛАВРОВА Е.</v>
      </c>
      <c r="I56" s="748">
        <v>22</v>
      </c>
    </row>
    <row r="57" spans="1:9" ht="7.95" customHeight="1">
      <c r="A57" s="277"/>
      <c r="B57" s="340"/>
      <c r="C57" s="250"/>
      <c r="D57" s="340"/>
      <c r="E57" s="250"/>
      <c r="F57" s="340"/>
      <c r="G57" s="250"/>
      <c r="H57" s="340"/>
      <c r="I57" s="748"/>
    </row>
    <row r="58" spans="1:9" ht="7.95" customHeight="1">
      <c r="A58" s="277"/>
      <c r="B58" s="340"/>
      <c r="C58" s="250"/>
      <c r="D58" s="340"/>
      <c r="E58" s="250">
        <v>-79</v>
      </c>
      <c r="F58" s="340" t="str">
        <f>D52</f>
        <v>АСЫКБЕК</v>
      </c>
      <c r="G58" s="250"/>
      <c r="H58" s="340"/>
      <c r="I58" s="348"/>
    </row>
    <row r="59" spans="1:9" ht="7.95" customHeight="1">
      <c r="A59" s="250"/>
      <c r="B59" s="340"/>
      <c r="C59" s="250"/>
      <c r="D59" s="340"/>
      <c r="E59" s="250"/>
      <c r="F59" s="341"/>
      <c r="G59" s="742">
        <v>-82</v>
      </c>
      <c r="H59" s="342" t="str">
        <f>F58</f>
        <v>АСЫКБЕК</v>
      </c>
      <c r="I59" s="748">
        <v>23</v>
      </c>
    </row>
    <row r="60" spans="1:9" ht="7.95" customHeight="1">
      <c r="A60" s="250"/>
      <c r="B60" s="340"/>
      <c r="C60" s="250"/>
      <c r="D60" s="340"/>
      <c r="E60" s="250">
        <v>-80</v>
      </c>
      <c r="F60" s="342" t="str">
        <f>D56</f>
        <v>ТЕМИРХАНОВА</v>
      </c>
      <c r="G60" s="744"/>
      <c r="H60" s="340" t="s">
        <v>663</v>
      </c>
      <c r="I60" s="748"/>
    </row>
    <row r="61" spans="1:9" ht="7.95" customHeight="1">
      <c r="A61" s="250"/>
      <c r="B61" s="340"/>
      <c r="C61" s="250"/>
      <c r="D61" s="340"/>
      <c r="E61" s="250"/>
      <c r="F61" s="340"/>
      <c r="G61" s="250">
        <v>-82</v>
      </c>
      <c r="H61" s="342" t="str">
        <f>F60</f>
        <v>ТЕМИРХАНОВА</v>
      </c>
      <c r="I61" s="748">
        <v>24</v>
      </c>
    </row>
    <row r="62" spans="1:9" ht="7.95" customHeight="1">
      <c r="A62" s="250">
        <v>-32</v>
      </c>
      <c r="B62" s="342" t="str">
        <f>[5]ЖЕнФ2!B10</f>
        <v>УСПАНОВА</v>
      </c>
      <c r="C62" s="250"/>
      <c r="D62" s="340"/>
      <c r="E62" s="250"/>
      <c r="F62" s="340"/>
      <c r="G62" s="250"/>
      <c r="H62" s="340"/>
      <c r="I62" s="748"/>
    </row>
    <row r="63" spans="1:9" ht="7.95" customHeight="1">
      <c r="A63" s="250"/>
      <c r="B63" s="341"/>
      <c r="C63" s="742">
        <v>83</v>
      </c>
      <c r="D63" s="342" t="str">
        <f>B64</f>
        <v>ЕРЖАНКЫЗЫ</v>
      </c>
      <c r="E63" s="250"/>
      <c r="F63" s="343"/>
      <c r="G63" s="275"/>
      <c r="H63" s="340"/>
      <c r="I63" s="348"/>
    </row>
    <row r="64" spans="1:9" ht="7.95" customHeight="1">
      <c r="A64" s="250">
        <v>-33</v>
      </c>
      <c r="B64" s="342" t="str">
        <f>[5]ЖЕнФ2!B14</f>
        <v>ЕРЖАНКЫЗЫ</v>
      </c>
      <c r="C64" s="744"/>
      <c r="D64" s="344" t="s">
        <v>664</v>
      </c>
      <c r="E64" s="742">
        <v>87</v>
      </c>
      <c r="F64" s="343"/>
      <c r="G64" s="275"/>
      <c r="H64" s="340"/>
      <c r="I64" s="348"/>
    </row>
    <row r="65" spans="1:9" ht="7.95" customHeight="1">
      <c r="A65" s="250"/>
      <c r="B65" s="340"/>
      <c r="C65" s="250"/>
      <c r="D65" s="343"/>
      <c r="E65" s="743"/>
      <c r="F65" s="342" t="str">
        <f>D67</f>
        <v>МОЧАЛКИНА</v>
      </c>
      <c r="G65" s="275"/>
      <c r="H65" s="340"/>
      <c r="I65" s="348"/>
    </row>
    <row r="66" spans="1:9" ht="7.95" customHeight="1">
      <c r="A66" s="250">
        <v>-34</v>
      </c>
      <c r="B66" s="342" t="str">
        <f>[5]ЖЕнФ2!B16</f>
        <v>МОЧАЛКИНА</v>
      </c>
      <c r="C66" s="275"/>
      <c r="D66" s="343"/>
      <c r="E66" s="743"/>
      <c r="F66" s="341" t="s">
        <v>665</v>
      </c>
      <c r="G66" s="742">
        <v>89</v>
      </c>
      <c r="H66" s="340"/>
      <c r="I66" s="348"/>
    </row>
    <row r="67" spans="1:9" ht="7.95" customHeight="1">
      <c r="A67" s="250"/>
      <c r="B67" s="341"/>
      <c r="C67" s="742">
        <v>84</v>
      </c>
      <c r="D67" s="342" t="str">
        <f>B66</f>
        <v>МОЧАЛКИНА</v>
      </c>
      <c r="E67" s="744"/>
      <c r="F67" s="343"/>
      <c r="G67" s="743"/>
      <c r="H67" s="340"/>
      <c r="I67" s="348"/>
    </row>
    <row r="68" spans="1:9" ht="7.95" customHeight="1">
      <c r="A68" s="250">
        <v>-35</v>
      </c>
      <c r="B68" s="342" t="str">
        <f>[5]ЖЕнФ2!B22</f>
        <v>КАПАНОВА Г.</v>
      </c>
      <c r="C68" s="744"/>
      <c r="D68" s="345" t="s">
        <v>666</v>
      </c>
      <c r="E68" s="250"/>
      <c r="F68" s="343"/>
      <c r="G68" s="743"/>
      <c r="H68" s="340"/>
      <c r="I68" s="348"/>
    </row>
    <row r="69" spans="1:9" ht="7.95" customHeight="1">
      <c r="A69" s="250"/>
      <c r="B69" s="340"/>
      <c r="C69" s="250"/>
      <c r="D69" s="340"/>
      <c r="E69" s="250"/>
      <c r="F69" s="343"/>
      <c r="G69" s="743"/>
      <c r="H69" s="342" t="str">
        <f>F73</f>
        <v>АЗАТОВА</v>
      </c>
      <c r="I69" s="748">
        <v>25</v>
      </c>
    </row>
    <row r="70" spans="1:9" ht="7.95" customHeight="1">
      <c r="A70" s="250">
        <v>-36</v>
      </c>
      <c r="B70" s="342" t="str">
        <f>[5]ЖЕнФ2!B24</f>
        <v>ПЮРКО</v>
      </c>
      <c r="C70" s="250"/>
      <c r="D70" s="340"/>
      <c r="E70" s="250"/>
      <c r="F70" s="343"/>
      <c r="G70" s="743"/>
      <c r="H70" s="340" t="s">
        <v>667</v>
      </c>
      <c r="I70" s="748"/>
    </row>
    <row r="71" spans="1:9" ht="7.95" customHeight="1">
      <c r="A71" s="250"/>
      <c r="B71" s="341"/>
      <c r="C71" s="742">
        <v>85</v>
      </c>
      <c r="D71" s="342" t="str">
        <f>B70</f>
        <v>ПЮРКО</v>
      </c>
      <c r="E71" s="250"/>
      <c r="F71" s="343"/>
      <c r="G71" s="743"/>
      <c r="H71" s="343"/>
      <c r="I71" s="348"/>
    </row>
    <row r="72" spans="1:9" ht="7.95" customHeight="1">
      <c r="A72" s="250">
        <v>-37</v>
      </c>
      <c r="B72" s="342" t="str">
        <f>[5]ЖЕнФ2!B30</f>
        <v>ШАПЕЙ</v>
      </c>
      <c r="C72" s="744"/>
      <c r="D72" s="344" t="s">
        <v>668</v>
      </c>
      <c r="E72" s="742">
        <v>88</v>
      </c>
      <c r="F72" s="343"/>
      <c r="G72" s="743"/>
      <c r="H72" s="343"/>
      <c r="I72" s="348"/>
    </row>
    <row r="73" spans="1:9" ht="7.95" customHeight="1">
      <c r="A73" s="250"/>
      <c r="B73" s="340"/>
      <c r="C73" s="250"/>
      <c r="D73" s="343"/>
      <c r="E73" s="743"/>
      <c r="F73" s="342" t="str">
        <f>D75</f>
        <v>АЗАТОВА</v>
      </c>
      <c r="G73" s="744"/>
      <c r="H73" s="343"/>
      <c r="I73" s="348"/>
    </row>
    <row r="74" spans="1:9" ht="7.95" customHeight="1">
      <c r="A74" s="250">
        <v>-38</v>
      </c>
      <c r="B74" s="342" t="str">
        <f>[5]ЖЕнФ2!B32</f>
        <v>АЗАТОВА</v>
      </c>
      <c r="C74" s="275"/>
      <c r="D74" s="343"/>
      <c r="E74" s="743"/>
      <c r="F74" s="340" t="s">
        <v>669</v>
      </c>
      <c r="G74" s="250"/>
      <c r="H74" s="340"/>
      <c r="I74" s="348"/>
    </row>
    <row r="75" spans="1:9" ht="7.95" customHeight="1">
      <c r="A75" s="250"/>
      <c r="B75" s="341"/>
      <c r="C75" s="742">
        <v>86</v>
      </c>
      <c r="D75" s="342" t="str">
        <f>B74</f>
        <v>АЗАТОВА</v>
      </c>
      <c r="E75" s="744"/>
      <c r="F75" s="340"/>
      <c r="G75" s="250">
        <v>-89</v>
      </c>
      <c r="H75" s="342" t="str">
        <f>F65</f>
        <v>МОЧАЛКИНА</v>
      </c>
      <c r="I75" s="748">
        <v>26</v>
      </c>
    </row>
    <row r="76" spans="1:9" ht="7.95" customHeight="1">
      <c r="A76" s="250">
        <v>-39</v>
      </c>
      <c r="B76" s="342" t="str">
        <f>[5]ЖЕнФ2!B38</f>
        <v>ДАРХАНКЫЗЫ</v>
      </c>
      <c r="C76" s="744"/>
      <c r="D76" s="345" t="s">
        <v>670</v>
      </c>
      <c r="E76" s="250"/>
      <c r="F76" s="340"/>
      <c r="G76" s="250"/>
      <c r="H76" s="340"/>
      <c r="I76" s="748"/>
    </row>
    <row r="77" spans="1:9" ht="7.95" customHeight="1">
      <c r="A77" s="277"/>
      <c r="B77" s="340"/>
      <c r="C77" s="250"/>
      <c r="D77" s="340"/>
      <c r="E77" s="250">
        <v>-87</v>
      </c>
      <c r="F77" s="340" t="str">
        <f>D63</f>
        <v>ЕРЖАНКЫЗЫ</v>
      </c>
      <c r="G77" s="250"/>
      <c r="H77" s="340"/>
      <c r="I77" s="348"/>
    </row>
    <row r="78" spans="1:9" ht="7.95" customHeight="1">
      <c r="A78" s="277"/>
      <c r="B78" s="340"/>
      <c r="C78" s="250"/>
      <c r="D78" s="340"/>
      <c r="E78" s="250"/>
      <c r="F78" s="341"/>
      <c r="G78" s="742">
        <v>90</v>
      </c>
      <c r="H78" s="342" t="str">
        <f>F79</f>
        <v>ПЮРКО</v>
      </c>
      <c r="I78" s="748">
        <v>27</v>
      </c>
    </row>
    <row r="79" spans="1:9" ht="7.95" customHeight="1">
      <c r="A79" s="277"/>
      <c r="B79" s="340"/>
      <c r="C79" s="250"/>
      <c r="D79" s="340"/>
      <c r="E79" s="250">
        <v>-88</v>
      </c>
      <c r="F79" s="342" t="str">
        <f>D71</f>
        <v>ПЮРКО</v>
      </c>
      <c r="G79" s="744"/>
      <c r="H79" s="340" t="s">
        <v>671</v>
      </c>
      <c r="I79" s="748"/>
    </row>
    <row r="80" spans="1:9" ht="7.95" customHeight="1">
      <c r="A80" s="277"/>
      <c r="B80" s="340"/>
      <c r="C80" s="250"/>
      <c r="D80" s="340"/>
      <c r="E80" s="250"/>
      <c r="F80" s="343"/>
      <c r="G80" s="275">
        <v>-90</v>
      </c>
      <c r="H80" s="342" t="str">
        <f>F77</f>
        <v>ЕРЖАНКЫЗЫ</v>
      </c>
      <c r="I80" s="748">
        <v>28</v>
      </c>
    </row>
    <row r="81" spans="1:12" ht="7.95" customHeight="1">
      <c r="A81" s="277"/>
      <c r="B81" s="277"/>
      <c r="C81" s="250"/>
      <c r="D81" s="340"/>
      <c r="E81" s="250"/>
      <c r="F81" s="343"/>
      <c r="G81" s="275"/>
      <c r="H81" s="340"/>
      <c r="I81" s="748"/>
    </row>
    <row r="82" spans="1:12" ht="7.95" customHeight="1">
      <c r="A82" s="277"/>
      <c r="B82" s="277"/>
      <c r="C82" s="250">
        <v>-83</v>
      </c>
      <c r="D82" s="342" t="str">
        <f>B62</f>
        <v>УСПАНОВА</v>
      </c>
      <c r="E82" s="250"/>
      <c r="F82" s="340"/>
      <c r="G82" s="250"/>
      <c r="H82" s="340"/>
      <c r="I82" s="348"/>
    </row>
    <row r="83" spans="1:12" ht="7.95" customHeight="1">
      <c r="A83" s="277"/>
      <c r="B83" s="277"/>
      <c r="C83" s="250"/>
      <c r="D83" s="341"/>
      <c r="E83" s="742">
        <v>91</v>
      </c>
      <c r="F83" s="342" t="str">
        <f>D84</f>
        <v>КАПАНОВА Г.</v>
      </c>
      <c r="G83" s="250"/>
      <c r="H83" s="340"/>
      <c r="I83" s="348"/>
    </row>
    <row r="84" spans="1:12" ht="7.95" customHeight="1">
      <c r="A84" s="277"/>
      <c r="B84" s="277"/>
      <c r="C84" s="250">
        <v>-84</v>
      </c>
      <c r="D84" s="342" t="str">
        <f>B68</f>
        <v>КАПАНОВА Г.</v>
      </c>
      <c r="E84" s="744"/>
      <c r="F84" s="344" t="s">
        <v>664</v>
      </c>
      <c r="G84" s="742">
        <v>93</v>
      </c>
      <c r="H84" s="340"/>
      <c r="I84" s="348"/>
    </row>
    <row r="85" spans="1:12" ht="7.95" customHeight="1">
      <c r="A85" s="277"/>
      <c r="B85" s="277"/>
      <c r="C85" s="250"/>
      <c r="D85" s="340"/>
      <c r="E85" s="250"/>
      <c r="F85" s="343"/>
      <c r="G85" s="743"/>
      <c r="H85" s="342" t="str">
        <f>F83</f>
        <v>КАПАНОВА Г.</v>
      </c>
      <c r="I85" s="748">
        <v>29</v>
      </c>
    </row>
    <row r="86" spans="1:12" ht="7.95" customHeight="1">
      <c r="A86" s="277"/>
      <c r="B86" s="277"/>
      <c r="C86" s="250">
        <v>-85</v>
      </c>
      <c r="D86" s="342" t="str">
        <f>B72</f>
        <v>ШАПЕЙ</v>
      </c>
      <c r="E86" s="250"/>
      <c r="F86" s="343"/>
      <c r="G86" s="743"/>
      <c r="H86" s="340" t="s">
        <v>672</v>
      </c>
      <c r="I86" s="748"/>
    </row>
    <row r="87" spans="1:12" ht="7.95" customHeight="1">
      <c r="A87" s="277"/>
      <c r="B87" s="277"/>
      <c r="C87" s="250"/>
      <c r="D87" s="341"/>
      <c r="E87" s="742">
        <v>92</v>
      </c>
      <c r="F87" s="342" t="str">
        <f>D86</f>
        <v>ШАПЕЙ</v>
      </c>
      <c r="G87" s="744"/>
      <c r="H87" s="340"/>
      <c r="I87" s="348"/>
    </row>
    <row r="88" spans="1:12" ht="7.95" customHeight="1">
      <c r="A88" s="277"/>
      <c r="B88" s="277"/>
      <c r="C88" s="250">
        <v>-86</v>
      </c>
      <c r="D88" s="342" t="str">
        <f>B76</f>
        <v>ДАРХАНКЫЗЫ</v>
      </c>
      <c r="E88" s="744"/>
      <c r="F88" s="345" t="s">
        <v>673</v>
      </c>
      <c r="G88" s="250">
        <v>-93</v>
      </c>
      <c r="H88" s="342" t="str">
        <f>F87</f>
        <v>ШАПЕЙ</v>
      </c>
      <c r="I88" s="748">
        <v>30</v>
      </c>
    </row>
    <row r="89" spans="1:12" ht="7.95" customHeight="1">
      <c r="A89" s="277"/>
      <c r="B89" s="277"/>
      <c r="C89" s="250"/>
      <c r="D89" s="340"/>
      <c r="E89" s="250"/>
      <c r="F89" s="340"/>
      <c r="G89" s="250"/>
      <c r="H89" s="340"/>
      <c r="I89" s="748"/>
    </row>
    <row r="90" spans="1:12" ht="7.95" customHeight="1">
      <c r="A90" s="277"/>
      <c r="B90" s="277"/>
      <c r="C90" s="250"/>
      <c r="D90" s="250"/>
      <c r="E90" s="250">
        <v>-91</v>
      </c>
      <c r="F90" s="342" t="str">
        <f>D82</f>
        <v>УСПАНОВА</v>
      </c>
      <c r="G90" s="250"/>
      <c r="H90" s="340"/>
      <c r="I90" s="348"/>
    </row>
    <row r="91" spans="1:12" ht="7.95" customHeight="1">
      <c r="A91" s="277"/>
      <c r="B91" s="277"/>
      <c r="C91" s="250"/>
      <c r="D91" s="250"/>
      <c r="E91" s="250"/>
      <c r="F91" s="341"/>
      <c r="G91" s="742">
        <v>94</v>
      </c>
      <c r="H91" s="342" t="str">
        <f>F92</f>
        <v>ДАРХАНКЫЗЫ</v>
      </c>
      <c r="I91" s="748">
        <v>31</v>
      </c>
    </row>
    <row r="92" spans="1:12" ht="7.95" customHeight="1">
      <c r="A92" s="277"/>
      <c r="B92" s="277"/>
      <c r="C92" s="250"/>
      <c r="D92" s="250"/>
      <c r="E92" s="250">
        <v>-92</v>
      </c>
      <c r="F92" s="342" t="str">
        <f>D88</f>
        <v>ДАРХАНКЫЗЫ</v>
      </c>
      <c r="G92" s="744"/>
      <c r="H92" s="340" t="s">
        <v>664</v>
      </c>
      <c r="I92" s="748"/>
    </row>
    <row r="93" spans="1:12" ht="7.95" customHeight="1">
      <c r="A93" s="277"/>
      <c r="B93" s="250"/>
      <c r="C93" s="250"/>
      <c r="D93" s="250"/>
      <c r="E93" s="250"/>
      <c r="F93" s="340"/>
      <c r="G93" s="250">
        <v>-94</v>
      </c>
      <c r="H93" s="342" t="str">
        <f>F90</f>
        <v>УСПАНОВА</v>
      </c>
      <c r="I93" s="748">
        <v>32</v>
      </c>
    </row>
    <row r="94" spans="1:12" ht="7.95" customHeight="1">
      <c r="A94" s="277"/>
      <c r="B94" s="250"/>
      <c r="C94" s="250"/>
      <c r="D94" s="289"/>
      <c r="E94" s="289"/>
      <c r="F94" s="340"/>
      <c r="G94" s="250"/>
      <c r="H94" s="340"/>
      <c r="I94" s="748"/>
    </row>
    <row r="95" spans="1:12" ht="7.95" customHeight="1">
      <c r="A95" s="277"/>
      <c r="B95" s="308" t="s">
        <v>642</v>
      </c>
      <c r="C95" s="308"/>
      <c r="D95" s="308"/>
      <c r="E95" s="308"/>
      <c r="F95" s="308"/>
      <c r="G95" s="308"/>
      <c r="H95" s="308"/>
      <c r="I95" s="308"/>
      <c r="J95" s="308"/>
      <c r="K95" s="308"/>
      <c r="L95" s="308"/>
    </row>
    <row r="96" spans="1:12" ht="7.95" customHeight="1">
      <c r="B96" s="308" t="s">
        <v>496</v>
      </c>
      <c r="C96" s="308"/>
      <c r="D96" s="308"/>
      <c r="E96" s="308"/>
      <c r="F96" s="308"/>
      <c r="G96" s="308"/>
      <c r="H96" s="308"/>
      <c r="I96" s="308"/>
      <c r="J96" s="308"/>
      <c r="K96" s="308"/>
      <c r="L96" s="308"/>
    </row>
    <row r="97" spans="2:9" ht="7.95" customHeight="1">
      <c r="B97" s="289"/>
      <c r="I97" s="350"/>
    </row>
    <row r="98" spans="2:9" ht="7.95" customHeight="1">
      <c r="B98" s="289"/>
    </row>
    <row r="99" spans="2:9" ht="7.95" customHeight="1"/>
    <row r="100" spans="2:9" ht="7.95" customHeight="1"/>
    <row r="101" spans="2:9" ht="7.5" customHeight="1"/>
    <row r="102" spans="2:9" ht="7.5" customHeight="1"/>
    <row r="103" spans="2:9" ht="7.5" customHeight="1"/>
    <row r="104" spans="2:9" ht="8.1" customHeight="1"/>
    <row r="105" spans="2:9" ht="8.1" customHeight="1"/>
    <row r="106" spans="2:9" ht="8.1" customHeight="1"/>
  </sheetData>
  <mergeCells count="59">
    <mergeCell ref="I8:I9"/>
    <mergeCell ref="E10:E11"/>
    <mergeCell ref="I11:I12"/>
    <mergeCell ref="B1:H1"/>
    <mergeCell ref="B2:H2"/>
    <mergeCell ref="B3:H3"/>
    <mergeCell ref="E6:E7"/>
    <mergeCell ref="G7:G10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C42:C43"/>
    <mergeCell ref="I42:I43"/>
    <mergeCell ref="E51:E52"/>
    <mergeCell ref="G52:G55"/>
    <mergeCell ref="I53:I54"/>
    <mergeCell ref="E55:E56"/>
    <mergeCell ref="I56:I57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G91:G92"/>
    <mergeCell ref="I91:I92"/>
    <mergeCell ref="I93:I94"/>
    <mergeCell ref="C75:C76"/>
    <mergeCell ref="I75:I76"/>
    <mergeCell ref="G78:G79"/>
    <mergeCell ref="I78:I79"/>
    <mergeCell ref="I80:I81"/>
    <mergeCell ref="E83:E84"/>
    <mergeCell ref="G84:G87"/>
    <mergeCell ref="I85:I86"/>
    <mergeCell ref="E87:E88"/>
    <mergeCell ref="I88:I8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5"/>
  <sheetViews>
    <sheetView workbookViewId="0">
      <selection activeCell="P15" sqref="P15"/>
    </sheetView>
  </sheetViews>
  <sheetFormatPr defaultRowHeight="14.4"/>
  <cols>
    <col min="1" max="1" width="2.88671875" customWidth="1"/>
    <col min="2" max="2" width="13.6640625" customWidth="1"/>
    <col min="3" max="3" width="2.88671875" customWidth="1"/>
    <col min="4" max="4" width="13.6640625" customWidth="1"/>
    <col min="5" max="5" width="2.88671875" customWidth="1"/>
    <col min="6" max="6" width="13.6640625" customWidth="1"/>
    <col min="7" max="7" width="3.33203125" customWidth="1"/>
    <col min="8" max="8" width="2.88671875" customWidth="1"/>
    <col min="9" max="9" width="11.6640625" customWidth="1"/>
    <col min="10" max="10" width="3.33203125" customWidth="1"/>
    <col min="11" max="11" width="13.6640625" customWidth="1"/>
    <col min="12" max="12" width="3" customWidth="1"/>
    <col min="13" max="13" width="12.44140625" customWidth="1"/>
    <col min="14" max="14" width="3" customWidth="1"/>
  </cols>
  <sheetData>
    <row r="1" spans="1:16" ht="15.75" customHeight="1" thickBot="1">
      <c r="A1" s="752" t="s">
        <v>954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519"/>
    </row>
    <row r="2" spans="1:16" ht="8.1" customHeight="1">
      <c r="B2" s="538" t="s">
        <v>955</v>
      </c>
      <c r="C2" s="539"/>
      <c r="D2" s="540"/>
      <c r="E2" s="541"/>
      <c r="F2" s="541"/>
      <c r="G2" s="541"/>
      <c r="H2" s="541"/>
      <c r="I2" s="541"/>
      <c r="J2" s="541"/>
      <c r="K2" s="542" t="s">
        <v>346</v>
      </c>
      <c r="L2" s="474"/>
    </row>
    <row r="3" spans="1:16" ht="8.1" customHeight="1">
      <c r="B3" s="251"/>
      <c r="D3" s="251"/>
      <c r="F3" s="520" t="s">
        <v>393</v>
      </c>
      <c r="K3" s="251"/>
      <c r="M3" s="277"/>
    </row>
    <row r="4" spans="1:16" ht="8.1" customHeight="1">
      <c r="A4" s="303"/>
      <c r="B4" s="265"/>
      <c r="C4" s="521">
        <v>1</v>
      </c>
      <c r="D4" s="261" t="s">
        <v>713</v>
      </c>
      <c r="E4" s="522"/>
      <c r="F4" s="251"/>
      <c r="G4" s="277"/>
      <c r="H4" s="277"/>
      <c r="I4" s="761" t="s">
        <v>1099</v>
      </c>
      <c r="J4" s="761"/>
      <c r="K4" s="251"/>
      <c r="L4" s="334"/>
      <c r="M4" s="515"/>
      <c r="N4" s="277"/>
      <c r="O4" s="277"/>
    </row>
    <row r="5" spans="1:16" ht="8.1" customHeight="1">
      <c r="A5" s="303"/>
      <c r="B5" s="265"/>
      <c r="C5" s="513"/>
      <c r="D5" s="258"/>
      <c r="E5" s="717">
        <v>5</v>
      </c>
      <c r="F5" s="251" t="str">
        <f>D4</f>
        <v>СУРТУБАЕВ</v>
      </c>
      <c r="G5" s="523"/>
      <c r="H5" s="277"/>
      <c r="I5" s="761"/>
      <c r="J5" s="761"/>
      <c r="K5" s="251"/>
      <c r="L5" s="334"/>
      <c r="M5" s="515"/>
      <c r="N5" s="277"/>
      <c r="O5" s="277"/>
    </row>
    <row r="6" spans="1:16" ht="8.1" customHeight="1">
      <c r="A6" s="303">
        <v>2</v>
      </c>
      <c r="B6" s="261" t="s">
        <v>1013</v>
      </c>
      <c r="C6" s="513"/>
      <c r="D6" s="265"/>
      <c r="E6" s="719"/>
      <c r="F6" s="258" t="s">
        <v>1100</v>
      </c>
      <c r="G6" s="717">
        <v>9</v>
      </c>
      <c r="H6" s="284"/>
      <c r="I6" s="251"/>
      <c r="J6" s="251"/>
      <c r="K6" s="251"/>
      <c r="L6" s="334"/>
      <c r="M6" s="515"/>
      <c r="N6" s="277"/>
      <c r="O6" s="277"/>
    </row>
    <row r="7" spans="1:16" ht="8.1" customHeight="1">
      <c r="A7" s="303"/>
      <c r="B7" s="258"/>
      <c r="C7" s="717">
        <v>1</v>
      </c>
      <c r="D7" s="261" t="str">
        <f>B6</f>
        <v>ХАНЗАДА</v>
      </c>
      <c r="E7" s="718"/>
      <c r="F7" s="265"/>
      <c r="G7" s="719"/>
      <c r="H7" s="284"/>
      <c r="I7" s="251"/>
      <c r="J7" s="251"/>
      <c r="K7" s="251"/>
      <c r="L7" s="334"/>
      <c r="M7" s="515"/>
      <c r="N7" s="277"/>
      <c r="O7" s="277"/>
    </row>
    <row r="8" spans="1:16" ht="8.1" customHeight="1">
      <c r="A8" s="303">
        <v>3</v>
      </c>
      <c r="B8" s="261" t="s">
        <v>1101</v>
      </c>
      <c r="C8" s="718"/>
      <c r="D8" s="251" t="s">
        <v>1102</v>
      </c>
      <c r="E8" s="252"/>
      <c r="F8" s="265"/>
      <c r="G8" s="719"/>
      <c r="H8" s="284"/>
      <c r="I8" s="251"/>
      <c r="J8" s="251"/>
      <c r="K8" s="251"/>
      <c r="L8" s="334"/>
      <c r="M8" s="515"/>
      <c r="N8" s="277"/>
      <c r="O8" s="277"/>
    </row>
    <row r="9" spans="1:16" ht="8.1" customHeight="1">
      <c r="A9" s="303"/>
      <c r="B9" s="251"/>
      <c r="C9" s="252"/>
      <c r="D9" s="251"/>
      <c r="E9" s="252"/>
      <c r="F9" s="265"/>
      <c r="G9" s="719"/>
      <c r="H9" s="284"/>
      <c r="I9" s="261" t="str">
        <f>F5</f>
        <v>СУРТУБАЕВ</v>
      </c>
      <c r="J9" s="265"/>
      <c r="K9" s="251"/>
      <c r="L9" s="334"/>
      <c r="M9" s="250"/>
      <c r="N9" s="277"/>
      <c r="O9" s="277"/>
    </row>
    <row r="10" spans="1:16" ht="8.1" customHeight="1">
      <c r="A10" s="303">
        <v>4</v>
      </c>
      <c r="B10" s="261"/>
      <c r="C10" s="513"/>
      <c r="D10" s="251"/>
      <c r="E10" s="252"/>
      <c r="F10" s="265"/>
      <c r="G10" s="719"/>
      <c r="H10" s="292"/>
      <c r="I10" s="258" t="s">
        <v>1103</v>
      </c>
      <c r="J10" s="754">
        <v>11</v>
      </c>
      <c r="K10" s="251"/>
      <c r="L10" s="334"/>
      <c r="M10" s="515"/>
      <c r="N10" s="277"/>
      <c r="O10" s="277"/>
    </row>
    <row r="11" spans="1:16" ht="8.1" customHeight="1">
      <c r="A11" s="303"/>
      <c r="B11" s="258"/>
      <c r="C11" s="717">
        <v>2</v>
      </c>
      <c r="D11" s="261" t="s">
        <v>1104</v>
      </c>
      <c r="E11" s="513"/>
      <c r="F11" s="265"/>
      <c r="G11" s="719"/>
      <c r="H11" s="284"/>
      <c r="I11" s="265"/>
      <c r="J11" s="757"/>
      <c r="K11" s="251"/>
      <c r="L11" s="334"/>
      <c r="M11" s="515"/>
      <c r="N11" s="277"/>
      <c r="O11" s="277"/>
    </row>
    <row r="12" spans="1:16" ht="8.1" customHeight="1">
      <c r="A12" s="303">
        <v>5</v>
      </c>
      <c r="B12" s="261"/>
      <c r="C12" s="718"/>
      <c r="D12" s="258"/>
      <c r="E12" s="717">
        <v>6</v>
      </c>
      <c r="F12" s="265"/>
      <c r="G12" s="719"/>
      <c r="H12" s="284"/>
      <c r="I12" s="265"/>
      <c r="J12" s="757"/>
      <c r="K12" s="251"/>
      <c r="L12" s="334"/>
      <c r="M12" s="515"/>
      <c r="N12" s="277"/>
      <c r="O12" s="277"/>
    </row>
    <row r="13" spans="1:16" ht="8.1" customHeight="1">
      <c r="A13" s="303"/>
      <c r="B13" s="251"/>
      <c r="C13" s="252"/>
      <c r="D13" s="265"/>
      <c r="E13" s="719"/>
      <c r="F13" s="261" t="str">
        <f>D11</f>
        <v>НИЕТКАЛИЕВ</v>
      </c>
      <c r="G13" s="718"/>
      <c r="H13" s="284"/>
      <c r="I13" s="265"/>
      <c r="J13" s="757"/>
      <c r="K13" s="251"/>
      <c r="L13" s="334"/>
      <c r="M13" s="515"/>
      <c r="N13" s="277"/>
      <c r="O13" s="277"/>
    </row>
    <row r="14" spans="1:16" ht="8.1" customHeight="1">
      <c r="A14" s="303"/>
      <c r="B14" s="265"/>
      <c r="C14" s="521">
        <v>6</v>
      </c>
      <c r="D14" s="261" t="s">
        <v>979</v>
      </c>
      <c r="E14" s="718"/>
      <c r="F14" s="251" t="s">
        <v>1105</v>
      </c>
      <c r="G14" s="252"/>
      <c r="H14" s="275"/>
      <c r="I14" s="265"/>
      <c r="J14" s="757"/>
      <c r="K14" s="251"/>
      <c r="L14" s="524"/>
      <c r="M14" s="525"/>
      <c r="N14" s="277"/>
      <c r="O14" s="250"/>
    </row>
    <row r="15" spans="1:16" ht="8.1" customHeight="1">
      <c r="A15" s="303"/>
      <c r="B15" s="265"/>
      <c r="C15" s="513"/>
      <c r="D15" s="251"/>
      <c r="E15" s="252"/>
      <c r="F15" s="251"/>
      <c r="G15" s="252"/>
      <c r="H15" s="275"/>
      <c r="I15" s="265"/>
      <c r="J15" s="757"/>
      <c r="K15" s="526" t="str">
        <f>I9</f>
        <v>СУРТУБАЕВ</v>
      </c>
      <c r="L15" s="747">
        <v>1</v>
      </c>
      <c r="M15" s="525"/>
      <c r="N15" s="277"/>
      <c r="O15" s="277"/>
      <c r="P15" s="289"/>
    </row>
    <row r="16" spans="1:16" ht="8.1" customHeight="1">
      <c r="A16" s="303"/>
      <c r="B16" s="265"/>
      <c r="C16" s="521">
        <v>7</v>
      </c>
      <c r="D16" s="261" t="s">
        <v>685</v>
      </c>
      <c r="E16" s="513"/>
      <c r="F16" s="251"/>
      <c r="G16" s="252"/>
      <c r="H16" s="275"/>
      <c r="I16" s="265"/>
      <c r="J16" s="757"/>
      <c r="K16" s="265" t="s">
        <v>745</v>
      </c>
      <c r="L16" s="747"/>
      <c r="M16" s="525"/>
      <c r="N16" s="276"/>
      <c r="O16" s="277"/>
    </row>
    <row r="17" spans="1:17" ht="8.1" customHeight="1">
      <c r="A17" s="303"/>
      <c r="B17" s="251"/>
      <c r="C17" s="252"/>
      <c r="D17" s="265"/>
      <c r="E17" s="717">
        <v>7</v>
      </c>
      <c r="F17" s="261" t="str">
        <f>D16</f>
        <v>БЕСБАЙ</v>
      </c>
      <c r="G17" s="513"/>
      <c r="H17" s="275"/>
      <c r="I17" s="265"/>
      <c r="J17" s="757"/>
      <c r="K17" s="265"/>
      <c r="L17" s="527"/>
      <c r="M17" s="528"/>
      <c r="N17" s="276"/>
      <c r="O17" s="277"/>
    </row>
    <row r="18" spans="1:17" ht="8.1" customHeight="1">
      <c r="A18" s="303">
        <v>8</v>
      </c>
      <c r="B18" s="265"/>
      <c r="C18" s="513"/>
      <c r="D18" s="265"/>
      <c r="E18" s="719"/>
      <c r="F18" s="258" t="s">
        <v>1106</v>
      </c>
      <c r="G18" s="717">
        <v>10</v>
      </c>
      <c r="H18" s="284"/>
      <c r="I18" s="265"/>
      <c r="J18" s="757"/>
      <c r="K18" s="265"/>
      <c r="L18" s="527"/>
      <c r="M18" s="528"/>
      <c r="N18" s="276"/>
      <c r="O18" s="277"/>
    </row>
    <row r="19" spans="1:17" ht="8.1" customHeight="1">
      <c r="A19" s="303"/>
      <c r="B19" s="258"/>
      <c r="C19" s="717">
        <v>3</v>
      </c>
      <c r="D19" s="261" t="s">
        <v>983</v>
      </c>
      <c r="E19" s="718"/>
      <c r="F19" s="265"/>
      <c r="G19" s="719"/>
      <c r="H19" s="284"/>
      <c r="I19" s="265"/>
      <c r="J19" s="757"/>
      <c r="K19" s="265"/>
      <c r="L19" s="527"/>
      <c r="M19" s="528"/>
      <c r="N19" s="276"/>
      <c r="O19" s="277"/>
    </row>
    <row r="20" spans="1:17" ht="8.1" customHeight="1">
      <c r="A20" s="303">
        <v>9</v>
      </c>
      <c r="B20" s="261"/>
      <c r="C20" s="718"/>
      <c r="D20" s="251"/>
      <c r="E20" s="252"/>
      <c r="F20" s="265"/>
      <c r="G20" s="719"/>
      <c r="H20" s="284"/>
      <c r="I20" s="265"/>
      <c r="J20" s="757"/>
      <c r="K20" s="265"/>
      <c r="L20" s="527"/>
      <c r="M20" s="528"/>
      <c r="N20" s="276"/>
      <c r="O20" s="277"/>
    </row>
    <row r="21" spans="1:17" ht="8.1" customHeight="1">
      <c r="A21" s="303"/>
      <c r="B21" s="251"/>
      <c r="C21" s="252"/>
      <c r="D21" s="251"/>
      <c r="E21" s="252"/>
      <c r="F21" s="265"/>
      <c r="G21" s="719"/>
      <c r="H21" s="307"/>
      <c r="I21" s="261" t="str">
        <f>F17</f>
        <v>БЕСБАЙ</v>
      </c>
      <c r="J21" s="755"/>
      <c r="K21" s="265"/>
      <c r="L21" s="527"/>
      <c r="M21" s="528"/>
      <c r="N21" s="276"/>
      <c r="O21" s="277"/>
    </row>
    <row r="22" spans="1:17" ht="8.1" customHeight="1">
      <c r="A22" s="303">
        <v>10</v>
      </c>
      <c r="B22" s="261"/>
      <c r="C22" s="513"/>
      <c r="D22" s="251"/>
      <c r="E22" s="252"/>
      <c r="F22" s="265"/>
      <c r="G22" s="719"/>
      <c r="H22" s="284"/>
      <c r="I22" s="251" t="s">
        <v>1107</v>
      </c>
      <c r="J22" s="251"/>
      <c r="K22" s="265"/>
      <c r="L22" s="527"/>
      <c r="M22" s="528"/>
      <c r="N22" s="276"/>
      <c r="O22" s="277"/>
    </row>
    <row r="23" spans="1:17" ht="8.1" customHeight="1">
      <c r="A23" s="303"/>
      <c r="B23" s="258"/>
      <c r="C23" s="717">
        <v>4</v>
      </c>
      <c r="D23" s="261" t="s">
        <v>1108</v>
      </c>
      <c r="E23" s="513"/>
      <c r="F23" s="265"/>
      <c r="G23" s="719"/>
      <c r="H23" s="284"/>
      <c r="I23" s="251"/>
      <c r="J23" s="251"/>
      <c r="K23" s="265"/>
      <c r="L23" s="527"/>
      <c r="M23" s="528"/>
      <c r="N23" s="276"/>
      <c r="O23" s="277"/>
    </row>
    <row r="24" spans="1:17" ht="8.1" customHeight="1">
      <c r="A24" s="303">
        <v>11</v>
      </c>
      <c r="B24" s="261"/>
      <c r="C24" s="718"/>
      <c r="D24" s="258"/>
      <c r="E24" s="717">
        <v>8</v>
      </c>
      <c r="F24" s="265"/>
      <c r="G24" s="719"/>
      <c r="H24" s="284"/>
      <c r="I24" s="251"/>
      <c r="J24" s="251"/>
      <c r="K24" s="265"/>
      <c r="L24" s="527"/>
      <c r="M24" s="528"/>
      <c r="N24" s="276"/>
      <c r="O24" s="277"/>
    </row>
    <row r="25" spans="1:17" ht="8.1" customHeight="1">
      <c r="A25" s="313"/>
      <c r="B25" s="251"/>
      <c r="C25" s="252"/>
      <c r="D25" s="265"/>
      <c r="E25" s="719"/>
      <c r="F25" s="261" t="str">
        <f>D26</f>
        <v>АБЕЛЬДИНОВ</v>
      </c>
      <c r="G25" s="718"/>
      <c r="H25" s="284"/>
      <c r="I25" s="251"/>
      <c r="J25" s="251">
        <v>-11</v>
      </c>
      <c r="K25" s="261" t="str">
        <f>I21</f>
        <v>БЕСБАЙ</v>
      </c>
      <c r="L25" s="758"/>
      <c r="M25" s="528"/>
      <c r="N25" s="276"/>
      <c r="O25" s="277"/>
    </row>
    <row r="26" spans="1:17" ht="8.1" customHeight="1">
      <c r="A26" s="313"/>
      <c r="B26" s="265"/>
      <c r="C26" s="521">
        <v>12</v>
      </c>
      <c r="D26" s="261" t="s">
        <v>999</v>
      </c>
      <c r="E26" s="718"/>
      <c r="F26" s="251" t="s">
        <v>848</v>
      </c>
      <c r="G26" s="252"/>
      <c r="H26" s="250"/>
      <c r="I26" s="251"/>
      <c r="J26" s="251"/>
      <c r="K26" s="518"/>
      <c r="L26" s="758"/>
      <c r="M26" s="528"/>
      <c r="N26" s="276"/>
      <c r="O26" s="277"/>
    </row>
    <row r="27" spans="1:17" ht="8.1" customHeight="1">
      <c r="A27" s="313"/>
      <c r="B27" s="265"/>
      <c r="C27" s="521"/>
      <c r="D27" s="265"/>
      <c r="E27" s="513"/>
      <c r="F27" s="251"/>
      <c r="G27" s="252"/>
      <c r="H27" s="250"/>
      <c r="I27" s="251"/>
      <c r="J27" s="251"/>
      <c r="K27" s="309"/>
      <c r="L27" s="527"/>
      <c r="M27" s="528"/>
      <c r="N27" s="276"/>
      <c r="O27" s="277"/>
    </row>
    <row r="28" spans="1:17" ht="8.1" customHeight="1">
      <c r="A28" s="250"/>
      <c r="B28" s="251"/>
      <c r="C28" s="252"/>
      <c r="D28" s="251"/>
      <c r="E28" s="252">
        <v>-9</v>
      </c>
      <c r="F28" s="251" t="str">
        <f>F13</f>
        <v>НИЕТКАЛИЕВ</v>
      </c>
      <c r="G28" s="252"/>
      <c r="H28" s="250"/>
      <c r="I28" s="251"/>
      <c r="J28" s="720">
        <v>2</v>
      </c>
      <c r="K28" s="309"/>
      <c r="L28" s="527"/>
      <c r="M28" s="528"/>
      <c r="N28" s="250"/>
      <c r="O28" s="250"/>
      <c r="P28" s="250"/>
      <c r="Q28" s="289"/>
    </row>
    <row r="29" spans="1:17" ht="8.1" customHeight="1">
      <c r="A29" s="252">
        <v>-1</v>
      </c>
      <c r="B29" s="251" t="str">
        <f>B8</f>
        <v>МЫКТЫБЕКОВ</v>
      </c>
      <c r="C29" s="252"/>
      <c r="D29" s="251"/>
      <c r="E29" s="252"/>
      <c r="F29" s="258"/>
      <c r="G29" s="717">
        <v>18</v>
      </c>
      <c r="H29" s="284"/>
      <c r="I29" s="251"/>
      <c r="J29" s="720"/>
      <c r="K29" s="529" t="str">
        <f>K25</f>
        <v>БЕСБАЙ</v>
      </c>
      <c r="L29" s="75"/>
      <c r="M29" s="527"/>
      <c r="N29" s="720"/>
      <c r="O29" s="250"/>
      <c r="P29" s="250"/>
      <c r="Q29" s="289"/>
    </row>
    <row r="30" spans="1:17" ht="8.1" customHeight="1">
      <c r="A30" s="513"/>
      <c r="B30" s="258"/>
      <c r="C30" s="717">
        <v>12</v>
      </c>
      <c r="D30" s="251" t="str">
        <f>B29</f>
        <v>МЫКТЫБЕКОВ</v>
      </c>
      <c r="E30" s="252"/>
      <c r="F30" s="265"/>
      <c r="G30" s="719"/>
      <c r="H30" s="284"/>
      <c r="I30" s="251" t="str">
        <f>F28</f>
        <v>НИЕТКАЛИЕВ</v>
      </c>
      <c r="J30" s="530"/>
      <c r="K30" s="309" t="s">
        <v>1109</v>
      </c>
      <c r="L30" s="527"/>
      <c r="M30" s="528"/>
      <c r="N30" s="720"/>
      <c r="O30" s="250"/>
      <c r="P30" s="250"/>
      <c r="Q30" s="289"/>
    </row>
    <row r="31" spans="1:17" ht="8.1" customHeight="1">
      <c r="A31" s="513">
        <v>-8</v>
      </c>
      <c r="B31" s="261" t="s">
        <v>1108</v>
      </c>
      <c r="C31" s="718"/>
      <c r="D31" s="258" t="s">
        <v>1110</v>
      </c>
      <c r="E31" s="717">
        <v>16</v>
      </c>
      <c r="F31" s="265"/>
      <c r="G31" s="719"/>
      <c r="H31" s="292"/>
      <c r="I31" s="258" t="s">
        <v>1111</v>
      </c>
      <c r="J31" s="754">
        <v>20</v>
      </c>
      <c r="K31" s="309"/>
      <c r="L31" s="527"/>
      <c r="M31" s="528"/>
      <c r="N31" s="275"/>
      <c r="O31" s="284"/>
      <c r="P31" s="275"/>
      <c r="Q31" s="289"/>
    </row>
    <row r="32" spans="1:17" ht="8.1" customHeight="1">
      <c r="A32" s="513"/>
      <c r="B32" s="258"/>
      <c r="C32" s="513"/>
      <c r="D32" s="265"/>
      <c r="E32" s="719"/>
      <c r="F32" s="261" t="str">
        <f>D30</f>
        <v>МЫКТЫБЕКОВ</v>
      </c>
      <c r="G32" s="718"/>
      <c r="H32" s="284"/>
      <c r="I32" s="265"/>
      <c r="J32" s="757"/>
      <c r="K32" s="309"/>
      <c r="L32" s="527"/>
      <c r="M32" s="528"/>
      <c r="N32" s="275"/>
      <c r="O32" s="284"/>
      <c r="P32" s="275"/>
      <c r="Q32" s="289"/>
    </row>
    <row r="33" spans="1:17" ht="8.1" customHeight="1">
      <c r="A33" s="252">
        <v>-2</v>
      </c>
      <c r="B33" s="265"/>
      <c r="C33" s="513"/>
      <c r="D33" s="265"/>
      <c r="E33" s="719"/>
      <c r="F33" s="251" t="s">
        <v>1112</v>
      </c>
      <c r="G33" s="252"/>
      <c r="H33" s="275"/>
      <c r="I33" s="265"/>
      <c r="J33" s="757"/>
      <c r="K33" s="309"/>
      <c r="L33" s="527"/>
      <c r="M33" s="528"/>
      <c r="N33" s="275"/>
      <c r="O33" s="284"/>
      <c r="P33" s="275"/>
      <c r="Q33" s="289"/>
    </row>
    <row r="34" spans="1:17" ht="8.1" customHeight="1">
      <c r="A34" s="513"/>
      <c r="B34" s="258"/>
      <c r="C34" s="717">
        <v>13</v>
      </c>
      <c r="D34" s="261" t="str">
        <f>B35</f>
        <v>КАПЫШЕВ</v>
      </c>
      <c r="E34" s="718"/>
      <c r="F34" s="251"/>
      <c r="G34" s="252"/>
      <c r="H34" s="275"/>
      <c r="I34" s="265"/>
      <c r="J34" s="757"/>
      <c r="K34" s="298" t="str">
        <f>I38</f>
        <v>АБЕЛЬДИНОВ</v>
      </c>
      <c r="L34" s="758"/>
      <c r="M34" s="528"/>
      <c r="N34" s="275"/>
      <c r="O34" s="284"/>
      <c r="P34" s="275"/>
      <c r="Q34" s="289"/>
    </row>
    <row r="35" spans="1:17" ht="8.1" customHeight="1">
      <c r="A35" s="513">
        <v>-7</v>
      </c>
      <c r="B35" s="261" t="str">
        <f>D19</f>
        <v>КАПЫШЕВ</v>
      </c>
      <c r="C35" s="718"/>
      <c r="D35" s="251"/>
      <c r="E35" s="252"/>
      <c r="F35" s="251"/>
      <c r="G35" s="252"/>
      <c r="H35" s="275"/>
      <c r="I35" s="265"/>
      <c r="J35" s="757"/>
      <c r="K35" s="251" t="s">
        <v>1113</v>
      </c>
      <c r="L35" s="758"/>
      <c r="M35" s="528"/>
      <c r="N35" s="275"/>
      <c r="O35" s="284"/>
      <c r="P35" s="275"/>
      <c r="Q35" s="289"/>
    </row>
    <row r="36" spans="1:17" ht="8.1" customHeight="1">
      <c r="A36" s="513"/>
      <c r="B36" s="251"/>
      <c r="C36" s="252"/>
      <c r="D36" s="251"/>
      <c r="E36" s="252">
        <v>-10</v>
      </c>
      <c r="F36" s="251" t="str">
        <f>F25</f>
        <v>АБЕЛЬДИНОВ</v>
      </c>
      <c r="G36" s="252"/>
      <c r="H36" s="275"/>
      <c r="I36" s="265"/>
      <c r="J36" s="757"/>
      <c r="K36" s="251"/>
      <c r="L36" s="527"/>
      <c r="M36" s="528"/>
      <c r="N36" s="720"/>
      <c r="O36" s="284"/>
      <c r="P36" s="275"/>
      <c r="Q36" s="289"/>
    </row>
    <row r="37" spans="1:17" ht="8.1" customHeight="1">
      <c r="A37" s="252">
        <v>-3</v>
      </c>
      <c r="B37" s="251"/>
      <c r="C37" s="252"/>
      <c r="D37" s="251"/>
      <c r="E37" s="252"/>
      <c r="F37" s="258"/>
      <c r="G37" s="717">
        <v>19</v>
      </c>
      <c r="H37" s="284"/>
      <c r="I37" s="265"/>
      <c r="J37" s="757"/>
      <c r="K37" s="251"/>
      <c r="L37" s="516"/>
      <c r="M37" s="525"/>
      <c r="N37" s="720"/>
      <c r="O37" s="284"/>
      <c r="P37" s="275"/>
      <c r="Q37" s="514"/>
    </row>
    <row r="38" spans="1:17" ht="8.1" customHeight="1">
      <c r="A38" s="513"/>
      <c r="B38" s="258"/>
      <c r="C38" s="717">
        <v>14</v>
      </c>
      <c r="D38" s="251" t="str">
        <f>B39</f>
        <v>ХАЗКЕН</v>
      </c>
      <c r="E38" s="252"/>
      <c r="F38" s="265"/>
      <c r="G38" s="719"/>
      <c r="H38" s="307"/>
      <c r="I38" s="261" t="str">
        <f>F36</f>
        <v>АБЕЛЬДИНОВ</v>
      </c>
      <c r="J38" s="755"/>
      <c r="K38" s="251"/>
      <c r="L38" s="516"/>
      <c r="M38" s="525"/>
      <c r="N38" s="275"/>
      <c r="O38" s="284"/>
      <c r="P38" s="275"/>
      <c r="Q38" s="516"/>
    </row>
    <row r="39" spans="1:17" ht="8.1" customHeight="1">
      <c r="A39" s="513">
        <v>-6</v>
      </c>
      <c r="B39" s="261" t="str">
        <f>D14</f>
        <v>ХАЗКЕН</v>
      </c>
      <c r="C39" s="718"/>
      <c r="D39" s="258"/>
      <c r="E39" s="717">
        <v>17</v>
      </c>
      <c r="F39" s="265"/>
      <c r="G39" s="719"/>
      <c r="H39" s="284"/>
      <c r="I39" s="251" t="s">
        <v>1114</v>
      </c>
      <c r="J39" s="251"/>
      <c r="K39" s="251"/>
      <c r="L39" s="516"/>
      <c r="M39" s="525"/>
      <c r="N39" s="275"/>
      <c r="O39" s="284"/>
      <c r="P39" s="275"/>
      <c r="Q39" s="516"/>
    </row>
    <row r="40" spans="1:17" ht="8.1" customHeight="1">
      <c r="A40" s="513"/>
      <c r="B40" s="258"/>
      <c r="C40" s="513"/>
      <c r="D40" s="265"/>
      <c r="E40" s="719"/>
      <c r="F40" s="261" t="str">
        <f>D38</f>
        <v>ХАЗКЕН</v>
      </c>
      <c r="G40" s="718"/>
      <c r="H40" s="284"/>
      <c r="I40" s="251"/>
      <c r="J40" s="251">
        <v>-20</v>
      </c>
      <c r="K40" s="261" t="str">
        <f>I30</f>
        <v>НИЕТКАЛИЕВ</v>
      </c>
      <c r="L40" s="747">
        <v>4</v>
      </c>
      <c r="M40" s="525"/>
      <c r="N40" s="275"/>
      <c r="O40" s="284"/>
      <c r="P40" s="275"/>
      <c r="Q40" s="514"/>
    </row>
    <row r="41" spans="1:17" ht="8.1" customHeight="1">
      <c r="A41" s="252">
        <v>-4</v>
      </c>
      <c r="B41" s="265"/>
      <c r="C41" s="513"/>
      <c r="D41" s="265"/>
      <c r="E41" s="719"/>
      <c r="F41" s="251" t="s">
        <v>1115</v>
      </c>
      <c r="G41" s="250"/>
      <c r="H41" s="250"/>
      <c r="I41" s="251"/>
      <c r="J41" s="251"/>
      <c r="K41" s="251"/>
      <c r="L41" s="747"/>
      <c r="M41" s="525"/>
      <c r="N41" s="275"/>
      <c r="O41" s="284"/>
      <c r="P41" s="275"/>
      <c r="Q41" s="514"/>
    </row>
    <row r="42" spans="1:17" ht="8.1" customHeight="1">
      <c r="A42" s="513"/>
      <c r="B42" s="258"/>
      <c r="C42" s="717">
        <v>15</v>
      </c>
      <c r="D42" s="261" t="str">
        <f>B43</f>
        <v>ХАНЗАДА</v>
      </c>
      <c r="E42" s="718"/>
      <c r="F42" s="251"/>
      <c r="G42" s="250"/>
      <c r="H42" s="250"/>
      <c r="I42" s="251"/>
      <c r="J42" s="251"/>
      <c r="K42" s="251"/>
      <c r="L42" s="524"/>
      <c r="M42" s="525"/>
    </row>
    <row r="43" spans="1:17" ht="8.1" customHeight="1">
      <c r="A43" s="513">
        <v>-5</v>
      </c>
      <c r="B43" s="261" t="str">
        <f>D7</f>
        <v>ХАНЗАДА</v>
      </c>
      <c r="C43" s="718"/>
      <c r="D43" s="251"/>
      <c r="E43" s="250"/>
      <c r="F43" s="251"/>
      <c r="G43" s="250"/>
      <c r="H43" s="252"/>
      <c r="I43" s="251"/>
      <c r="J43" s="251"/>
      <c r="K43" s="251"/>
      <c r="L43" s="359"/>
      <c r="M43" s="515"/>
    </row>
    <row r="44" spans="1:17" ht="8.1" customHeight="1">
      <c r="A44" s="531"/>
      <c r="B44" s="251"/>
      <c r="C44" s="252"/>
      <c r="D44" s="251"/>
      <c r="E44" s="250"/>
      <c r="F44" s="251"/>
      <c r="G44" s="250"/>
      <c r="H44" s="252"/>
      <c r="I44" s="251"/>
      <c r="J44" s="251"/>
      <c r="K44" s="251"/>
      <c r="L44" s="359"/>
      <c r="M44" s="515"/>
    </row>
    <row r="45" spans="1:17" ht="8.1" customHeight="1">
      <c r="A45" s="250">
        <v>-18</v>
      </c>
      <c r="B45" s="251" t="str">
        <f>F32</f>
        <v>МЫКТЫБЕКОВ</v>
      </c>
      <c r="C45" s="379"/>
      <c r="D45" s="251"/>
      <c r="F45" s="251"/>
      <c r="G45" s="250"/>
      <c r="H45" s="252">
        <v>-16</v>
      </c>
      <c r="I45" s="251" t="str">
        <f>D34</f>
        <v>КАПЫШЕВ</v>
      </c>
      <c r="J45" s="251"/>
      <c r="K45" s="251"/>
      <c r="L45" s="359"/>
      <c r="M45" s="515"/>
    </row>
    <row r="46" spans="1:17" ht="8.1" customHeight="1">
      <c r="A46" s="250"/>
      <c r="B46" s="258"/>
      <c r="C46" s="717">
        <v>21</v>
      </c>
      <c r="D46" s="261" t="str">
        <f>B47</f>
        <v>ХАЗКЕН</v>
      </c>
      <c r="E46" s="747">
        <v>5</v>
      </c>
      <c r="F46" s="251"/>
      <c r="G46" s="250"/>
      <c r="H46" s="252"/>
      <c r="I46" s="258"/>
      <c r="J46" s="754">
        <v>22</v>
      </c>
      <c r="K46" s="261" t="str">
        <f>I47</f>
        <v>ХАНЗАДА</v>
      </c>
      <c r="L46" s="747">
        <v>7</v>
      </c>
      <c r="M46" s="525"/>
    </row>
    <row r="47" spans="1:17" ht="8.1" customHeight="1">
      <c r="A47" s="250">
        <v>-19</v>
      </c>
      <c r="B47" s="261" t="str">
        <f>F40</f>
        <v>ХАЗКЕН</v>
      </c>
      <c r="C47" s="718"/>
      <c r="D47" s="251" t="s">
        <v>1116</v>
      </c>
      <c r="E47" s="747"/>
      <c r="F47" s="251"/>
      <c r="G47" s="250"/>
      <c r="H47" s="252">
        <v>-17</v>
      </c>
      <c r="I47" s="261" t="str">
        <f>D42</f>
        <v>ХАНЗАДА</v>
      </c>
      <c r="J47" s="755"/>
      <c r="K47" s="251" t="s">
        <v>1117</v>
      </c>
      <c r="L47" s="747"/>
      <c r="M47" s="525"/>
    </row>
    <row r="48" spans="1:17" ht="8.1" customHeight="1">
      <c r="A48" s="250"/>
      <c r="B48" s="251"/>
      <c r="C48" s="252">
        <v>-21</v>
      </c>
      <c r="D48" s="261" t="str">
        <f>B45</f>
        <v>МЫКТЫБЕКОВ</v>
      </c>
      <c r="E48" s="747">
        <v>6</v>
      </c>
      <c r="F48" s="251"/>
      <c r="G48" s="250"/>
      <c r="H48" s="252"/>
      <c r="I48" s="251"/>
      <c r="J48" s="251">
        <v>-22</v>
      </c>
      <c r="K48" s="261" t="str">
        <f>I45</f>
        <v>КАПЫШЕВ</v>
      </c>
      <c r="L48" s="747">
        <v>8</v>
      </c>
      <c r="M48" s="525"/>
    </row>
    <row r="49" spans="1:15" ht="8.1" customHeight="1">
      <c r="A49" s="250"/>
      <c r="B49" s="251"/>
      <c r="C49" s="252"/>
      <c r="D49" s="251"/>
      <c r="E49" s="747"/>
      <c r="F49" s="251"/>
      <c r="H49" s="532"/>
      <c r="I49" s="251"/>
      <c r="J49" s="251"/>
      <c r="K49" s="251"/>
      <c r="L49" s="747"/>
      <c r="M49" s="525"/>
    </row>
    <row r="50" spans="1:15" ht="8.1" customHeight="1">
      <c r="A50" s="250">
        <v>-12</v>
      </c>
      <c r="B50" s="251" t="str">
        <f>B31</f>
        <v>МАНАТУЛЫ</v>
      </c>
      <c r="C50" s="252"/>
      <c r="D50" s="251"/>
      <c r="E50" s="250"/>
      <c r="F50" s="251"/>
      <c r="G50" s="348"/>
      <c r="H50" s="533"/>
      <c r="I50" s="251"/>
      <c r="J50" s="251"/>
      <c r="K50" s="251"/>
      <c r="L50" s="359"/>
      <c r="M50" s="515"/>
    </row>
    <row r="51" spans="1:15" ht="8.1" customHeight="1">
      <c r="A51" s="250"/>
      <c r="B51" s="258"/>
      <c r="C51" s="717">
        <v>23</v>
      </c>
      <c r="D51" s="251" t="str">
        <f>B50</f>
        <v>МАНАТУЛЫ</v>
      </c>
      <c r="E51" s="250"/>
      <c r="F51" s="251"/>
      <c r="G51" s="348"/>
      <c r="H51" s="533"/>
      <c r="I51" s="251"/>
      <c r="J51" s="251"/>
      <c r="K51" s="251"/>
      <c r="L51" s="359"/>
      <c r="M51" s="515"/>
    </row>
    <row r="52" spans="1:15" ht="8.1" customHeight="1">
      <c r="A52" s="250">
        <v>-13</v>
      </c>
      <c r="B52" s="261"/>
      <c r="C52" s="718"/>
      <c r="D52" s="258"/>
      <c r="E52" s="717">
        <v>25</v>
      </c>
      <c r="F52" s="251"/>
      <c r="G52" s="348"/>
      <c r="H52" s="533"/>
      <c r="I52" s="251"/>
      <c r="J52" s="251"/>
      <c r="K52" s="251"/>
      <c r="L52" s="359"/>
      <c r="M52" s="515"/>
    </row>
    <row r="53" spans="1:15" ht="8.1" customHeight="1">
      <c r="A53" s="250"/>
      <c r="B53" s="251"/>
      <c r="C53" s="252"/>
      <c r="D53" s="265"/>
      <c r="E53" s="719"/>
      <c r="F53" s="261" t="str">
        <f>D51</f>
        <v>МАНАТУЛЫ</v>
      </c>
      <c r="G53" s="760">
        <v>9</v>
      </c>
      <c r="H53" s="380">
        <v>-23</v>
      </c>
      <c r="I53" s="251"/>
      <c r="J53" s="251"/>
      <c r="K53" s="251"/>
      <c r="L53" s="534"/>
      <c r="M53" s="525"/>
    </row>
    <row r="54" spans="1:15" ht="8.1" customHeight="1">
      <c r="A54" s="250">
        <v>-14</v>
      </c>
      <c r="B54" s="251"/>
      <c r="C54" s="252"/>
      <c r="D54" s="265"/>
      <c r="E54" s="719"/>
      <c r="F54" s="251"/>
      <c r="G54" s="760"/>
      <c r="H54" s="535"/>
      <c r="I54" s="258"/>
      <c r="J54" s="754">
        <v>26</v>
      </c>
      <c r="K54" s="261"/>
      <c r="L54" s="756">
        <v>11</v>
      </c>
      <c r="M54" s="525"/>
    </row>
    <row r="55" spans="1:15" ht="8.1" customHeight="1">
      <c r="A55" s="250"/>
      <c r="B55" s="258"/>
      <c r="C55" s="717">
        <v>24</v>
      </c>
      <c r="D55" s="261"/>
      <c r="E55" s="718"/>
      <c r="F55" s="251"/>
      <c r="G55" s="534"/>
      <c r="H55" s="380">
        <v>-24</v>
      </c>
      <c r="I55" s="261"/>
      <c r="J55" s="755"/>
      <c r="K55" s="251"/>
      <c r="L55" s="756"/>
      <c r="M55" s="525"/>
    </row>
    <row r="56" spans="1:15" ht="8.1" customHeight="1">
      <c r="A56" s="250">
        <v>-15</v>
      </c>
      <c r="B56" s="261"/>
      <c r="C56" s="718"/>
      <c r="D56" s="251"/>
      <c r="E56" s="252">
        <v>-25</v>
      </c>
      <c r="F56" s="261"/>
      <c r="G56" s="753">
        <v>10</v>
      </c>
      <c r="H56" s="533"/>
      <c r="I56" s="251"/>
      <c r="J56" s="251">
        <v>-26</v>
      </c>
      <c r="K56" s="251"/>
      <c r="L56" s="756">
        <v>12</v>
      </c>
      <c r="M56" s="525"/>
    </row>
    <row r="57" spans="1:15" ht="8.1" customHeight="1">
      <c r="A57" s="250"/>
      <c r="B57" s="251"/>
      <c r="C57" s="252"/>
      <c r="D57" s="251"/>
      <c r="E57" s="252"/>
      <c r="F57" s="251"/>
      <c r="G57" s="753"/>
      <c r="H57" s="517"/>
      <c r="I57" s="251"/>
      <c r="J57" s="251"/>
      <c r="K57" s="258"/>
      <c r="L57" s="756"/>
      <c r="M57" s="525"/>
    </row>
    <row r="58" spans="1:15" ht="8.1" customHeight="1">
      <c r="A58" s="250"/>
      <c r="B58" s="251"/>
      <c r="C58" s="252"/>
      <c r="D58" s="251"/>
      <c r="E58" s="252"/>
      <c r="F58" s="251"/>
      <c r="G58" s="517"/>
      <c r="H58" s="517"/>
      <c r="I58" s="251"/>
      <c r="J58" s="251"/>
      <c r="K58" s="265"/>
      <c r="L58" s="536"/>
      <c r="M58" s="525"/>
    </row>
    <row r="59" spans="1:15" ht="8.1" customHeight="1">
      <c r="A59" s="303"/>
      <c r="B59" s="265"/>
      <c r="C59" s="521">
        <v>1</v>
      </c>
      <c r="D59" s="261" t="s">
        <v>691</v>
      </c>
      <c r="E59" s="513"/>
      <c r="F59" s="251"/>
      <c r="G59" s="523"/>
      <c r="H59" s="277"/>
      <c r="I59" s="759" t="s">
        <v>1118</v>
      </c>
      <c r="J59" s="759"/>
      <c r="K59" s="251"/>
      <c r="L59" s="334"/>
      <c r="M59" s="515"/>
    </row>
    <row r="60" spans="1:15" ht="8.1" customHeight="1">
      <c r="A60" s="303"/>
      <c r="B60" s="265"/>
      <c r="C60" s="513"/>
      <c r="D60" s="258"/>
      <c r="E60" s="717">
        <v>5</v>
      </c>
      <c r="F60" s="251" t="str">
        <f>D59</f>
        <v>КОНОВАЛОВ</v>
      </c>
      <c r="G60" s="523"/>
      <c r="H60" s="277"/>
      <c r="I60" s="759"/>
      <c r="J60" s="759"/>
      <c r="K60" s="251"/>
      <c r="L60" s="334"/>
      <c r="M60" s="515"/>
    </row>
    <row r="61" spans="1:15" ht="8.1" customHeight="1">
      <c r="A61" s="303">
        <v>1</v>
      </c>
      <c r="B61" s="261" t="s">
        <v>1022</v>
      </c>
      <c r="C61" s="513"/>
      <c r="D61" s="265"/>
      <c r="E61" s="719"/>
      <c r="F61" s="258" t="s">
        <v>1119</v>
      </c>
      <c r="G61" s="717">
        <v>9</v>
      </c>
      <c r="H61" s="284"/>
      <c r="I61" s="251"/>
      <c r="J61" s="251"/>
      <c r="K61" s="251"/>
      <c r="L61" s="334"/>
      <c r="M61" s="515"/>
    </row>
    <row r="62" spans="1:15" ht="8.1" customHeight="1">
      <c r="A62" s="303"/>
      <c r="B62" s="258"/>
      <c r="C62" s="717">
        <v>1</v>
      </c>
      <c r="D62" s="261" t="str">
        <f>B63</f>
        <v>ТЕН</v>
      </c>
      <c r="E62" s="718"/>
      <c r="F62" s="265"/>
      <c r="G62" s="719"/>
      <c r="H62" s="284"/>
      <c r="I62" s="251"/>
      <c r="J62" s="251"/>
      <c r="K62" s="251"/>
      <c r="L62" s="334"/>
      <c r="M62" s="515"/>
    </row>
    <row r="63" spans="1:15" ht="8.1" customHeight="1">
      <c r="A63" s="303">
        <v>3</v>
      </c>
      <c r="B63" s="261" t="s">
        <v>998</v>
      </c>
      <c r="C63" s="718"/>
      <c r="D63" s="251" t="s">
        <v>1120</v>
      </c>
      <c r="E63" s="252"/>
      <c r="F63" s="265"/>
      <c r="G63" s="719"/>
      <c r="H63" s="284"/>
      <c r="I63" s="251"/>
      <c r="J63" s="251"/>
      <c r="K63" s="251"/>
      <c r="L63" s="334"/>
      <c r="M63" s="515"/>
    </row>
    <row r="64" spans="1:15" ht="8.1" customHeight="1">
      <c r="A64" s="303"/>
      <c r="B64" s="251"/>
      <c r="C64" s="252"/>
      <c r="D64" s="251"/>
      <c r="E64" s="252"/>
      <c r="F64" s="265"/>
      <c r="G64" s="719"/>
      <c r="H64" s="284"/>
      <c r="I64" s="261" t="str">
        <f>F60</f>
        <v>КОНОВАЛОВ</v>
      </c>
      <c r="J64" s="265"/>
      <c r="K64" s="251"/>
      <c r="L64" s="334"/>
      <c r="M64" s="515"/>
      <c r="O64" s="532"/>
    </row>
    <row r="65" spans="1:13" ht="8.1" customHeight="1">
      <c r="A65" s="303">
        <v>4</v>
      </c>
      <c r="B65" s="261"/>
      <c r="C65" s="513"/>
      <c r="D65" s="251"/>
      <c r="E65" s="252"/>
      <c r="F65" s="265"/>
      <c r="G65" s="719"/>
      <c r="H65" s="292"/>
      <c r="I65" s="258" t="s">
        <v>558</v>
      </c>
      <c r="J65" s="754">
        <v>11</v>
      </c>
      <c r="K65" s="251"/>
      <c r="L65" s="334"/>
      <c r="M65" s="515"/>
    </row>
    <row r="66" spans="1:13" ht="8.1" customHeight="1">
      <c r="A66" s="303"/>
      <c r="B66" s="258"/>
      <c r="C66" s="717">
        <v>2</v>
      </c>
      <c r="D66" s="261" t="s">
        <v>1021</v>
      </c>
      <c r="E66" s="513"/>
      <c r="F66" s="265"/>
      <c r="G66" s="719"/>
      <c r="H66" s="284"/>
      <c r="I66" s="265"/>
      <c r="J66" s="757"/>
      <c r="K66" s="251"/>
      <c r="L66" s="334"/>
      <c r="M66" s="515"/>
    </row>
    <row r="67" spans="1:13" ht="8.1" customHeight="1">
      <c r="A67" s="303">
        <v>5</v>
      </c>
      <c r="B67" s="261"/>
      <c r="C67" s="718"/>
      <c r="D67" s="258"/>
      <c r="E67" s="717">
        <v>6</v>
      </c>
      <c r="F67" s="265"/>
      <c r="G67" s="719"/>
      <c r="H67" s="284"/>
      <c r="I67" s="265"/>
      <c r="J67" s="757"/>
      <c r="K67" s="251"/>
      <c r="L67" s="334"/>
      <c r="M67" s="515"/>
    </row>
    <row r="68" spans="1:13" ht="8.1" customHeight="1">
      <c r="A68" s="303"/>
      <c r="B68" s="251"/>
      <c r="C68" s="252"/>
      <c r="D68" s="265"/>
      <c r="E68" s="719"/>
      <c r="F68" s="261" t="str">
        <f>D66</f>
        <v>ХЕГАЙ</v>
      </c>
      <c r="G68" s="718"/>
      <c r="H68" s="284"/>
      <c r="I68" s="265"/>
      <c r="J68" s="757"/>
      <c r="K68" s="251"/>
      <c r="L68" s="334"/>
      <c r="M68" s="515"/>
    </row>
    <row r="69" spans="1:13" ht="8.1" customHeight="1">
      <c r="A69" s="303"/>
      <c r="B69" s="265"/>
      <c r="C69" s="521">
        <v>6</v>
      </c>
      <c r="D69" s="261" t="s">
        <v>1121</v>
      </c>
      <c r="E69" s="718"/>
      <c r="F69" s="251" t="s">
        <v>549</v>
      </c>
      <c r="G69" s="252"/>
      <c r="H69" s="275"/>
      <c r="I69" s="265"/>
      <c r="J69" s="757"/>
      <c r="K69" s="251"/>
      <c r="L69" s="524"/>
      <c r="M69" s="525"/>
    </row>
    <row r="70" spans="1:13" ht="8.1" customHeight="1">
      <c r="A70" s="303"/>
      <c r="B70" s="265"/>
      <c r="C70" s="513"/>
      <c r="D70" s="251"/>
      <c r="E70" s="252"/>
      <c r="F70" s="251"/>
      <c r="G70" s="252"/>
      <c r="H70" s="275"/>
      <c r="I70" s="265"/>
      <c r="J70" s="757"/>
      <c r="K70" s="283" t="str">
        <f>I76</f>
        <v>ГЕРАСИМЕНКО Т.</v>
      </c>
      <c r="L70" s="747">
        <v>1</v>
      </c>
      <c r="M70" s="525"/>
    </row>
    <row r="71" spans="1:13" ht="8.1" customHeight="1">
      <c r="A71" s="303"/>
      <c r="B71" s="265"/>
      <c r="C71" s="521">
        <v>7</v>
      </c>
      <c r="D71" s="261" t="s">
        <v>707</v>
      </c>
      <c r="E71" s="513"/>
      <c r="F71" s="251"/>
      <c r="G71" s="252"/>
      <c r="H71" s="275"/>
      <c r="I71" s="265"/>
      <c r="J71" s="757"/>
      <c r="K71" s="265" t="s">
        <v>1111</v>
      </c>
      <c r="L71" s="747"/>
      <c r="M71" s="525"/>
    </row>
    <row r="72" spans="1:13" ht="8.1" customHeight="1">
      <c r="A72" s="303"/>
      <c r="B72" s="251"/>
      <c r="C72" s="252"/>
      <c r="D72" s="265"/>
      <c r="E72" s="717">
        <v>7</v>
      </c>
      <c r="F72" s="261" t="str">
        <f>D71</f>
        <v>ГЕРАСИМЕНКО Т.</v>
      </c>
      <c r="G72" s="513"/>
      <c r="H72" s="275"/>
      <c r="I72" s="265"/>
      <c r="J72" s="757"/>
      <c r="K72" s="265"/>
      <c r="L72" s="527"/>
      <c r="M72" s="528"/>
    </row>
    <row r="73" spans="1:13" ht="8.1" customHeight="1">
      <c r="A73" s="303">
        <v>8</v>
      </c>
      <c r="B73" s="265"/>
      <c r="C73" s="513"/>
      <c r="D73" s="265"/>
      <c r="E73" s="719"/>
      <c r="F73" s="258" t="s">
        <v>1122</v>
      </c>
      <c r="G73" s="717">
        <v>10</v>
      </c>
      <c r="H73" s="284"/>
      <c r="I73" s="265"/>
      <c r="J73" s="757"/>
      <c r="K73" s="265"/>
      <c r="L73" s="527"/>
      <c r="M73" s="528"/>
    </row>
    <row r="74" spans="1:13" ht="8.1" customHeight="1">
      <c r="A74" s="303"/>
      <c r="B74" s="258"/>
      <c r="C74" s="717">
        <v>3</v>
      </c>
      <c r="D74" s="261" t="s">
        <v>1026</v>
      </c>
      <c r="E74" s="718"/>
      <c r="F74" s="265"/>
      <c r="G74" s="719"/>
      <c r="H74" s="284"/>
      <c r="I74" s="265"/>
      <c r="J74" s="757"/>
      <c r="K74" s="265"/>
      <c r="L74" s="527"/>
      <c r="M74" s="528"/>
    </row>
    <row r="75" spans="1:13" ht="8.1" customHeight="1">
      <c r="A75" s="303">
        <v>9</v>
      </c>
      <c r="B75" s="261"/>
      <c r="C75" s="718"/>
      <c r="D75" s="251"/>
      <c r="E75" s="252"/>
      <c r="F75" s="265"/>
      <c r="G75" s="719"/>
      <c r="H75" s="284"/>
      <c r="I75" s="265"/>
      <c r="J75" s="757"/>
      <c r="K75" s="265"/>
      <c r="L75" s="527"/>
      <c r="M75" s="528"/>
    </row>
    <row r="76" spans="1:13" ht="8.1" customHeight="1">
      <c r="A76" s="303"/>
      <c r="B76" s="251"/>
      <c r="C76" s="252"/>
      <c r="D76" s="251"/>
      <c r="E76" s="252"/>
      <c r="F76" s="265"/>
      <c r="G76" s="719"/>
      <c r="H76" s="307"/>
      <c r="I76" s="261" t="str">
        <f>F72</f>
        <v>ГЕРАСИМЕНКО Т.</v>
      </c>
      <c r="J76" s="755"/>
      <c r="K76" s="265"/>
      <c r="L76" s="527"/>
      <c r="M76" s="528"/>
    </row>
    <row r="77" spans="1:13" ht="8.1" customHeight="1">
      <c r="A77" s="303">
        <v>10</v>
      </c>
      <c r="B77" s="261"/>
      <c r="C77" s="513"/>
      <c r="D77" s="251"/>
      <c r="E77" s="252"/>
      <c r="F77" s="265"/>
      <c r="G77" s="719"/>
      <c r="H77" s="284"/>
      <c r="I77" s="251" t="s">
        <v>1123</v>
      </c>
      <c r="J77" s="251"/>
      <c r="K77" s="265"/>
      <c r="L77" s="527"/>
      <c r="M77" s="528"/>
    </row>
    <row r="78" spans="1:13" ht="8.1" customHeight="1">
      <c r="A78" s="303"/>
      <c r="B78" s="258"/>
      <c r="C78" s="717">
        <v>4</v>
      </c>
      <c r="D78" s="261" t="s">
        <v>1048</v>
      </c>
      <c r="E78" s="513"/>
      <c r="F78" s="265"/>
      <c r="G78" s="719"/>
      <c r="H78" s="284"/>
      <c r="I78" s="251"/>
      <c r="J78" s="251"/>
      <c r="K78" s="265"/>
      <c r="L78" s="527"/>
      <c r="M78" s="528"/>
    </row>
    <row r="79" spans="1:13" ht="8.1" customHeight="1">
      <c r="A79" s="303">
        <v>11</v>
      </c>
      <c r="B79" s="261"/>
      <c r="C79" s="718"/>
      <c r="D79" s="258"/>
      <c r="E79" s="717">
        <v>8</v>
      </c>
      <c r="F79" s="265"/>
      <c r="G79" s="719"/>
      <c r="H79" s="284"/>
      <c r="I79" s="251"/>
      <c r="J79" s="251"/>
      <c r="K79" s="265"/>
      <c r="L79" s="527"/>
      <c r="M79" s="528"/>
    </row>
    <row r="80" spans="1:13" ht="8.1" customHeight="1">
      <c r="A80" s="313"/>
      <c r="B80" s="251"/>
      <c r="C80" s="252"/>
      <c r="D80" s="265"/>
      <c r="E80" s="719"/>
      <c r="F80" s="261" t="str">
        <f>D81</f>
        <v>БАЯНДИН</v>
      </c>
      <c r="G80" s="718"/>
      <c r="H80" s="284"/>
      <c r="I80" s="251"/>
      <c r="J80" s="251">
        <v>-11</v>
      </c>
      <c r="K80" s="261" t="str">
        <f>I64</f>
        <v>КОНОВАЛОВ</v>
      </c>
      <c r="L80" s="758"/>
      <c r="M80" s="528"/>
    </row>
    <row r="81" spans="1:14" ht="8.1" customHeight="1">
      <c r="A81" s="313"/>
      <c r="B81" s="265"/>
      <c r="C81" s="521">
        <v>12</v>
      </c>
      <c r="D81" s="261" t="s">
        <v>1124</v>
      </c>
      <c r="E81" s="718"/>
      <c r="F81" s="251" t="s">
        <v>1125</v>
      </c>
      <c r="G81" s="252"/>
      <c r="H81" s="250"/>
      <c r="I81" s="251"/>
      <c r="J81" s="251"/>
      <c r="K81" s="518"/>
      <c r="L81" s="758"/>
      <c r="M81" s="528"/>
    </row>
    <row r="82" spans="1:14" ht="8.1" customHeight="1">
      <c r="A82" s="313"/>
      <c r="B82" s="265"/>
      <c r="C82" s="521"/>
      <c r="D82" s="265"/>
      <c r="E82" s="513"/>
      <c r="F82" s="251"/>
      <c r="G82" s="252"/>
      <c r="H82" s="250"/>
      <c r="I82" s="251"/>
      <c r="J82" s="251"/>
      <c r="K82" s="309"/>
      <c r="L82" s="527"/>
      <c r="M82" s="528"/>
    </row>
    <row r="83" spans="1:14" ht="8.1" customHeight="1">
      <c r="A83" s="250"/>
      <c r="B83" s="251"/>
      <c r="C83" s="252"/>
      <c r="D83" s="251"/>
      <c r="E83" s="252">
        <v>-9</v>
      </c>
      <c r="F83" s="251" t="str">
        <f>F68</f>
        <v>ХЕГАЙ</v>
      </c>
      <c r="G83" s="252"/>
      <c r="H83" s="250"/>
      <c r="I83" s="251"/>
      <c r="J83" s="720">
        <v>2</v>
      </c>
      <c r="K83" s="309"/>
      <c r="L83" s="527"/>
      <c r="M83" s="528"/>
    </row>
    <row r="84" spans="1:14" ht="8.1" customHeight="1">
      <c r="A84" s="252">
        <v>-1</v>
      </c>
      <c r="B84" s="251" t="str">
        <f>B61</f>
        <v>ЖАНГАБАЕВ</v>
      </c>
      <c r="C84" s="252"/>
      <c r="D84" s="251"/>
      <c r="E84" s="252"/>
      <c r="F84" s="258"/>
      <c r="G84" s="717">
        <v>18</v>
      </c>
      <c r="H84" s="284"/>
      <c r="I84" s="251"/>
      <c r="J84" s="720"/>
      <c r="K84" s="298" t="str">
        <f>K80</f>
        <v>КОНОВАЛОВ</v>
      </c>
      <c r="L84" s="537"/>
      <c r="M84" s="528"/>
    </row>
    <row r="85" spans="1:14" ht="8.1" customHeight="1">
      <c r="A85" s="513"/>
      <c r="B85" s="258"/>
      <c r="C85" s="717">
        <v>12</v>
      </c>
      <c r="D85" s="251" t="str">
        <f>B86</f>
        <v>ИНЫРБАЕВ</v>
      </c>
      <c r="E85" s="252"/>
      <c r="F85" s="265"/>
      <c r="G85" s="719"/>
      <c r="H85" s="284"/>
      <c r="I85" s="251" t="str">
        <f>F87</f>
        <v>АЛТАЙ</v>
      </c>
      <c r="J85" s="251"/>
      <c r="K85" s="265" t="s">
        <v>1126</v>
      </c>
      <c r="L85" s="537"/>
      <c r="M85" s="528"/>
      <c r="N85" s="720"/>
    </row>
    <row r="86" spans="1:14" ht="8.1" customHeight="1">
      <c r="A86" s="513">
        <v>-8</v>
      </c>
      <c r="B86" s="261" t="str">
        <f>D78</f>
        <v>ИНЫРБАЕВ</v>
      </c>
      <c r="C86" s="718"/>
      <c r="D86" s="258" t="s">
        <v>1127</v>
      </c>
      <c r="E86" s="717">
        <v>16</v>
      </c>
      <c r="F86" s="265"/>
      <c r="G86" s="719"/>
      <c r="H86" s="292"/>
      <c r="I86" s="258" t="s">
        <v>1128</v>
      </c>
      <c r="J86" s="754">
        <v>20</v>
      </c>
      <c r="K86" s="309"/>
      <c r="L86" s="527"/>
      <c r="M86" s="528"/>
      <c r="N86" s="720"/>
    </row>
    <row r="87" spans="1:14" ht="8.1" customHeight="1">
      <c r="A87" s="513"/>
      <c r="B87" s="258"/>
      <c r="C87" s="513"/>
      <c r="D87" s="265"/>
      <c r="E87" s="719"/>
      <c r="F87" s="261" t="str">
        <f>D89</f>
        <v>АЛТАЙ</v>
      </c>
      <c r="G87" s="718"/>
      <c r="H87" s="284"/>
      <c r="I87" s="265"/>
      <c r="J87" s="757"/>
      <c r="K87" s="309"/>
      <c r="L87" s="527"/>
      <c r="M87" s="528"/>
    </row>
    <row r="88" spans="1:14" ht="8.1" customHeight="1">
      <c r="A88" s="252">
        <v>-2</v>
      </c>
      <c r="B88" s="265"/>
      <c r="C88" s="513"/>
      <c r="D88" s="265"/>
      <c r="E88" s="719"/>
      <c r="F88" s="251" t="s">
        <v>1129</v>
      </c>
      <c r="G88" s="252"/>
      <c r="H88" s="275"/>
      <c r="I88" s="265"/>
      <c r="J88" s="757"/>
      <c r="K88" s="309"/>
      <c r="L88" s="527"/>
      <c r="M88" s="528"/>
    </row>
    <row r="89" spans="1:14" ht="8.1" customHeight="1">
      <c r="A89" s="513"/>
      <c r="B89" s="258"/>
      <c r="C89" s="717">
        <v>13</v>
      </c>
      <c r="D89" s="261" t="str">
        <f>B90</f>
        <v>АЛТАЙ</v>
      </c>
      <c r="E89" s="718"/>
      <c r="F89" s="251"/>
      <c r="G89" s="252"/>
      <c r="H89" s="275"/>
      <c r="I89" s="265"/>
      <c r="J89" s="757"/>
      <c r="K89" s="298" t="str">
        <f>I85</f>
        <v>АЛТАЙ</v>
      </c>
      <c r="L89" s="758"/>
      <c r="M89" s="528"/>
    </row>
    <row r="90" spans="1:14" ht="8.1" customHeight="1">
      <c r="A90" s="513">
        <v>-7</v>
      </c>
      <c r="B90" s="261" t="str">
        <f>D74</f>
        <v>АЛТАЙ</v>
      </c>
      <c r="C90" s="718"/>
      <c r="D90" s="251"/>
      <c r="E90" s="252"/>
      <c r="F90" s="251"/>
      <c r="G90" s="252"/>
      <c r="H90" s="275"/>
      <c r="I90" s="265"/>
      <c r="J90" s="757"/>
      <c r="K90" s="251" t="s">
        <v>660</v>
      </c>
      <c r="L90" s="758"/>
      <c r="M90" s="528"/>
    </row>
    <row r="91" spans="1:14" ht="8.1" customHeight="1">
      <c r="A91" s="513"/>
      <c r="B91" s="251"/>
      <c r="C91" s="252"/>
      <c r="D91" s="251"/>
      <c r="E91" s="252">
        <v>-10</v>
      </c>
      <c r="F91" s="251" t="str">
        <f>F80</f>
        <v>БАЯНДИН</v>
      </c>
      <c r="G91" s="252"/>
      <c r="H91" s="275"/>
      <c r="I91" s="265"/>
      <c r="J91" s="757"/>
      <c r="K91" s="251"/>
      <c r="L91" s="527"/>
      <c r="M91" s="528"/>
      <c r="N91" s="720"/>
    </row>
    <row r="92" spans="1:14" ht="8.1" customHeight="1">
      <c r="A92" s="252">
        <v>-3</v>
      </c>
      <c r="B92" s="251"/>
      <c r="C92" s="252"/>
      <c r="D92" s="251"/>
      <c r="E92" s="252"/>
      <c r="F92" s="258"/>
      <c r="G92" s="717">
        <v>19</v>
      </c>
      <c r="H92" s="284"/>
      <c r="I92" s="265"/>
      <c r="J92" s="757"/>
      <c r="K92" s="251"/>
      <c r="L92" s="516"/>
      <c r="M92" s="525"/>
      <c r="N92" s="720"/>
    </row>
    <row r="93" spans="1:14" ht="8.1" customHeight="1">
      <c r="A93" s="513"/>
      <c r="B93" s="258"/>
      <c r="C93" s="717">
        <v>14</v>
      </c>
      <c r="D93" s="251" t="str">
        <f>B94</f>
        <v>МОЧАЛКИН</v>
      </c>
      <c r="E93" s="252"/>
      <c r="F93" s="265"/>
      <c r="G93" s="719"/>
      <c r="H93" s="307"/>
      <c r="I93" s="261" t="str">
        <f>F91</f>
        <v>БАЯНДИН</v>
      </c>
      <c r="J93" s="755"/>
      <c r="K93" s="251"/>
      <c r="L93" s="516"/>
      <c r="M93" s="525"/>
    </row>
    <row r="94" spans="1:14" ht="8.1" customHeight="1">
      <c r="A94" s="513">
        <v>-6</v>
      </c>
      <c r="B94" s="261" t="str">
        <f>D69</f>
        <v>МОЧАЛКИН</v>
      </c>
      <c r="C94" s="718"/>
      <c r="D94" s="258"/>
      <c r="E94" s="717">
        <v>17</v>
      </c>
      <c r="F94" s="265"/>
      <c r="G94" s="719"/>
      <c r="H94" s="284"/>
      <c r="I94" s="251" t="s">
        <v>779</v>
      </c>
      <c r="J94" s="251"/>
      <c r="K94" s="251"/>
      <c r="L94" s="516"/>
      <c r="M94" s="525"/>
    </row>
    <row r="95" spans="1:14" ht="8.1" customHeight="1">
      <c r="A95" s="513"/>
      <c r="B95" s="258"/>
      <c r="C95" s="513"/>
      <c r="D95" s="265"/>
      <c r="E95" s="719"/>
      <c r="F95" s="261" t="str">
        <f>D97</f>
        <v>ТЕН</v>
      </c>
      <c r="G95" s="718"/>
      <c r="H95" s="284"/>
      <c r="I95" s="251"/>
      <c r="J95" s="251">
        <v>-20</v>
      </c>
      <c r="K95" s="261" t="str">
        <f>I93</f>
        <v>БАЯНДИН</v>
      </c>
      <c r="L95" s="747">
        <v>4</v>
      </c>
      <c r="M95" s="525"/>
    </row>
    <row r="96" spans="1:14" ht="8.1" customHeight="1">
      <c r="A96" s="252">
        <v>-4</v>
      </c>
      <c r="B96" s="265"/>
      <c r="C96" s="513"/>
      <c r="D96" s="265"/>
      <c r="E96" s="719"/>
      <c r="F96" s="251" t="s">
        <v>1130</v>
      </c>
      <c r="G96" s="250"/>
      <c r="H96" s="250"/>
      <c r="I96" s="251"/>
      <c r="J96" s="251"/>
      <c r="K96" s="251"/>
      <c r="L96" s="747"/>
      <c r="M96" s="525"/>
    </row>
    <row r="97" spans="1:13" ht="8.1" customHeight="1">
      <c r="A97" s="513"/>
      <c r="B97" s="258"/>
      <c r="C97" s="717">
        <v>15</v>
      </c>
      <c r="D97" s="261" t="str">
        <f>B98</f>
        <v>ТЕН</v>
      </c>
      <c r="E97" s="718"/>
      <c r="F97" s="251"/>
      <c r="G97" s="250"/>
      <c r="H97" s="250"/>
      <c r="I97" s="251"/>
      <c r="J97" s="251"/>
      <c r="K97" s="251"/>
      <c r="L97" s="524"/>
      <c r="M97" s="525"/>
    </row>
    <row r="98" spans="1:13" ht="8.1" customHeight="1">
      <c r="A98" s="513">
        <v>-5</v>
      </c>
      <c r="B98" s="261" t="str">
        <f>D62</f>
        <v>ТЕН</v>
      </c>
      <c r="C98" s="718"/>
      <c r="D98" s="251"/>
      <c r="E98" s="250"/>
      <c r="F98" s="251"/>
      <c r="G98" s="250"/>
      <c r="H98" s="250"/>
      <c r="I98" s="251"/>
      <c r="J98" s="251"/>
      <c r="K98" s="251"/>
      <c r="L98" s="359"/>
      <c r="M98" s="515"/>
    </row>
    <row r="99" spans="1:13" ht="8.1" customHeight="1">
      <c r="A99" s="531"/>
      <c r="B99" s="251"/>
      <c r="C99" s="252"/>
      <c r="D99" s="251"/>
      <c r="E99" s="250"/>
      <c r="F99" s="251"/>
      <c r="G99" s="250"/>
      <c r="H99" s="250"/>
      <c r="I99" s="251"/>
      <c r="J99" s="251"/>
      <c r="K99" s="251"/>
      <c r="L99" s="359"/>
      <c r="M99" s="515"/>
    </row>
    <row r="100" spans="1:13" ht="8.1" customHeight="1">
      <c r="A100" s="250">
        <v>-18</v>
      </c>
      <c r="B100" s="251" t="str">
        <f>F83</f>
        <v>ХЕГАЙ</v>
      </c>
      <c r="C100" s="379"/>
      <c r="D100" s="251"/>
      <c r="E100" s="359"/>
      <c r="F100" s="251"/>
      <c r="G100" s="250"/>
      <c r="H100" s="252">
        <v>-16</v>
      </c>
      <c r="I100" s="251" t="str">
        <f>D85</f>
        <v>ИНЫРБАЕВ</v>
      </c>
      <c r="J100" s="251"/>
      <c r="K100" s="251"/>
      <c r="L100" s="359"/>
      <c r="M100" s="515"/>
    </row>
    <row r="101" spans="1:13" ht="8.1" customHeight="1">
      <c r="A101" s="250"/>
      <c r="B101" s="258"/>
      <c r="C101" s="717">
        <v>21</v>
      </c>
      <c r="D101" s="261" t="str">
        <f>B100</f>
        <v>ХЕГАЙ</v>
      </c>
      <c r="E101" s="747">
        <v>5</v>
      </c>
      <c r="F101" s="251"/>
      <c r="G101" s="250"/>
      <c r="H101" s="252"/>
      <c r="I101" s="258"/>
      <c r="J101" s="754">
        <v>22</v>
      </c>
      <c r="K101" s="261" t="str">
        <f>I100</f>
        <v>ИНЫРБАЕВ</v>
      </c>
      <c r="L101" s="747">
        <v>7</v>
      </c>
      <c r="M101" s="525"/>
    </row>
    <row r="102" spans="1:13" ht="8.1" customHeight="1">
      <c r="A102" s="250">
        <v>-19</v>
      </c>
      <c r="B102" s="261" t="str">
        <f>F95</f>
        <v>ТЕН</v>
      </c>
      <c r="C102" s="718"/>
      <c r="D102" s="251" t="s">
        <v>1131</v>
      </c>
      <c r="E102" s="747"/>
      <c r="F102" s="251"/>
      <c r="G102" s="250"/>
      <c r="H102" s="252">
        <v>-17</v>
      </c>
      <c r="I102" s="261" t="str">
        <f>D93</f>
        <v>МОЧАЛКИН</v>
      </c>
      <c r="J102" s="755"/>
      <c r="K102" s="251" t="s">
        <v>1132</v>
      </c>
      <c r="L102" s="747"/>
      <c r="M102" s="525"/>
    </row>
    <row r="103" spans="1:13" ht="8.1" customHeight="1">
      <c r="A103" s="250"/>
      <c r="B103" s="251"/>
      <c r="C103" s="252">
        <v>-21</v>
      </c>
      <c r="D103" s="261" t="str">
        <f>B102</f>
        <v>ТЕН</v>
      </c>
      <c r="E103" s="747">
        <v>6</v>
      </c>
      <c r="F103" s="251"/>
      <c r="G103" s="250"/>
      <c r="H103" s="252"/>
      <c r="I103" s="251"/>
      <c r="J103" s="251">
        <v>-22</v>
      </c>
      <c r="K103" s="261" t="str">
        <f>I102</f>
        <v>МОЧАЛКИН</v>
      </c>
      <c r="L103" s="747">
        <v>8</v>
      </c>
      <c r="M103" s="525"/>
    </row>
    <row r="104" spans="1:13" ht="8.1" customHeight="1">
      <c r="A104" s="250"/>
      <c r="B104" s="251"/>
      <c r="C104" s="252"/>
      <c r="D104" s="251"/>
      <c r="E104" s="747"/>
      <c r="F104" s="251"/>
      <c r="H104" s="532"/>
      <c r="I104" s="251"/>
      <c r="J104" s="251"/>
      <c r="K104" s="251"/>
      <c r="L104" s="747"/>
      <c r="M104" s="525"/>
    </row>
    <row r="105" spans="1:13" ht="8.1" customHeight="1">
      <c r="A105" s="250">
        <v>-12</v>
      </c>
      <c r="B105" s="251" t="str">
        <f>B84</f>
        <v>ЖАНГАБАЕВ</v>
      </c>
      <c r="C105" s="252"/>
      <c r="D105" s="251"/>
      <c r="E105" s="250"/>
      <c r="F105" s="251"/>
      <c r="G105" s="348"/>
      <c r="H105" s="533"/>
      <c r="I105" s="251"/>
      <c r="J105" s="251"/>
      <c r="K105" s="251"/>
      <c r="L105" s="359"/>
      <c r="M105" s="515"/>
    </row>
    <row r="106" spans="1:13" ht="8.1" customHeight="1">
      <c r="A106" s="250"/>
      <c r="B106" s="258"/>
      <c r="C106" s="717">
        <v>23</v>
      </c>
      <c r="D106" s="251" t="str">
        <f>B105</f>
        <v>ЖАНГАБАЕВ</v>
      </c>
      <c r="E106" s="250"/>
      <c r="F106" s="251"/>
      <c r="G106" s="348"/>
      <c r="H106" s="533"/>
      <c r="I106" s="251"/>
      <c r="J106" s="251"/>
      <c r="K106" s="251"/>
      <c r="L106" s="359"/>
      <c r="M106" s="515"/>
    </row>
    <row r="107" spans="1:13" ht="8.1" customHeight="1">
      <c r="A107" s="250">
        <v>-13</v>
      </c>
      <c r="B107" s="261"/>
      <c r="C107" s="718"/>
      <c r="D107" s="258"/>
      <c r="E107" s="717">
        <v>25</v>
      </c>
      <c r="F107" s="251"/>
      <c r="G107" s="534"/>
      <c r="H107" s="533"/>
      <c r="I107" s="251"/>
      <c r="J107" s="251"/>
      <c r="K107" s="251"/>
      <c r="L107" s="359"/>
      <c r="M107" s="515"/>
    </row>
    <row r="108" spans="1:13" ht="8.1" customHeight="1">
      <c r="A108" s="250"/>
      <c r="B108" s="251"/>
      <c r="C108" s="252"/>
      <c r="D108" s="265"/>
      <c r="E108" s="719"/>
      <c r="F108" s="261" t="str">
        <f>D106</f>
        <v>ЖАНГАБАЕВ</v>
      </c>
      <c r="G108" s="753">
        <v>9</v>
      </c>
      <c r="H108" s="380">
        <v>-23</v>
      </c>
      <c r="I108" s="251"/>
      <c r="J108" s="251"/>
      <c r="K108" s="251"/>
      <c r="L108" s="534"/>
      <c r="M108" s="525"/>
    </row>
    <row r="109" spans="1:13" ht="8.1" customHeight="1">
      <c r="A109" s="250">
        <v>-14</v>
      </c>
      <c r="B109" s="251"/>
      <c r="C109" s="252"/>
      <c r="D109" s="265"/>
      <c r="E109" s="719"/>
      <c r="F109" s="251"/>
      <c r="G109" s="753"/>
      <c r="H109" s="535"/>
      <c r="I109" s="258"/>
      <c r="J109" s="754">
        <v>26</v>
      </c>
      <c r="K109" s="261"/>
      <c r="L109" s="756">
        <v>11</v>
      </c>
      <c r="M109" s="525"/>
    </row>
    <row r="110" spans="1:13" ht="8.1" customHeight="1">
      <c r="A110" s="250"/>
      <c r="B110" s="258"/>
      <c r="C110" s="717">
        <v>24</v>
      </c>
      <c r="D110" s="261"/>
      <c r="E110" s="718"/>
      <c r="F110" s="251"/>
      <c r="G110" s="534"/>
      <c r="H110" s="380">
        <v>-24</v>
      </c>
      <c r="I110" s="261"/>
      <c r="J110" s="755"/>
      <c r="K110" s="251"/>
      <c r="L110" s="756"/>
      <c r="M110" s="525"/>
    </row>
    <row r="111" spans="1:13" ht="8.1" customHeight="1">
      <c r="A111" s="250">
        <v>-15</v>
      </c>
      <c r="B111" s="261"/>
      <c r="C111" s="718"/>
      <c r="D111" s="251"/>
      <c r="E111" s="252">
        <v>-25</v>
      </c>
      <c r="F111" s="261"/>
      <c r="G111" s="753">
        <v>10</v>
      </c>
      <c r="H111" s="533"/>
      <c r="I111" s="251"/>
      <c r="J111" s="251">
        <v>-26</v>
      </c>
      <c r="K111" s="251"/>
      <c r="L111" s="756">
        <v>12</v>
      </c>
      <c r="M111" s="525"/>
    </row>
    <row r="112" spans="1:13" ht="8.1" customHeight="1">
      <c r="A112" s="250"/>
      <c r="B112" s="251"/>
      <c r="C112" s="252"/>
      <c r="D112" s="251"/>
      <c r="E112" s="252"/>
      <c r="F112" s="251"/>
      <c r="G112" s="753"/>
      <c r="H112" s="517"/>
      <c r="I112" s="251"/>
      <c r="J112" s="251"/>
      <c r="K112" s="258"/>
      <c r="L112" s="756"/>
      <c r="M112" s="525"/>
    </row>
    <row r="113" spans="1:14" ht="8.1" customHeight="1">
      <c r="B113" s="251" t="s">
        <v>1133</v>
      </c>
      <c r="D113" s="251"/>
      <c r="F113" s="251"/>
      <c r="I113" s="251" t="s">
        <v>1134</v>
      </c>
      <c r="J113" s="251"/>
      <c r="K113" s="251"/>
      <c r="M113" s="250"/>
    </row>
    <row r="114" spans="1:14" ht="15" customHeight="1" thickBot="1">
      <c r="A114" s="752" t="s">
        <v>954</v>
      </c>
      <c r="B114" s="752"/>
      <c r="C114" s="752"/>
      <c r="D114" s="752"/>
      <c r="E114" s="752"/>
      <c r="F114" s="752"/>
      <c r="G114" s="752"/>
      <c r="H114" s="752"/>
      <c r="I114" s="752"/>
      <c r="J114" s="752"/>
      <c r="K114" s="752"/>
      <c r="L114" s="752"/>
      <c r="M114" s="250"/>
    </row>
    <row r="115" spans="1:14" ht="8.1" customHeight="1">
      <c r="B115" s="538" t="s">
        <v>955</v>
      </c>
      <c r="C115" s="539"/>
      <c r="D115" s="540"/>
      <c r="E115" s="541"/>
      <c r="F115" s="541"/>
      <c r="G115" s="541"/>
      <c r="H115" s="541"/>
      <c r="I115" s="541"/>
      <c r="J115" s="541"/>
      <c r="K115" s="542" t="s">
        <v>346</v>
      </c>
      <c r="L115" s="474"/>
      <c r="M115" s="250"/>
    </row>
    <row r="116" spans="1:14" ht="8.1" customHeight="1">
      <c r="B116" s="251"/>
      <c r="D116" s="251"/>
      <c r="F116" s="520" t="s">
        <v>393</v>
      </c>
      <c r="I116" s="251"/>
      <c r="J116" s="251"/>
      <c r="K116" s="251"/>
      <c r="M116" s="250"/>
    </row>
    <row r="117" spans="1:14" ht="8.1" customHeight="1">
      <c r="A117" s="303"/>
      <c r="B117" s="265"/>
      <c r="C117" s="521">
        <v>1</v>
      </c>
      <c r="D117" s="261" t="s">
        <v>677</v>
      </c>
      <c r="E117" s="522"/>
      <c r="F117" s="251"/>
      <c r="G117" s="277"/>
      <c r="H117" s="277"/>
      <c r="I117" s="759" t="s">
        <v>1135</v>
      </c>
      <c r="J117" s="759"/>
      <c r="K117" s="251"/>
      <c r="L117" s="334"/>
      <c r="M117" s="515"/>
      <c r="N117" s="277"/>
    </row>
    <row r="118" spans="1:14" ht="8.1" customHeight="1">
      <c r="A118" s="303"/>
      <c r="B118" s="265"/>
      <c r="C118" s="513"/>
      <c r="D118" s="258"/>
      <c r="E118" s="717">
        <v>5</v>
      </c>
      <c r="F118" s="251" t="str">
        <f>D117</f>
        <v>ХАЛИЛОВ</v>
      </c>
      <c r="G118" s="523"/>
      <c r="H118" s="277"/>
      <c r="I118" s="759"/>
      <c r="J118" s="759"/>
      <c r="K118" s="251"/>
      <c r="L118" s="334"/>
      <c r="M118" s="515"/>
      <c r="N118" s="277"/>
    </row>
    <row r="119" spans="1:14" ht="8.1" customHeight="1">
      <c r="A119" s="303">
        <v>2</v>
      </c>
      <c r="B119" s="261" t="s">
        <v>985</v>
      </c>
      <c r="C119" s="513"/>
      <c r="D119" s="265"/>
      <c r="E119" s="719"/>
      <c r="F119" s="258" t="s">
        <v>1136</v>
      </c>
      <c r="G119" s="717">
        <v>9</v>
      </c>
      <c r="H119" s="284"/>
      <c r="I119" s="251"/>
      <c r="J119" s="251"/>
      <c r="K119" s="251"/>
      <c r="L119" s="334"/>
      <c r="M119" s="515"/>
      <c r="N119" s="277"/>
    </row>
    <row r="120" spans="1:14" ht="8.1" customHeight="1">
      <c r="A120" s="303"/>
      <c r="B120" s="258"/>
      <c r="C120" s="717">
        <v>1</v>
      </c>
      <c r="D120" s="261" t="str">
        <f>B119</f>
        <v>АЙСЕНОВ</v>
      </c>
      <c r="E120" s="718"/>
      <c r="F120" s="265"/>
      <c r="G120" s="719"/>
      <c r="H120" s="284"/>
      <c r="I120" s="251"/>
      <c r="J120" s="251"/>
      <c r="K120" s="251"/>
      <c r="L120" s="334"/>
      <c r="M120" s="515"/>
      <c r="N120" s="277"/>
    </row>
    <row r="121" spans="1:14" ht="8.1" customHeight="1">
      <c r="A121" s="303">
        <v>3</v>
      </c>
      <c r="B121" s="261" t="s">
        <v>1137</v>
      </c>
      <c r="C121" s="718"/>
      <c r="D121" s="251" t="s">
        <v>1138</v>
      </c>
      <c r="E121" s="252"/>
      <c r="F121" s="265"/>
      <c r="G121" s="719"/>
      <c r="H121" s="284"/>
      <c r="I121" s="251"/>
      <c r="J121" s="251"/>
      <c r="K121" s="251"/>
      <c r="L121" s="334"/>
      <c r="M121" s="515"/>
      <c r="N121" s="277"/>
    </row>
    <row r="122" spans="1:14" ht="8.1" customHeight="1">
      <c r="A122" s="303"/>
      <c r="B122" s="251"/>
      <c r="C122" s="252"/>
      <c r="D122" s="251"/>
      <c r="E122" s="252"/>
      <c r="F122" s="265"/>
      <c r="G122" s="719"/>
      <c r="H122" s="284"/>
      <c r="I122" s="261" t="str">
        <f>F118</f>
        <v>ХАЛИЛОВ</v>
      </c>
      <c r="J122" s="265"/>
      <c r="K122" s="251"/>
      <c r="L122" s="334"/>
      <c r="M122" s="515"/>
      <c r="N122" s="277"/>
    </row>
    <row r="123" spans="1:14" ht="8.1" customHeight="1">
      <c r="A123" s="303">
        <v>4</v>
      </c>
      <c r="B123" s="261"/>
      <c r="C123" s="513"/>
      <c r="D123" s="251"/>
      <c r="E123" s="252"/>
      <c r="F123" s="265"/>
      <c r="G123" s="719"/>
      <c r="H123" s="292"/>
      <c r="I123" s="258" t="s">
        <v>465</v>
      </c>
      <c r="J123" s="754">
        <v>11</v>
      </c>
      <c r="K123" s="251"/>
      <c r="L123" s="334"/>
      <c r="M123" s="515"/>
      <c r="N123" s="277"/>
    </row>
    <row r="124" spans="1:14" ht="8.1" customHeight="1">
      <c r="A124" s="303"/>
      <c r="B124" s="258"/>
      <c r="C124" s="717">
        <v>2</v>
      </c>
      <c r="D124" s="261" t="s">
        <v>1139</v>
      </c>
      <c r="E124" s="513"/>
      <c r="F124" s="265"/>
      <c r="G124" s="719"/>
      <c r="H124" s="284"/>
      <c r="I124" s="265"/>
      <c r="J124" s="757"/>
      <c r="K124" s="251"/>
      <c r="L124" s="334"/>
      <c r="M124" s="515"/>
      <c r="N124" s="277"/>
    </row>
    <row r="125" spans="1:14" ht="8.1" customHeight="1">
      <c r="A125" s="303">
        <v>5</v>
      </c>
      <c r="B125" s="261"/>
      <c r="C125" s="718"/>
      <c r="D125" s="258"/>
      <c r="E125" s="717">
        <v>6</v>
      </c>
      <c r="F125" s="265"/>
      <c r="G125" s="719"/>
      <c r="H125" s="284"/>
      <c r="I125" s="265"/>
      <c r="J125" s="757"/>
      <c r="K125" s="251"/>
      <c r="L125" s="334"/>
      <c r="M125" s="515"/>
      <c r="N125" s="277"/>
    </row>
    <row r="126" spans="1:14" ht="8.1" customHeight="1">
      <c r="A126" s="303"/>
      <c r="B126" s="251"/>
      <c r="C126" s="252"/>
      <c r="D126" s="265"/>
      <c r="E126" s="719"/>
      <c r="F126" s="261" t="str">
        <f>D127</f>
        <v>ГАЙНЕДЕНОВ</v>
      </c>
      <c r="G126" s="718"/>
      <c r="H126" s="284"/>
      <c r="I126" s="265"/>
      <c r="J126" s="757"/>
      <c r="K126" s="251"/>
      <c r="L126" s="334"/>
      <c r="M126" s="515"/>
      <c r="N126" s="277"/>
    </row>
    <row r="127" spans="1:14" ht="8.1" customHeight="1">
      <c r="A127" s="303"/>
      <c r="B127" s="265"/>
      <c r="C127" s="521">
        <v>6</v>
      </c>
      <c r="D127" s="261" t="s">
        <v>1056</v>
      </c>
      <c r="E127" s="718"/>
      <c r="F127" s="251" t="s">
        <v>1140</v>
      </c>
      <c r="G127" s="252"/>
      <c r="H127" s="275"/>
      <c r="I127" s="265"/>
      <c r="J127" s="757"/>
      <c r="K127" s="251"/>
      <c r="L127" s="524"/>
      <c r="M127" s="525"/>
      <c r="N127" s="277"/>
    </row>
    <row r="128" spans="1:14" ht="8.1" customHeight="1">
      <c r="A128" s="303"/>
      <c r="B128" s="265"/>
      <c r="C128" s="513"/>
      <c r="D128" s="251"/>
      <c r="E128" s="252"/>
      <c r="F128" s="251"/>
      <c r="G128" s="252"/>
      <c r="H128" s="275"/>
      <c r="I128" s="265"/>
      <c r="J128" s="757"/>
      <c r="K128" s="283" t="str">
        <f>I122</f>
        <v>ХАЛИЛОВ</v>
      </c>
      <c r="L128" s="747">
        <v>1</v>
      </c>
      <c r="M128" s="525"/>
      <c r="N128" s="277"/>
    </row>
    <row r="129" spans="1:14" ht="8.1" customHeight="1">
      <c r="A129" s="303"/>
      <c r="B129" s="265"/>
      <c r="C129" s="521">
        <v>7</v>
      </c>
      <c r="D129" s="261" t="s">
        <v>700</v>
      </c>
      <c r="E129" s="513"/>
      <c r="F129" s="251"/>
      <c r="G129" s="252"/>
      <c r="H129" s="275"/>
      <c r="I129" s="265"/>
      <c r="J129" s="757"/>
      <c r="K129" s="265" t="s">
        <v>1141</v>
      </c>
      <c r="L129" s="747"/>
      <c r="M129" s="525"/>
      <c r="N129" s="276"/>
    </row>
    <row r="130" spans="1:14" ht="8.1" customHeight="1">
      <c r="A130" s="303"/>
      <c r="B130" s="251"/>
      <c r="C130" s="252"/>
      <c r="D130" s="265"/>
      <c r="E130" s="717">
        <v>7</v>
      </c>
      <c r="F130" s="261" t="str">
        <f>D129</f>
        <v>САРСЕНБАЙ</v>
      </c>
      <c r="G130" s="513"/>
      <c r="H130" s="275"/>
      <c r="I130" s="265"/>
      <c r="J130" s="757"/>
      <c r="K130" s="265"/>
      <c r="L130" s="527"/>
      <c r="M130" s="528"/>
      <c r="N130" s="276"/>
    </row>
    <row r="131" spans="1:14" ht="8.1" customHeight="1">
      <c r="A131" s="303">
        <v>8</v>
      </c>
      <c r="B131" s="265"/>
      <c r="C131" s="513"/>
      <c r="D131" s="265"/>
      <c r="E131" s="719"/>
      <c r="F131" s="258" t="s">
        <v>1142</v>
      </c>
      <c r="G131" s="717">
        <v>10</v>
      </c>
      <c r="H131" s="284"/>
      <c r="I131" s="265"/>
      <c r="J131" s="757"/>
      <c r="K131" s="265"/>
      <c r="L131" s="527"/>
      <c r="M131" s="528"/>
      <c r="N131" s="276"/>
    </row>
    <row r="132" spans="1:14" ht="8.1" customHeight="1">
      <c r="A132" s="303"/>
      <c r="B132" s="258"/>
      <c r="C132" s="717">
        <v>3</v>
      </c>
      <c r="D132" s="261" t="s">
        <v>1034</v>
      </c>
      <c r="E132" s="718"/>
      <c r="F132" s="265"/>
      <c r="G132" s="719"/>
      <c r="H132" s="284"/>
      <c r="I132" s="265"/>
      <c r="J132" s="757"/>
      <c r="K132" s="265"/>
      <c r="L132" s="527"/>
      <c r="M132" s="528"/>
      <c r="N132" s="276"/>
    </row>
    <row r="133" spans="1:14" ht="8.1" customHeight="1">
      <c r="A133" s="303">
        <v>9</v>
      </c>
      <c r="B133" s="261"/>
      <c r="C133" s="718"/>
      <c r="D133" s="251"/>
      <c r="E133" s="252"/>
      <c r="F133" s="265"/>
      <c r="G133" s="719"/>
      <c r="H133" s="284"/>
      <c r="I133" s="265"/>
      <c r="J133" s="757"/>
      <c r="K133" s="265"/>
      <c r="L133" s="527"/>
      <c r="M133" s="528"/>
      <c r="N133" s="276"/>
    </row>
    <row r="134" spans="1:14" ht="8.1" customHeight="1">
      <c r="A134" s="303"/>
      <c r="B134" s="251"/>
      <c r="C134" s="252"/>
      <c r="D134" s="251"/>
      <c r="E134" s="252"/>
      <c r="F134" s="265"/>
      <c r="G134" s="719"/>
      <c r="H134" s="307"/>
      <c r="I134" s="261" t="str">
        <f>F130</f>
        <v>САРСЕНБАЙ</v>
      </c>
      <c r="J134" s="755"/>
      <c r="K134" s="265"/>
      <c r="L134" s="527"/>
      <c r="M134" s="528"/>
      <c r="N134" s="276"/>
    </row>
    <row r="135" spans="1:14" ht="8.1" customHeight="1">
      <c r="A135" s="303">
        <v>10</v>
      </c>
      <c r="B135" s="261"/>
      <c r="C135" s="513"/>
      <c r="D135" s="251"/>
      <c r="E135" s="252"/>
      <c r="F135" s="265"/>
      <c r="G135" s="719"/>
      <c r="H135" s="284"/>
      <c r="I135" s="251" t="s">
        <v>1143</v>
      </c>
      <c r="J135" s="251"/>
      <c r="K135" s="265"/>
      <c r="L135" s="527"/>
      <c r="M135" s="528"/>
      <c r="N135" s="276"/>
    </row>
    <row r="136" spans="1:14" ht="8.1" customHeight="1">
      <c r="A136" s="303"/>
      <c r="B136" s="258"/>
      <c r="C136" s="717">
        <v>4</v>
      </c>
      <c r="D136" s="261" t="s">
        <v>1144</v>
      </c>
      <c r="E136" s="513"/>
      <c r="F136" s="265"/>
      <c r="G136" s="719"/>
      <c r="H136" s="284"/>
      <c r="I136" s="251"/>
      <c r="J136" s="251"/>
      <c r="K136" s="265"/>
      <c r="L136" s="527"/>
      <c r="M136" s="528"/>
      <c r="N136" s="276"/>
    </row>
    <row r="137" spans="1:14" ht="8.1" customHeight="1">
      <c r="A137" s="303">
        <v>11</v>
      </c>
      <c r="B137" s="261"/>
      <c r="C137" s="718"/>
      <c r="D137" s="258"/>
      <c r="E137" s="717">
        <v>8</v>
      </c>
      <c r="F137" s="265"/>
      <c r="G137" s="719"/>
      <c r="H137" s="284"/>
      <c r="I137" s="251"/>
      <c r="J137" s="251"/>
      <c r="K137" s="265"/>
      <c r="L137" s="527"/>
      <c r="M137" s="528"/>
      <c r="N137" s="276"/>
    </row>
    <row r="138" spans="1:14" ht="8.1" customHeight="1">
      <c r="A138" s="313"/>
      <c r="B138" s="251"/>
      <c r="C138" s="252"/>
      <c r="D138" s="265"/>
      <c r="E138" s="719"/>
      <c r="F138" s="261" t="str">
        <f>D139</f>
        <v>КОНКУБАЕВ</v>
      </c>
      <c r="G138" s="718"/>
      <c r="H138" s="284"/>
      <c r="I138" s="251"/>
      <c r="J138" s="251">
        <v>-11</v>
      </c>
      <c r="K138" s="261" t="str">
        <f>I134</f>
        <v>САРСЕНБАЙ</v>
      </c>
      <c r="L138" s="758"/>
      <c r="M138" s="528"/>
      <c r="N138" s="276"/>
    </row>
    <row r="139" spans="1:14" ht="8.1" customHeight="1">
      <c r="A139" s="313"/>
      <c r="B139" s="265"/>
      <c r="C139" s="521">
        <v>12</v>
      </c>
      <c r="D139" s="261" t="s">
        <v>1024</v>
      </c>
      <c r="E139" s="718"/>
      <c r="F139" s="251" t="s">
        <v>1145</v>
      </c>
      <c r="G139" s="252"/>
      <c r="H139" s="250"/>
      <c r="I139" s="251"/>
      <c r="J139" s="251"/>
      <c r="K139" s="518"/>
      <c r="L139" s="758"/>
      <c r="M139" s="528"/>
      <c r="N139" s="276"/>
    </row>
    <row r="140" spans="1:14" ht="8.1" customHeight="1">
      <c r="A140" s="313"/>
      <c r="B140" s="265"/>
      <c r="C140" s="521"/>
      <c r="D140" s="265"/>
      <c r="E140" s="513"/>
      <c r="F140" s="251"/>
      <c r="G140" s="252"/>
      <c r="H140" s="250"/>
      <c r="I140" s="251"/>
      <c r="J140" s="251"/>
      <c r="K140" s="309"/>
      <c r="L140" s="527"/>
      <c r="M140" s="528"/>
      <c r="N140" s="276"/>
    </row>
    <row r="141" spans="1:14" ht="8.1" customHeight="1">
      <c r="A141" s="250"/>
      <c r="B141" s="251"/>
      <c r="C141" s="252"/>
      <c r="D141" s="251"/>
      <c r="E141" s="252">
        <v>-9</v>
      </c>
      <c r="F141" s="251" t="str">
        <f>F126</f>
        <v>ГАЙНЕДЕНОВ</v>
      </c>
      <c r="G141" s="252"/>
      <c r="H141" s="250"/>
      <c r="I141" s="251"/>
      <c r="J141" s="720">
        <v>2</v>
      </c>
      <c r="K141" s="309"/>
      <c r="L141" s="527"/>
      <c r="M141" s="528"/>
      <c r="N141" s="250"/>
    </row>
    <row r="142" spans="1:14" ht="8.1" customHeight="1">
      <c r="A142" s="252">
        <v>-1</v>
      </c>
      <c r="B142" s="251" t="str">
        <f>B121</f>
        <v>ДАУЛЕТУЛЫ</v>
      </c>
      <c r="C142" s="252"/>
      <c r="D142" s="251"/>
      <c r="E142" s="252"/>
      <c r="F142" s="258"/>
      <c r="G142" s="717">
        <v>18</v>
      </c>
      <c r="H142" s="284"/>
      <c r="I142" s="251"/>
      <c r="J142" s="720"/>
      <c r="K142" s="298" t="str">
        <f>K138</f>
        <v>САРСЕНБАЙ</v>
      </c>
      <c r="L142" s="527"/>
      <c r="M142" s="528"/>
      <c r="N142" s="720"/>
    </row>
    <row r="143" spans="1:14" ht="8.1" customHeight="1">
      <c r="A143" s="513"/>
      <c r="B143" s="258"/>
      <c r="C143" s="717">
        <v>12</v>
      </c>
      <c r="D143" s="251" t="str">
        <f>B144</f>
        <v>КАБДЫЛУАХИТОВ К.</v>
      </c>
      <c r="E143" s="252"/>
      <c r="F143" s="265"/>
      <c r="G143" s="719"/>
      <c r="H143" s="284"/>
      <c r="I143" s="251" t="str">
        <f>F141</f>
        <v>ГАЙНЕДЕНОВ</v>
      </c>
      <c r="J143" s="251"/>
      <c r="K143" s="265" t="s">
        <v>886</v>
      </c>
      <c r="L143" s="537"/>
      <c r="M143" s="528"/>
      <c r="N143" s="720"/>
    </row>
    <row r="144" spans="1:14" ht="8.1" customHeight="1">
      <c r="A144" s="513">
        <v>-8</v>
      </c>
      <c r="B144" s="261" t="str">
        <f>D136</f>
        <v>КАБДЫЛУАХИТОВ К.</v>
      </c>
      <c r="C144" s="718"/>
      <c r="D144" s="258" t="s">
        <v>1146</v>
      </c>
      <c r="E144" s="717">
        <v>16</v>
      </c>
      <c r="F144" s="265"/>
      <c r="G144" s="719"/>
      <c r="H144" s="292"/>
      <c r="I144" s="258" t="s">
        <v>1147</v>
      </c>
      <c r="J144" s="754">
        <v>20</v>
      </c>
      <c r="K144" s="309"/>
      <c r="L144" s="527"/>
      <c r="M144" s="528"/>
      <c r="N144" s="275"/>
    </row>
    <row r="145" spans="1:14" ht="8.1" customHeight="1">
      <c r="A145" s="513"/>
      <c r="B145" s="258"/>
      <c r="C145" s="513"/>
      <c r="D145" s="265"/>
      <c r="E145" s="719"/>
      <c r="F145" s="261" t="str">
        <f>D143</f>
        <v>КАБДЫЛУАХИТОВ К.</v>
      </c>
      <c r="G145" s="718"/>
      <c r="H145" s="284"/>
      <c r="I145" s="265"/>
      <c r="J145" s="757"/>
      <c r="K145" s="309"/>
      <c r="L145" s="527"/>
      <c r="M145" s="528"/>
      <c r="N145" s="275"/>
    </row>
    <row r="146" spans="1:14" ht="8.1" customHeight="1">
      <c r="A146" s="252">
        <v>-2</v>
      </c>
      <c r="B146" s="265"/>
      <c r="C146" s="513"/>
      <c r="D146" s="265"/>
      <c r="E146" s="719"/>
      <c r="F146" s="251" t="s">
        <v>1148</v>
      </c>
      <c r="G146" s="252"/>
      <c r="H146" s="275"/>
      <c r="I146" s="265"/>
      <c r="J146" s="757"/>
      <c r="K146" s="309"/>
      <c r="L146" s="527"/>
      <c r="M146" s="528"/>
      <c r="N146" s="275"/>
    </row>
    <row r="147" spans="1:14" ht="8.1" customHeight="1">
      <c r="A147" s="513"/>
      <c r="B147" s="258"/>
      <c r="C147" s="717">
        <v>13</v>
      </c>
      <c r="D147" s="261" t="str">
        <f>B148</f>
        <v>МАМЫРБЕК</v>
      </c>
      <c r="E147" s="718"/>
      <c r="F147" s="251"/>
      <c r="G147" s="252"/>
      <c r="H147" s="275"/>
      <c r="I147" s="265"/>
      <c r="J147" s="757"/>
      <c r="K147" s="298" t="str">
        <f>I143</f>
        <v>ГАЙНЕДЕНОВ</v>
      </c>
      <c r="L147" s="758"/>
      <c r="M147" s="528"/>
      <c r="N147" s="275"/>
    </row>
    <row r="148" spans="1:14" ht="8.1" customHeight="1">
      <c r="A148" s="513">
        <v>-7</v>
      </c>
      <c r="B148" s="261" t="str">
        <f>D132</f>
        <v>МАМЫРБЕК</v>
      </c>
      <c r="C148" s="718"/>
      <c r="D148" s="251"/>
      <c r="E148" s="252"/>
      <c r="F148" s="251"/>
      <c r="G148" s="252"/>
      <c r="H148" s="275"/>
      <c r="I148" s="265"/>
      <c r="J148" s="757"/>
      <c r="K148" s="251" t="s">
        <v>1149</v>
      </c>
      <c r="L148" s="758"/>
      <c r="M148" s="528"/>
      <c r="N148" s="275"/>
    </row>
    <row r="149" spans="1:14" ht="8.1" customHeight="1">
      <c r="A149" s="513"/>
      <c r="B149" s="251"/>
      <c r="C149" s="252"/>
      <c r="D149" s="251"/>
      <c r="E149" s="252">
        <v>-10</v>
      </c>
      <c r="F149" s="251" t="str">
        <f>F138</f>
        <v>КОНКУБАЕВ</v>
      </c>
      <c r="G149" s="252"/>
      <c r="H149" s="275"/>
      <c r="I149" s="265"/>
      <c r="J149" s="757"/>
      <c r="K149" s="251"/>
      <c r="L149" s="527"/>
      <c r="M149" s="528"/>
      <c r="N149" s="720"/>
    </row>
    <row r="150" spans="1:14" ht="8.1" customHeight="1">
      <c r="A150" s="252">
        <v>-3</v>
      </c>
      <c r="B150" s="251"/>
      <c r="C150" s="252"/>
      <c r="D150" s="251"/>
      <c r="E150" s="252"/>
      <c r="F150" s="258"/>
      <c r="G150" s="717">
        <v>19</v>
      </c>
      <c r="H150" s="284"/>
      <c r="I150" s="265"/>
      <c r="J150" s="757"/>
      <c r="K150" s="251"/>
      <c r="L150" s="516"/>
      <c r="M150" s="525"/>
      <c r="N150" s="720"/>
    </row>
    <row r="151" spans="1:14" ht="8.1" customHeight="1">
      <c r="A151" s="513"/>
      <c r="B151" s="258"/>
      <c r="C151" s="717">
        <v>14</v>
      </c>
      <c r="D151" s="251" t="str">
        <f>B152</f>
        <v>МЭЛСОВ</v>
      </c>
      <c r="E151" s="252"/>
      <c r="F151" s="265"/>
      <c r="G151" s="719"/>
      <c r="H151" s="307"/>
      <c r="I151" s="261" t="str">
        <f>F153</f>
        <v>МЭЛСОВ</v>
      </c>
      <c r="J151" s="755"/>
      <c r="K151" s="251"/>
      <c r="L151" s="516"/>
      <c r="M151" s="525"/>
      <c r="N151" s="275"/>
    </row>
    <row r="152" spans="1:14" ht="8.1" customHeight="1">
      <c r="A152" s="513">
        <v>-6</v>
      </c>
      <c r="B152" s="261" t="str">
        <f>D124</f>
        <v>МЭЛСОВ</v>
      </c>
      <c r="C152" s="718"/>
      <c r="D152" s="258"/>
      <c r="E152" s="717">
        <v>17</v>
      </c>
      <c r="F152" s="265"/>
      <c r="G152" s="719"/>
      <c r="H152" s="284"/>
      <c r="I152" s="251" t="s">
        <v>1150</v>
      </c>
      <c r="J152" s="251"/>
      <c r="K152" s="251"/>
      <c r="L152" s="516"/>
      <c r="M152" s="525"/>
      <c r="N152" s="275"/>
    </row>
    <row r="153" spans="1:14" ht="8.1" customHeight="1">
      <c r="A153" s="513"/>
      <c r="B153" s="258"/>
      <c r="C153" s="513"/>
      <c r="D153" s="265"/>
      <c r="E153" s="719"/>
      <c r="F153" s="261" t="str">
        <f>D151</f>
        <v>МЭЛСОВ</v>
      </c>
      <c r="G153" s="718"/>
      <c r="H153" s="284"/>
      <c r="I153" s="251"/>
      <c r="J153" s="251">
        <v>-20</v>
      </c>
      <c r="K153" s="261" t="str">
        <f>I151</f>
        <v>МЭЛСОВ</v>
      </c>
      <c r="L153" s="747">
        <v>4</v>
      </c>
      <c r="M153" s="525"/>
      <c r="N153" s="275"/>
    </row>
    <row r="154" spans="1:14" ht="8.1" customHeight="1">
      <c r="A154" s="252">
        <v>-4</v>
      </c>
      <c r="B154" s="265"/>
      <c r="C154" s="513"/>
      <c r="D154" s="265"/>
      <c r="E154" s="719"/>
      <c r="F154" s="251" t="s">
        <v>1151</v>
      </c>
      <c r="G154" s="250"/>
      <c r="H154" s="250"/>
      <c r="I154" s="251"/>
      <c r="J154" s="251"/>
      <c r="K154" s="251"/>
      <c r="L154" s="747"/>
      <c r="M154" s="525"/>
      <c r="N154" s="275"/>
    </row>
    <row r="155" spans="1:14" ht="8.1" customHeight="1">
      <c r="A155" s="513"/>
      <c r="B155" s="258"/>
      <c r="C155" s="717">
        <v>15</v>
      </c>
      <c r="D155" s="261" t="str">
        <f>B156</f>
        <v>АЙСЕНОВ</v>
      </c>
      <c r="E155" s="718"/>
      <c r="F155" s="251"/>
      <c r="G155" s="250"/>
      <c r="H155" s="250"/>
      <c r="I155" s="251"/>
      <c r="J155" s="251"/>
      <c r="K155" s="251"/>
      <c r="L155" s="524"/>
      <c r="M155" s="525"/>
    </row>
    <row r="156" spans="1:14" ht="8.1" customHeight="1">
      <c r="A156" s="513">
        <v>-5</v>
      </c>
      <c r="B156" s="261" t="str">
        <f>D120</f>
        <v>АЙСЕНОВ</v>
      </c>
      <c r="C156" s="718"/>
      <c r="D156" s="251"/>
      <c r="E156" s="250"/>
      <c r="F156" s="251"/>
      <c r="G156" s="250"/>
      <c r="H156" s="252"/>
      <c r="I156" s="251"/>
      <c r="J156" s="251"/>
      <c r="K156" s="251"/>
      <c r="L156" s="359"/>
      <c r="M156" s="515"/>
    </row>
    <row r="157" spans="1:14" ht="8.1" customHeight="1">
      <c r="A157" s="531"/>
      <c r="B157" s="251"/>
      <c r="C157" s="252"/>
      <c r="D157" s="251"/>
      <c r="E157" s="250"/>
      <c r="F157" s="251"/>
      <c r="G157" s="250"/>
      <c r="H157" s="252"/>
      <c r="I157" s="251"/>
      <c r="J157" s="251"/>
      <c r="K157" s="251"/>
      <c r="L157" s="359"/>
      <c r="M157" s="515"/>
    </row>
    <row r="158" spans="1:14" ht="8.1" customHeight="1">
      <c r="A158" s="250">
        <v>-18</v>
      </c>
      <c r="B158" s="251" t="str">
        <f>F145</f>
        <v>КАБДЫЛУАХИТОВ К.</v>
      </c>
      <c r="C158" s="379"/>
      <c r="D158" s="251"/>
      <c r="F158" s="251"/>
      <c r="G158" s="250"/>
      <c r="H158" s="252">
        <v>-16</v>
      </c>
      <c r="I158" s="251" t="str">
        <f>D147</f>
        <v>МАМЫРБЕК</v>
      </c>
      <c r="J158" s="251"/>
      <c r="K158" s="251"/>
      <c r="L158" s="359"/>
      <c r="M158" s="515"/>
    </row>
    <row r="159" spans="1:14" ht="8.1" customHeight="1">
      <c r="A159" s="250"/>
      <c r="B159" s="258"/>
      <c r="C159" s="717">
        <v>21</v>
      </c>
      <c r="D159" s="261" t="str">
        <f>B158</f>
        <v>КАБДЫЛУАХИТОВ К.</v>
      </c>
      <c r="E159" s="747">
        <v>5</v>
      </c>
      <c r="F159" s="251"/>
      <c r="G159" s="250"/>
      <c r="H159" s="252"/>
      <c r="I159" s="258"/>
      <c r="J159" s="754">
        <v>22</v>
      </c>
      <c r="K159" s="261" t="str">
        <f>I160</f>
        <v>АЙСЕНОВ</v>
      </c>
      <c r="L159" s="747">
        <v>7</v>
      </c>
      <c r="M159" s="525"/>
    </row>
    <row r="160" spans="1:14" ht="8.1" customHeight="1">
      <c r="A160" s="250">
        <v>-19</v>
      </c>
      <c r="B160" s="261" t="str">
        <f>F149</f>
        <v>КОНКУБАЕВ</v>
      </c>
      <c r="C160" s="718"/>
      <c r="D160" s="251" t="s">
        <v>1152</v>
      </c>
      <c r="E160" s="747"/>
      <c r="F160" s="251"/>
      <c r="G160" s="250"/>
      <c r="H160" s="252">
        <v>-17</v>
      </c>
      <c r="I160" s="261" t="str">
        <f>D155</f>
        <v>АЙСЕНОВ</v>
      </c>
      <c r="J160" s="755"/>
      <c r="K160" s="251" t="s">
        <v>433</v>
      </c>
      <c r="L160" s="747"/>
      <c r="M160" s="525"/>
    </row>
    <row r="161" spans="1:13" ht="8.1" customHeight="1">
      <c r="A161" s="250"/>
      <c r="B161" s="251"/>
      <c r="C161" s="252">
        <v>-21</v>
      </c>
      <c r="D161" s="261" t="str">
        <f>B160</f>
        <v>КОНКУБАЕВ</v>
      </c>
      <c r="E161" s="747">
        <v>6</v>
      </c>
      <c r="F161" s="251"/>
      <c r="G161" s="250"/>
      <c r="H161" s="252"/>
      <c r="I161" s="251"/>
      <c r="J161" s="251">
        <v>-22</v>
      </c>
      <c r="K161" s="261" t="str">
        <f>I158</f>
        <v>МАМЫРБЕК</v>
      </c>
      <c r="L161" s="747">
        <v>8</v>
      </c>
      <c r="M161" s="525"/>
    </row>
    <row r="162" spans="1:13" ht="8.1" customHeight="1">
      <c r="A162" s="250"/>
      <c r="B162" s="251"/>
      <c r="C162" s="252"/>
      <c r="D162" s="251"/>
      <c r="E162" s="747"/>
      <c r="F162" s="251"/>
      <c r="H162" s="532"/>
      <c r="I162" s="251"/>
      <c r="J162" s="251"/>
      <c r="K162" s="251"/>
      <c r="L162" s="747"/>
      <c r="M162" s="525"/>
    </row>
    <row r="163" spans="1:13" ht="8.1" customHeight="1">
      <c r="A163" s="250">
        <v>-12</v>
      </c>
      <c r="B163" s="251" t="str">
        <f>B142</f>
        <v>ДАУЛЕТУЛЫ</v>
      </c>
      <c r="C163" s="252"/>
      <c r="D163" s="251"/>
      <c r="E163" s="250"/>
      <c r="F163" s="251"/>
      <c r="G163" s="348"/>
      <c r="H163" s="533"/>
      <c r="I163" s="251"/>
      <c r="J163" s="251"/>
      <c r="K163" s="251"/>
      <c r="L163" s="359"/>
      <c r="M163" s="515"/>
    </row>
    <row r="164" spans="1:13" ht="8.1" customHeight="1">
      <c r="A164" s="250"/>
      <c r="B164" s="258"/>
      <c r="C164" s="717">
        <v>23</v>
      </c>
      <c r="D164" s="251" t="str">
        <f>B163</f>
        <v>ДАУЛЕТУЛЫ</v>
      </c>
      <c r="E164" s="250"/>
      <c r="F164" s="251"/>
      <c r="G164" s="348"/>
      <c r="H164" s="533"/>
      <c r="I164" s="251"/>
      <c r="J164" s="251"/>
      <c r="K164" s="251"/>
      <c r="L164" s="359"/>
      <c r="M164" s="515"/>
    </row>
    <row r="165" spans="1:13" ht="8.1" customHeight="1">
      <c r="A165" s="250">
        <v>-13</v>
      </c>
      <c r="B165" s="261"/>
      <c r="C165" s="718"/>
      <c r="D165" s="258"/>
      <c r="E165" s="717">
        <v>25</v>
      </c>
      <c r="F165" s="251"/>
      <c r="G165" s="348"/>
      <c r="H165" s="533"/>
      <c r="I165" s="251"/>
      <c r="J165" s="251"/>
      <c r="K165" s="251"/>
      <c r="L165" s="359"/>
      <c r="M165" s="515"/>
    </row>
    <row r="166" spans="1:13" ht="8.1" customHeight="1">
      <c r="A166" s="250"/>
      <c r="B166" s="251"/>
      <c r="C166" s="252"/>
      <c r="D166" s="265"/>
      <c r="E166" s="719"/>
      <c r="F166" s="261" t="str">
        <f>D164</f>
        <v>ДАУЛЕТУЛЫ</v>
      </c>
      <c r="G166" s="753">
        <v>9</v>
      </c>
      <c r="H166" s="380">
        <v>-23</v>
      </c>
      <c r="I166" s="251"/>
      <c r="J166" s="251"/>
      <c r="K166" s="251"/>
      <c r="L166" s="534"/>
      <c r="M166" s="525"/>
    </row>
    <row r="167" spans="1:13" ht="8.1" customHeight="1">
      <c r="A167" s="250">
        <v>-14</v>
      </c>
      <c r="B167" s="251"/>
      <c r="C167" s="252"/>
      <c r="D167" s="265"/>
      <c r="E167" s="719"/>
      <c r="F167" s="251"/>
      <c r="G167" s="753"/>
      <c r="H167" s="535"/>
      <c r="I167" s="258"/>
      <c r="J167" s="754">
        <v>26</v>
      </c>
      <c r="K167" s="261"/>
      <c r="L167" s="756">
        <v>11</v>
      </c>
      <c r="M167" s="525"/>
    </row>
    <row r="168" spans="1:13" ht="8.1" customHeight="1">
      <c r="A168" s="250"/>
      <c r="B168" s="258"/>
      <c r="C168" s="717">
        <v>24</v>
      </c>
      <c r="D168" s="261"/>
      <c r="E168" s="718"/>
      <c r="F168" s="251"/>
      <c r="G168" s="534"/>
      <c r="H168" s="380">
        <v>-24</v>
      </c>
      <c r="I168" s="261"/>
      <c r="J168" s="755"/>
      <c r="K168" s="251"/>
      <c r="L168" s="756"/>
      <c r="M168" s="525"/>
    </row>
    <row r="169" spans="1:13" ht="8.1" customHeight="1">
      <c r="A169" s="250">
        <v>-15</v>
      </c>
      <c r="B169" s="261"/>
      <c r="C169" s="718"/>
      <c r="D169" s="251"/>
      <c r="E169" s="252">
        <v>-25</v>
      </c>
      <c r="F169" s="261"/>
      <c r="G169" s="753">
        <v>10</v>
      </c>
      <c r="H169" s="533"/>
      <c r="I169" s="251"/>
      <c r="J169" s="251">
        <v>-26</v>
      </c>
      <c r="K169" s="251"/>
      <c r="L169" s="756">
        <v>12</v>
      </c>
      <c r="M169" s="525"/>
    </row>
    <row r="170" spans="1:13" ht="8.1" customHeight="1">
      <c r="A170" s="250"/>
      <c r="B170" s="251"/>
      <c r="C170" s="252"/>
      <c r="D170" s="251"/>
      <c r="E170" s="252"/>
      <c r="F170" s="251"/>
      <c r="G170" s="753"/>
      <c r="H170" s="517"/>
      <c r="I170" s="251"/>
      <c r="J170" s="251"/>
      <c r="K170" s="258"/>
      <c r="L170" s="756"/>
      <c r="M170" s="525"/>
    </row>
    <row r="171" spans="1:13" ht="8.1" customHeight="1">
      <c r="A171" s="250"/>
      <c r="B171" s="251"/>
      <c r="C171" s="252"/>
      <c r="D171" s="251"/>
      <c r="E171" s="252"/>
      <c r="F171" s="251"/>
      <c r="G171" s="517"/>
      <c r="H171" s="517"/>
      <c r="I171" s="251"/>
      <c r="J171" s="251"/>
      <c r="K171" s="265"/>
      <c r="L171" s="536"/>
      <c r="M171" s="525"/>
    </row>
    <row r="172" spans="1:13" ht="8.1" customHeight="1">
      <c r="A172" s="303"/>
      <c r="B172" s="265"/>
      <c r="C172" s="521">
        <v>1</v>
      </c>
      <c r="D172" s="261" t="s">
        <v>723</v>
      </c>
      <c r="E172" s="513"/>
      <c r="F172" s="251"/>
      <c r="G172" s="523"/>
      <c r="H172" s="277"/>
      <c r="I172" s="759" t="s">
        <v>1153</v>
      </c>
      <c r="J172" s="759"/>
      <c r="K172" s="251"/>
      <c r="L172" s="334"/>
      <c r="M172" s="515"/>
    </row>
    <row r="173" spans="1:13" ht="8.1" customHeight="1">
      <c r="A173" s="303"/>
      <c r="B173" s="265"/>
      <c r="C173" s="513"/>
      <c r="D173" s="258"/>
      <c r="E173" s="717">
        <v>5</v>
      </c>
      <c r="F173" s="251" t="str">
        <f>D172</f>
        <v>ИРИСАЛИЕВ</v>
      </c>
      <c r="G173" s="523"/>
      <c r="H173" s="277"/>
      <c r="I173" s="759"/>
      <c r="J173" s="759"/>
      <c r="K173" s="251"/>
      <c r="L173" s="334"/>
      <c r="M173" s="515"/>
    </row>
    <row r="174" spans="1:13" ht="8.1" customHeight="1">
      <c r="A174" s="303">
        <v>2</v>
      </c>
      <c r="B174" s="261" t="s">
        <v>1154</v>
      </c>
      <c r="C174" s="513"/>
      <c r="D174" s="265"/>
      <c r="E174" s="719"/>
      <c r="F174" s="258" t="s">
        <v>1155</v>
      </c>
      <c r="G174" s="717">
        <v>9</v>
      </c>
      <c r="H174" s="284"/>
      <c r="I174" s="251"/>
      <c r="J174" s="251"/>
      <c r="K174" s="251"/>
      <c r="L174" s="334"/>
      <c r="M174" s="515"/>
    </row>
    <row r="175" spans="1:13" ht="8.1" customHeight="1">
      <c r="A175" s="303"/>
      <c r="B175" s="258"/>
      <c r="C175" s="717">
        <v>1</v>
      </c>
      <c r="D175" s="261" t="str">
        <f>B174</f>
        <v>БУРБАСОВ</v>
      </c>
      <c r="E175" s="718"/>
      <c r="F175" s="265"/>
      <c r="G175" s="719"/>
      <c r="H175" s="284"/>
      <c r="I175" s="251"/>
      <c r="J175" s="251"/>
      <c r="K175" s="251"/>
      <c r="L175" s="334"/>
      <c r="M175" s="515"/>
    </row>
    <row r="176" spans="1:13" ht="8.1" customHeight="1">
      <c r="A176" s="303">
        <v>3</v>
      </c>
      <c r="B176" s="261" t="s">
        <v>1017</v>
      </c>
      <c r="C176" s="718"/>
      <c r="D176" s="251" t="s">
        <v>1156</v>
      </c>
      <c r="E176" s="252"/>
      <c r="F176" s="265"/>
      <c r="G176" s="719"/>
      <c r="H176" s="284"/>
      <c r="I176" s="251"/>
      <c r="J176" s="251"/>
      <c r="K176" s="251"/>
      <c r="L176" s="334"/>
      <c r="M176" s="515"/>
    </row>
    <row r="177" spans="1:13" ht="8.1" customHeight="1">
      <c r="A177" s="303"/>
      <c r="B177" s="251"/>
      <c r="C177" s="252"/>
      <c r="D177" s="251"/>
      <c r="E177" s="252"/>
      <c r="F177" s="265"/>
      <c r="G177" s="719"/>
      <c r="H177" s="284"/>
      <c r="I177" s="261" t="str">
        <f>F173</f>
        <v>ИРИСАЛИЕВ</v>
      </c>
      <c r="J177" s="265"/>
      <c r="K177" s="251"/>
      <c r="L177" s="334"/>
      <c r="M177" s="515"/>
    </row>
    <row r="178" spans="1:13" ht="8.1" customHeight="1">
      <c r="A178" s="303">
        <v>4</v>
      </c>
      <c r="B178" s="261"/>
      <c r="C178" s="513"/>
      <c r="D178" s="251"/>
      <c r="E178" s="252"/>
      <c r="F178" s="265"/>
      <c r="G178" s="719"/>
      <c r="H178" s="292"/>
      <c r="I178" s="258" t="s">
        <v>1157</v>
      </c>
      <c r="J178" s="754">
        <v>11</v>
      </c>
      <c r="K178" s="251"/>
      <c r="L178" s="334"/>
      <c r="M178" s="515"/>
    </row>
    <row r="179" spans="1:13" ht="8.1" customHeight="1">
      <c r="A179" s="303"/>
      <c r="B179" s="258"/>
      <c r="C179" s="717">
        <v>2</v>
      </c>
      <c r="D179" s="261" t="s">
        <v>988</v>
      </c>
      <c r="E179" s="513"/>
      <c r="F179" s="265"/>
      <c r="G179" s="719"/>
      <c r="H179" s="284"/>
      <c r="I179" s="265"/>
      <c r="J179" s="757"/>
      <c r="K179" s="251"/>
      <c r="L179" s="334"/>
      <c r="M179" s="515"/>
    </row>
    <row r="180" spans="1:13" ht="8.1" customHeight="1">
      <c r="A180" s="303">
        <v>5</v>
      </c>
      <c r="B180" s="261"/>
      <c r="C180" s="718"/>
      <c r="D180" s="258"/>
      <c r="E180" s="717">
        <v>6</v>
      </c>
      <c r="F180" s="265"/>
      <c r="G180" s="719"/>
      <c r="H180" s="284"/>
      <c r="I180" s="265"/>
      <c r="J180" s="757"/>
      <c r="K180" s="251"/>
      <c r="L180" s="334"/>
      <c r="M180" s="515"/>
    </row>
    <row r="181" spans="1:13" ht="8.1" customHeight="1">
      <c r="A181" s="303"/>
      <c r="B181" s="251"/>
      <c r="C181" s="252"/>
      <c r="D181" s="265"/>
      <c r="E181" s="719"/>
      <c r="F181" s="261" t="str">
        <f>D182</f>
        <v>СИПАЧЕВ</v>
      </c>
      <c r="G181" s="718"/>
      <c r="H181" s="284"/>
      <c r="I181" s="265"/>
      <c r="J181" s="757"/>
      <c r="K181" s="251"/>
      <c r="L181" s="334"/>
      <c r="M181" s="515"/>
    </row>
    <row r="182" spans="1:13" ht="8.1" customHeight="1">
      <c r="A182" s="303"/>
      <c r="B182" s="265"/>
      <c r="C182" s="521">
        <v>6</v>
      </c>
      <c r="D182" s="261" t="s">
        <v>1064</v>
      </c>
      <c r="E182" s="718"/>
      <c r="F182" s="251" t="s">
        <v>1158</v>
      </c>
      <c r="G182" s="252"/>
      <c r="H182" s="275"/>
      <c r="I182" s="265"/>
      <c r="J182" s="757"/>
      <c r="K182" s="251"/>
      <c r="L182" s="524"/>
      <c r="M182" s="525"/>
    </row>
    <row r="183" spans="1:13" ht="8.1" customHeight="1">
      <c r="A183" s="303"/>
      <c r="B183" s="265"/>
      <c r="C183" s="513"/>
      <c r="D183" s="251"/>
      <c r="E183" s="252"/>
      <c r="F183" s="251"/>
      <c r="G183" s="252"/>
      <c r="H183" s="275"/>
      <c r="I183" s="265"/>
      <c r="J183" s="757"/>
      <c r="K183" s="283" t="str">
        <f>I177</f>
        <v>ИРИСАЛИЕВ</v>
      </c>
      <c r="L183" s="747">
        <v>1</v>
      </c>
      <c r="M183" s="525"/>
    </row>
    <row r="184" spans="1:13" ht="8.1" customHeight="1">
      <c r="A184" s="303"/>
      <c r="B184" s="265"/>
      <c r="C184" s="521">
        <v>7</v>
      </c>
      <c r="D184" s="261" t="s">
        <v>974</v>
      </c>
      <c r="E184" s="513"/>
      <c r="F184" s="251"/>
      <c r="G184" s="252"/>
      <c r="H184" s="275"/>
      <c r="I184" s="265"/>
      <c r="J184" s="757"/>
      <c r="K184" s="265" t="s">
        <v>1159</v>
      </c>
      <c r="L184" s="747"/>
      <c r="M184" s="525"/>
    </row>
    <row r="185" spans="1:13" ht="8.1" customHeight="1">
      <c r="A185" s="303"/>
      <c r="B185" s="251"/>
      <c r="C185" s="252"/>
      <c r="D185" s="265"/>
      <c r="E185" s="717">
        <v>7</v>
      </c>
      <c r="F185" s="261" t="str">
        <f>D184</f>
        <v>ХАРКИ А-М.</v>
      </c>
      <c r="G185" s="513"/>
      <c r="H185" s="275"/>
      <c r="I185" s="265"/>
      <c r="J185" s="757"/>
      <c r="K185" s="265"/>
      <c r="L185" s="527"/>
      <c r="M185" s="528"/>
    </row>
    <row r="186" spans="1:13" ht="8.1" customHeight="1">
      <c r="A186" s="303">
        <v>8</v>
      </c>
      <c r="B186" s="265"/>
      <c r="C186" s="513"/>
      <c r="D186" s="265"/>
      <c r="E186" s="719"/>
      <c r="F186" s="258" t="s">
        <v>848</v>
      </c>
      <c r="G186" s="717">
        <v>10</v>
      </c>
      <c r="H186" s="284"/>
      <c r="I186" s="265"/>
      <c r="J186" s="757"/>
      <c r="K186" s="265"/>
      <c r="L186" s="527"/>
      <c r="M186" s="528"/>
    </row>
    <row r="187" spans="1:13" ht="8.1" customHeight="1">
      <c r="A187" s="303"/>
      <c r="B187" s="258"/>
      <c r="C187" s="717">
        <v>3</v>
      </c>
      <c r="D187" s="261" t="s">
        <v>1160</v>
      </c>
      <c r="E187" s="718"/>
      <c r="F187" s="265"/>
      <c r="G187" s="719"/>
      <c r="H187" s="284"/>
      <c r="I187" s="265"/>
      <c r="J187" s="757"/>
      <c r="K187" s="265"/>
      <c r="L187" s="527"/>
      <c r="M187" s="528"/>
    </row>
    <row r="188" spans="1:13" ht="8.1" customHeight="1">
      <c r="A188" s="303">
        <v>9</v>
      </c>
      <c r="B188" s="261"/>
      <c r="C188" s="718"/>
      <c r="D188" s="251"/>
      <c r="E188" s="252"/>
      <c r="F188" s="265"/>
      <c r="G188" s="719"/>
      <c r="H188" s="284"/>
      <c r="I188" s="265"/>
      <c r="J188" s="757"/>
      <c r="K188" s="265"/>
      <c r="L188" s="527"/>
      <c r="M188" s="528"/>
    </row>
    <row r="189" spans="1:13" ht="8.1" customHeight="1">
      <c r="A189" s="303"/>
      <c r="B189" s="251"/>
      <c r="C189" s="252"/>
      <c r="D189" s="251"/>
      <c r="E189" s="252"/>
      <c r="F189" s="265"/>
      <c r="G189" s="719"/>
      <c r="H189" s="307"/>
      <c r="I189" s="261" t="str">
        <f>F185</f>
        <v>ХАРКИ А-М.</v>
      </c>
      <c r="J189" s="755"/>
      <c r="K189" s="265"/>
      <c r="L189" s="527"/>
      <c r="M189" s="528"/>
    </row>
    <row r="190" spans="1:13" ht="8.1" customHeight="1">
      <c r="A190" s="303">
        <v>10</v>
      </c>
      <c r="B190" s="261"/>
      <c r="C190" s="513"/>
      <c r="D190" s="251"/>
      <c r="E190" s="252"/>
      <c r="F190" s="265"/>
      <c r="G190" s="719"/>
      <c r="H190" s="284"/>
      <c r="I190" s="251" t="s">
        <v>1161</v>
      </c>
      <c r="J190" s="251"/>
      <c r="K190" s="265"/>
      <c r="L190" s="527"/>
      <c r="M190" s="528"/>
    </row>
    <row r="191" spans="1:13" ht="8.1" customHeight="1">
      <c r="A191" s="303"/>
      <c r="B191" s="258"/>
      <c r="C191" s="717">
        <v>4</v>
      </c>
      <c r="D191" s="261" t="s">
        <v>995</v>
      </c>
      <c r="E191" s="513"/>
      <c r="F191" s="265"/>
      <c r="G191" s="719"/>
      <c r="H191" s="284"/>
      <c r="I191" s="251"/>
      <c r="J191" s="251"/>
      <c r="K191" s="265"/>
      <c r="L191" s="527"/>
      <c r="M191" s="528"/>
    </row>
    <row r="192" spans="1:13" ht="8.1" customHeight="1">
      <c r="A192" s="303">
        <v>11</v>
      </c>
      <c r="B192" s="261"/>
      <c r="C192" s="718"/>
      <c r="D192" s="258"/>
      <c r="E192" s="717">
        <v>8</v>
      </c>
      <c r="F192" s="265"/>
      <c r="G192" s="719"/>
      <c r="H192" s="284"/>
      <c r="I192" s="251"/>
      <c r="J192" s="251"/>
      <c r="K192" s="265"/>
      <c r="L192" s="527"/>
      <c r="M192" s="528"/>
    </row>
    <row r="193" spans="1:14" ht="8.1" customHeight="1">
      <c r="A193" s="313"/>
      <c r="B193" s="251"/>
      <c r="C193" s="252"/>
      <c r="D193" s="265"/>
      <c r="E193" s="719"/>
      <c r="F193" s="261" t="str">
        <f>D194</f>
        <v>ДУЙСЕНБАЙ</v>
      </c>
      <c r="G193" s="718"/>
      <c r="H193" s="284"/>
      <c r="I193" s="251"/>
      <c r="J193" s="251">
        <v>-11</v>
      </c>
      <c r="K193" s="261" t="str">
        <f>I189</f>
        <v>ХАРКИ А-М.</v>
      </c>
      <c r="L193" s="758"/>
      <c r="M193" s="528"/>
    </row>
    <row r="194" spans="1:14" ht="8.1" customHeight="1">
      <c r="A194" s="313"/>
      <c r="B194" s="265"/>
      <c r="C194" s="521">
        <v>12</v>
      </c>
      <c r="D194" s="261" t="s">
        <v>675</v>
      </c>
      <c r="E194" s="718"/>
      <c r="F194" s="251" t="s">
        <v>1162</v>
      </c>
      <c r="G194" s="252"/>
      <c r="H194" s="250"/>
      <c r="I194" s="251"/>
      <c r="J194" s="251"/>
      <c r="K194" s="518"/>
      <c r="L194" s="758"/>
      <c r="M194" s="528"/>
    </row>
    <row r="195" spans="1:14" ht="8.1" customHeight="1">
      <c r="A195" s="313"/>
      <c r="B195" s="265"/>
      <c r="C195" s="521"/>
      <c r="D195" s="265"/>
      <c r="E195" s="513"/>
      <c r="F195" s="251"/>
      <c r="G195" s="252"/>
      <c r="H195" s="250"/>
      <c r="I195" s="251"/>
      <c r="J195" s="251"/>
      <c r="K195" s="309"/>
      <c r="L195" s="527"/>
      <c r="M195" s="528"/>
    </row>
    <row r="196" spans="1:14" ht="8.1" customHeight="1">
      <c r="A196" s="250"/>
      <c r="B196" s="251"/>
      <c r="C196" s="252"/>
      <c r="D196" s="251"/>
      <c r="E196" s="252">
        <v>-9</v>
      </c>
      <c r="F196" s="251" t="str">
        <f>F181</f>
        <v>СИПАЧЕВ</v>
      </c>
      <c r="G196" s="252"/>
      <c r="H196" s="250"/>
      <c r="I196" s="251"/>
      <c r="J196" s="720">
        <v>2</v>
      </c>
      <c r="K196" s="309"/>
      <c r="L196" s="527"/>
      <c r="M196" s="528"/>
    </row>
    <row r="197" spans="1:14" ht="8.1" customHeight="1">
      <c r="A197" s="252">
        <v>-1</v>
      </c>
      <c r="B197" s="251" t="str">
        <f>B176</f>
        <v>ШУШАКОВ</v>
      </c>
      <c r="C197" s="252"/>
      <c r="D197" s="251"/>
      <c r="E197" s="252"/>
      <c r="F197" s="258"/>
      <c r="G197" s="717">
        <v>18</v>
      </c>
      <c r="H197" s="284"/>
      <c r="I197" s="251"/>
      <c r="J197" s="720"/>
      <c r="K197" s="298" t="str">
        <f>K202</f>
        <v>ДУЙСЕНБАЙ</v>
      </c>
      <c r="L197" s="537"/>
      <c r="M197" s="528"/>
    </row>
    <row r="198" spans="1:14" ht="8.1" customHeight="1">
      <c r="A198" s="513"/>
      <c r="B198" s="258"/>
      <c r="C198" s="717">
        <v>12</v>
      </c>
      <c r="D198" s="251" t="str">
        <f>B197</f>
        <v>ШУШАКОВ</v>
      </c>
      <c r="E198" s="252"/>
      <c r="F198" s="265"/>
      <c r="G198" s="719"/>
      <c r="H198" s="284"/>
      <c r="I198" s="251" t="str">
        <f>F196</f>
        <v>СИПАЧЕВ</v>
      </c>
      <c r="J198" s="251"/>
      <c r="K198" s="265" t="s">
        <v>668</v>
      </c>
      <c r="L198" s="537"/>
      <c r="M198" s="528"/>
      <c r="N198" s="720"/>
    </row>
    <row r="199" spans="1:14" ht="8.1" customHeight="1">
      <c r="A199" s="513">
        <v>-8</v>
      </c>
      <c r="B199" s="261" t="str">
        <f>D191</f>
        <v>КАЙРУШЕВ</v>
      </c>
      <c r="C199" s="718"/>
      <c r="D199" s="258" t="s">
        <v>1163</v>
      </c>
      <c r="E199" s="717">
        <v>16</v>
      </c>
      <c r="F199" s="265"/>
      <c r="G199" s="719"/>
      <c r="H199" s="292"/>
      <c r="I199" s="258" t="s">
        <v>1164</v>
      </c>
      <c r="J199" s="754">
        <v>20</v>
      </c>
      <c r="K199" s="309"/>
      <c r="L199" s="527"/>
      <c r="M199" s="528"/>
      <c r="N199" s="720"/>
    </row>
    <row r="200" spans="1:14" ht="8.1" customHeight="1">
      <c r="A200" s="513"/>
      <c r="B200" s="258"/>
      <c r="C200" s="513"/>
      <c r="D200" s="265"/>
      <c r="E200" s="719"/>
      <c r="F200" s="261" t="str">
        <f>D202</f>
        <v>БОЧЕНИН</v>
      </c>
      <c r="G200" s="718"/>
      <c r="H200" s="284"/>
      <c r="I200" s="265"/>
      <c r="J200" s="757"/>
      <c r="K200" s="309"/>
      <c r="L200" s="527"/>
      <c r="M200" s="528"/>
    </row>
    <row r="201" spans="1:14" ht="8.1" customHeight="1">
      <c r="A201" s="252">
        <v>-2</v>
      </c>
      <c r="B201" s="265"/>
      <c r="C201" s="513"/>
      <c r="D201" s="265"/>
      <c r="E201" s="719"/>
      <c r="F201" s="251" t="s">
        <v>1165</v>
      </c>
      <c r="G201" s="252"/>
      <c r="H201" s="275"/>
      <c r="I201" s="265"/>
      <c r="J201" s="757"/>
      <c r="K201" s="309"/>
      <c r="L201" s="527"/>
      <c r="M201" s="528"/>
    </row>
    <row r="202" spans="1:14" ht="8.1" customHeight="1">
      <c r="A202" s="513"/>
      <c r="B202" s="258"/>
      <c r="C202" s="717">
        <v>13</v>
      </c>
      <c r="D202" s="261" t="str">
        <f>B203</f>
        <v>БОЧЕНИН</v>
      </c>
      <c r="E202" s="718"/>
      <c r="F202" s="251"/>
      <c r="G202" s="252"/>
      <c r="H202" s="275"/>
      <c r="I202" s="265"/>
      <c r="J202" s="757"/>
      <c r="K202" s="298" t="str">
        <f>I206</f>
        <v>ДУЙСЕНБАЙ</v>
      </c>
      <c r="L202" s="758"/>
      <c r="M202" s="528"/>
    </row>
    <row r="203" spans="1:14" ht="8.1" customHeight="1">
      <c r="A203" s="513">
        <v>-7</v>
      </c>
      <c r="B203" s="261" t="str">
        <f>D187</f>
        <v>БОЧЕНИН</v>
      </c>
      <c r="C203" s="718"/>
      <c r="D203" s="251"/>
      <c r="E203" s="252"/>
      <c r="F203" s="251"/>
      <c r="G203" s="252"/>
      <c r="H203" s="275"/>
      <c r="I203" s="265"/>
      <c r="J203" s="757"/>
      <c r="K203" s="251" t="s">
        <v>1166</v>
      </c>
      <c r="L203" s="758"/>
      <c r="M203" s="528"/>
    </row>
    <row r="204" spans="1:14" ht="8.1" customHeight="1">
      <c r="A204" s="513"/>
      <c r="B204" s="251"/>
      <c r="C204" s="252"/>
      <c r="D204" s="251"/>
      <c r="E204" s="252">
        <v>-10</v>
      </c>
      <c r="F204" s="251" t="str">
        <f>F193</f>
        <v>ДУЙСЕНБАЙ</v>
      </c>
      <c r="G204" s="252"/>
      <c r="H204" s="275"/>
      <c r="I204" s="265"/>
      <c r="J204" s="757"/>
      <c r="K204" s="251"/>
      <c r="L204" s="527"/>
      <c r="M204" s="528"/>
      <c r="N204" s="720"/>
    </row>
    <row r="205" spans="1:14" ht="8.1" customHeight="1">
      <c r="A205" s="252">
        <v>-3</v>
      </c>
      <c r="B205" s="251"/>
      <c r="C205" s="252"/>
      <c r="D205" s="251"/>
      <c r="E205" s="252"/>
      <c r="F205" s="258"/>
      <c r="G205" s="717">
        <v>19</v>
      </c>
      <c r="H205" s="284"/>
      <c r="I205" s="265"/>
      <c r="J205" s="757"/>
      <c r="K205" s="251"/>
      <c r="L205" s="516"/>
      <c r="M205" s="525"/>
      <c r="N205" s="720"/>
    </row>
    <row r="206" spans="1:14" ht="8.1" customHeight="1">
      <c r="A206" s="513"/>
      <c r="B206" s="258"/>
      <c r="C206" s="717">
        <v>14</v>
      </c>
      <c r="D206" s="251" t="str">
        <f>B207</f>
        <v>БЕКЕН</v>
      </c>
      <c r="E206" s="252"/>
      <c r="F206" s="265"/>
      <c r="G206" s="719"/>
      <c r="H206" s="307"/>
      <c r="I206" s="261" t="str">
        <f>F204</f>
        <v>ДУЙСЕНБАЙ</v>
      </c>
      <c r="J206" s="755"/>
      <c r="K206" s="251"/>
      <c r="L206" s="516"/>
      <c r="M206" s="525"/>
    </row>
    <row r="207" spans="1:14" ht="8.1" customHeight="1">
      <c r="A207" s="513">
        <v>-6</v>
      </c>
      <c r="B207" s="261" t="str">
        <f>D179</f>
        <v>БЕКЕН</v>
      </c>
      <c r="C207" s="718"/>
      <c r="D207" s="258"/>
      <c r="E207" s="717">
        <v>17</v>
      </c>
      <c r="F207" s="265"/>
      <c r="G207" s="719"/>
      <c r="H207" s="284"/>
      <c r="I207" s="251" t="s">
        <v>1167</v>
      </c>
      <c r="J207" s="251"/>
      <c r="K207" s="251"/>
      <c r="L207" s="516"/>
      <c r="M207" s="525"/>
    </row>
    <row r="208" spans="1:14" ht="8.1" customHeight="1">
      <c r="A208" s="513"/>
      <c r="B208" s="258"/>
      <c r="C208" s="513"/>
      <c r="D208" s="265"/>
      <c r="E208" s="719"/>
      <c r="F208" s="261" t="str">
        <f>D210</f>
        <v>БУРБАСОВ</v>
      </c>
      <c r="G208" s="718"/>
      <c r="H208" s="284"/>
      <c r="I208" s="251"/>
      <c r="J208" s="251">
        <v>-20</v>
      </c>
      <c r="K208" s="261" t="str">
        <f>I198</f>
        <v>СИПАЧЕВ</v>
      </c>
      <c r="L208" s="747">
        <v>4</v>
      </c>
      <c r="M208" s="525"/>
    </row>
    <row r="209" spans="1:13" ht="8.1" customHeight="1">
      <c r="A209" s="252">
        <v>-4</v>
      </c>
      <c r="B209" s="265"/>
      <c r="C209" s="513"/>
      <c r="D209" s="265"/>
      <c r="E209" s="719"/>
      <c r="F209" s="251" t="s">
        <v>1168</v>
      </c>
      <c r="G209" s="250"/>
      <c r="H209" s="250"/>
      <c r="I209" s="251"/>
      <c r="J209" s="251"/>
      <c r="K209" s="251"/>
      <c r="L209" s="747"/>
      <c r="M209" s="525"/>
    </row>
    <row r="210" spans="1:13" ht="8.1" customHeight="1">
      <c r="A210" s="513"/>
      <c r="B210" s="258"/>
      <c r="C210" s="717">
        <v>15</v>
      </c>
      <c r="D210" s="261" t="str">
        <f>B211</f>
        <v>БУРБАСОВ</v>
      </c>
      <c r="E210" s="718"/>
      <c r="F210" s="251"/>
      <c r="G210" s="250"/>
      <c r="H210" s="250"/>
      <c r="I210" s="251"/>
      <c r="J210" s="251"/>
      <c r="K210" s="251"/>
      <c r="L210" s="524"/>
      <c r="M210" s="525"/>
    </row>
    <row r="211" spans="1:13" ht="8.1" customHeight="1">
      <c r="A211" s="513">
        <v>-5</v>
      </c>
      <c r="B211" s="261" t="str">
        <f>D175</f>
        <v>БУРБАСОВ</v>
      </c>
      <c r="C211" s="718"/>
      <c r="D211" s="251"/>
      <c r="E211" s="250"/>
      <c r="F211" s="251"/>
      <c r="G211" s="250"/>
      <c r="H211" s="250"/>
      <c r="I211" s="251"/>
      <c r="J211" s="251"/>
      <c r="K211" s="251"/>
      <c r="L211" s="359"/>
      <c r="M211" s="515"/>
    </row>
    <row r="212" spans="1:13" ht="8.1" customHeight="1">
      <c r="A212" s="531"/>
      <c r="B212" s="251"/>
      <c r="C212" s="252"/>
      <c r="D212" s="251"/>
      <c r="E212" s="250"/>
      <c r="F212" s="251"/>
      <c r="G212" s="250"/>
      <c r="H212" s="250"/>
      <c r="I212" s="251"/>
      <c r="J212" s="251"/>
      <c r="K212" s="251"/>
      <c r="L212" s="359"/>
      <c r="M212" s="515"/>
    </row>
    <row r="213" spans="1:13" ht="8.1" customHeight="1">
      <c r="A213" s="250">
        <v>-18</v>
      </c>
      <c r="B213" s="251" t="str">
        <f>F200</f>
        <v>БОЧЕНИН</v>
      </c>
      <c r="C213" s="379"/>
      <c r="D213" s="251"/>
      <c r="E213" s="359"/>
      <c r="F213" s="251"/>
      <c r="G213" s="250"/>
      <c r="H213" s="252">
        <v>-16</v>
      </c>
      <c r="I213" s="251" t="str">
        <f>D198</f>
        <v>ШУШАКОВ</v>
      </c>
      <c r="J213" s="251"/>
      <c r="K213" s="251"/>
      <c r="L213" s="359"/>
      <c r="M213" s="515"/>
    </row>
    <row r="214" spans="1:13" ht="8.1" customHeight="1">
      <c r="A214" s="250"/>
      <c r="B214" s="258"/>
      <c r="C214" s="717">
        <v>21</v>
      </c>
      <c r="D214" s="261" t="str">
        <f>B215</f>
        <v>БУРБАСОВ</v>
      </c>
      <c r="E214" s="747">
        <v>5</v>
      </c>
      <c r="F214" s="251"/>
      <c r="G214" s="250"/>
      <c r="H214" s="252"/>
      <c r="I214" s="258"/>
      <c r="J214" s="754">
        <v>22</v>
      </c>
      <c r="K214" s="261" t="str">
        <f>I215</f>
        <v>БЕКЕН</v>
      </c>
      <c r="L214" s="747">
        <v>7</v>
      </c>
      <c r="M214" s="525"/>
    </row>
    <row r="215" spans="1:13" ht="8.1" customHeight="1">
      <c r="A215" s="250">
        <v>-19</v>
      </c>
      <c r="B215" s="261" t="str">
        <f>F208</f>
        <v>БУРБАСОВ</v>
      </c>
      <c r="C215" s="718"/>
      <c r="D215" s="251" t="s">
        <v>1169</v>
      </c>
      <c r="E215" s="747"/>
      <c r="F215" s="251"/>
      <c r="G215" s="250"/>
      <c r="H215" s="252">
        <v>-17</v>
      </c>
      <c r="I215" s="261" t="str">
        <f>D206</f>
        <v>БЕКЕН</v>
      </c>
      <c r="J215" s="755"/>
      <c r="K215" s="251" t="s">
        <v>1170</v>
      </c>
      <c r="L215" s="747"/>
      <c r="M215" s="525"/>
    </row>
    <row r="216" spans="1:13" ht="8.1" customHeight="1">
      <c r="A216" s="250"/>
      <c r="B216" s="251"/>
      <c r="C216" s="252">
        <v>-21</v>
      </c>
      <c r="D216" s="261" t="str">
        <f>B213</f>
        <v>БОЧЕНИН</v>
      </c>
      <c r="E216" s="747">
        <v>6</v>
      </c>
      <c r="F216" s="251"/>
      <c r="G216" s="250"/>
      <c r="H216" s="252"/>
      <c r="I216" s="251"/>
      <c r="J216" s="251">
        <v>-22</v>
      </c>
      <c r="K216" s="261" t="str">
        <f>I213</f>
        <v>ШУШАКОВ</v>
      </c>
      <c r="L216" s="747">
        <v>8</v>
      </c>
      <c r="M216" s="525"/>
    </row>
    <row r="217" spans="1:13" ht="8.1" customHeight="1">
      <c r="A217" s="250"/>
      <c r="B217" s="251"/>
      <c r="C217" s="252"/>
      <c r="D217" s="251"/>
      <c r="E217" s="747"/>
      <c r="F217" s="251"/>
      <c r="H217" s="532"/>
      <c r="I217" s="251"/>
      <c r="J217" s="251"/>
      <c r="K217" s="251"/>
      <c r="L217" s="747"/>
      <c r="M217" s="525"/>
    </row>
    <row r="218" spans="1:13" ht="8.1" customHeight="1">
      <c r="A218" s="250">
        <v>-12</v>
      </c>
      <c r="B218" s="251" t="str">
        <f>B199</f>
        <v>КАЙРУШЕВ</v>
      </c>
      <c r="C218" s="252"/>
      <c r="D218" s="251"/>
      <c r="E218" s="250"/>
      <c r="F218" s="251"/>
      <c r="G218" s="348"/>
      <c r="H218" s="533"/>
      <c r="I218" s="251"/>
      <c r="J218" s="251"/>
      <c r="K218" s="251"/>
      <c r="L218" s="359"/>
      <c r="M218" s="515"/>
    </row>
    <row r="219" spans="1:13" ht="8.1" customHeight="1">
      <c r="A219" s="250"/>
      <c r="B219" s="258"/>
      <c r="C219" s="717">
        <v>23</v>
      </c>
      <c r="D219" s="251" t="str">
        <f>B218</f>
        <v>КАЙРУШЕВ</v>
      </c>
      <c r="E219" s="250"/>
      <c r="F219" s="251"/>
      <c r="G219" s="348"/>
      <c r="H219" s="533"/>
      <c r="I219" s="251"/>
      <c r="J219" s="251"/>
      <c r="K219" s="251"/>
      <c r="L219" s="359"/>
      <c r="M219" s="515"/>
    </row>
    <row r="220" spans="1:13" ht="8.1" customHeight="1">
      <c r="A220" s="250">
        <v>-13</v>
      </c>
      <c r="B220" s="261"/>
      <c r="C220" s="718"/>
      <c r="D220" s="258"/>
      <c r="E220" s="717">
        <v>25</v>
      </c>
      <c r="F220" s="251"/>
      <c r="G220" s="534"/>
      <c r="H220" s="533"/>
      <c r="I220" s="251"/>
      <c r="J220" s="251"/>
      <c r="K220" s="251"/>
      <c r="L220" s="359"/>
      <c r="M220" s="515"/>
    </row>
    <row r="221" spans="1:13" ht="8.1" customHeight="1">
      <c r="A221" s="250"/>
      <c r="B221" s="251"/>
      <c r="C221" s="252"/>
      <c r="D221" s="265"/>
      <c r="E221" s="719"/>
      <c r="F221" s="261" t="str">
        <f>D219</f>
        <v>КАЙРУШЕВ</v>
      </c>
      <c r="G221" s="753">
        <v>9</v>
      </c>
      <c r="H221" s="380">
        <v>-23</v>
      </c>
      <c r="I221" s="251"/>
      <c r="J221" s="251"/>
      <c r="K221" s="251"/>
      <c r="L221" s="534"/>
      <c r="M221" s="525"/>
    </row>
    <row r="222" spans="1:13" ht="8.1" customHeight="1">
      <c r="A222" s="250">
        <v>-14</v>
      </c>
      <c r="B222" s="251"/>
      <c r="C222" s="252"/>
      <c r="D222" s="265"/>
      <c r="E222" s="719"/>
      <c r="F222" s="251"/>
      <c r="G222" s="753"/>
      <c r="H222" s="535"/>
      <c r="I222" s="258"/>
      <c r="J222" s="754">
        <v>26</v>
      </c>
      <c r="K222" s="261"/>
      <c r="L222" s="756">
        <v>11</v>
      </c>
      <c r="M222" s="525"/>
    </row>
    <row r="223" spans="1:13" ht="8.1" customHeight="1">
      <c r="A223" s="250"/>
      <c r="B223" s="258"/>
      <c r="C223" s="717">
        <v>24</v>
      </c>
      <c r="D223" s="261"/>
      <c r="E223" s="718"/>
      <c r="F223" s="251"/>
      <c r="G223" s="534"/>
      <c r="H223" s="380">
        <v>-24</v>
      </c>
      <c r="I223" s="261"/>
      <c r="J223" s="755"/>
      <c r="K223" s="251"/>
      <c r="L223" s="756"/>
      <c r="M223" s="525"/>
    </row>
    <row r="224" spans="1:13" ht="8.1" customHeight="1">
      <c r="A224" s="250">
        <v>-15</v>
      </c>
      <c r="B224" s="261"/>
      <c r="C224" s="718"/>
      <c r="D224" s="251"/>
      <c r="E224" s="252">
        <v>-25</v>
      </c>
      <c r="F224" s="261"/>
      <c r="G224" s="753">
        <v>10</v>
      </c>
      <c r="H224" s="533"/>
      <c r="I224" s="251"/>
      <c r="J224" s="251">
        <v>-26</v>
      </c>
      <c r="K224" s="251"/>
      <c r="L224" s="756">
        <v>12</v>
      </c>
      <c r="M224" s="525"/>
    </row>
    <row r="225" spans="1:14" ht="8.1" customHeight="1">
      <c r="A225" s="250"/>
      <c r="B225" s="251"/>
      <c r="C225" s="252"/>
      <c r="D225" s="251"/>
      <c r="E225" s="252"/>
      <c r="F225" s="251"/>
      <c r="G225" s="753"/>
      <c r="H225" s="517"/>
      <c r="I225" s="251"/>
      <c r="J225" s="251"/>
      <c r="K225" s="258"/>
      <c r="L225" s="756"/>
      <c r="M225" s="525"/>
    </row>
    <row r="226" spans="1:14" ht="8.1" customHeight="1">
      <c r="B226" s="251" t="s">
        <v>1133</v>
      </c>
      <c r="D226" s="251"/>
      <c r="F226" s="251"/>
      <c r="I226" s="251" t="s">
        <v>1134</v>
      </c>
      <c r="J226" s="251"/>
      <c r="K226" s="251"/>
      <c r="M226" s="250"/>
    </row>
    <row r="227" spans="1:14" ht="15" customHeight="1" thickBot="1">
      <c r="A227" s="752" t="s">
        <v>954</v>
      </c>
      <c r="B227" s="752"/>
      <c r="C227" s="752"/>
      <c r="D227" s="752"/>
      <c r="E227" s="752"/>
      <c r="F227" s="752"/>
      <c r="G227" s="752"/>
      <c r="H227" s="752"/>
      <c r="I227" s="752"/>
      <c r="J227" s="752"/>
      <c r="K227" s="752"/>
      <c r="L227" s="752"/>
      <c r="M227" s="250"/>
    </row>
    <row r="228" spans="1:14" ht="8.1" customHeight="1">
      <c r="B228" s="538" t="s">
        <v>955</v>
      </c>
      <c r="C228" s="539"/>
      <c r="D228" s="540"/>
      <c r="E228" s="541"/>
      <c r="F228" s="541"/>
      <c r="G228" s="541"/>
      <c r="H228" s="541"/>
      <c r="I228" s="541"/>
      <c r="J228" s="541"/>
      <c r="K228" s="542" t="s">
        <v>346</v>
      </c>
      <c r="L228" s="474"/>
      <c r="M228" s="250"/>
    </row>
    <row r="229" spans="1:14" ht="8.1" customHeight="1">
      <c r="B229" s="251"/>
      <c r="D229" s="251"/>
      <c r="F229" s="520" t="s">
        <v>393</v>
      </c>
      <c r="I229" s="251"/>
      <c r="J229" s="251"/>
      <c r="K229" s="251"/>
      <c r="M229" s="250"/>
    </row>
    <row r="230" spans="1:14" ht="8.1" customHeight="1">
      <c r="A230" s="303"/>
      <c r="B230" s="265"/>
      <c r="C230" s="521">
        <v>1</v>
      </c>
      <c r="D230" s="261" t="s">
        <v>1171</v>
      </c>
      <c r="E230" s="522"/>
      <c r="F230" s="251"/>
      <c r="G230" s="277"/>
      <c r="H230" s="277"/>
      <c r="I230" s="759" t="s">
        <v>1172</v>
      </c>
      <c r="J230" s="759"/>
      <c r="K230" s="251"/>
      <c r="L230" s="334"/>
      <c r="M230" s="515"/>
      <c r="N230" s="277"/>
    </row>
    <row r="231" spans="1:14" ht="8.1" customHeight="1">
      <c r="A231" s="303"/>
      <c r="B231" s="265"/>
      <c r="C231" s="513"/>
      <c r="D231" s="258"/>
      <c r="E231" s="717">
        <v>5</v>
      </c>
      <c r="F231" s="251" t="str">
        <f>D230</f>
        <v>КИМ Т.</v>
      </c>
      <c r="G231" s="523"/>
      <c r="H231" s="277"/>
      <c r="I231" s="759"/>
      <c r="J231" s="759"/>
      <c r="K231" s="251"/>
      <c r="L231" s="334"/>
      <c r="M231" s="515"/>
      <c r="N231" s="277"/>
    </row>
    <row r="232" spans="1:14" ht="8.1" customHeight="1">
      <c r="A232" s="303">
        <v>2</v>
      </c>
      <c r="B232" s="261" t="s">
        <v>1000</v>
      </c>
      <c r="C232" s="513"/>
      <c r="D232" s="265"/>
      <c r="E232" s="719"/>
      <c r="F232" s="258" t="s">
        <v>1173</v>
      </c>
      <c r="G232" s="717">
        <v>9</v>
      </c>
      <c r="H232" s="284"/>
      <c r="I232" s="251"/>
      <c r="J232" s="251"/>
      <c r="K232" s="251"/>
      <c r="L232" s="334"/>
      <c r="M232" s="515"/>
      <c r="N232" s="277"/>
    </row>
    <row r="233" spans="1:14" ht="8.1" customHeight="1">
      <c r="A233" s="303"/>
      <c r="B233" s="258"/>
      <c r="C233" s="717">
        <v>1</v>
      </c>
      <c r="D233" s="261" t="str">
        <f>B232</f>
        <v>ЖУМАШЕВ</v>
      </c>
      <c r="E233" s="718"/>
      <c r="F233" s="265"/>
      <c r="G233" s="719"/>
      <c r="H233" s="284"/>
      <c r="I233" s="251"/>
      <c r="J233" s="251"/>
      <c r="K233" s="251"/>
      <c r="L233" s="334"/>
      <c r="M233" s="515"/>
      <c r="N233" s="277"/>
    </row>
    <row r="234" spans="1:14" ht="8.1" customHeight="1">
      <c r="A234" s="303">
        <v>3</v>
      </c>
      <c r="B234" s="261" t="s">
        <v>1174</v>
      </c>
      <c r="C234" s="718"/>
      <c r="D234" s="251" t="s">
        <v>1175</v>
      </c>
      <c r="E234" s="252"/>
      <c r="F234" s="265"/>
      <c r="G234" s="719"/>
      <c r="H234" s="284"/>
      <c r="I234" s="251"/>
      <c r="J234" s="251"/>
      <c r="K234" s="251"/>
      <c r="L234" s="334"/>
      <c r="M234" s="515"/>
      <c r="N234" s="277"/>
    </row>
    <row r="235" spans="1:14" ht="8.1" customHeight="1">
      <c r="A235" s="303"/>
      <c r="B235" s="251"/>
      <c r="C235" s="252"/>
      <c r="D235" s="251"/>
      <c r="E235" s="252"/>
      <c r="F235" s="265"/>
      <c r="G235" s="719"/>
      <c r="H235" s="284"/>
      <c r="I235" s="261" t="str">
        <f>F231</f>
        <v>КИМ Т.</v>
      </c>
      <c r="J235" s="265"/>
      <c r="K235" s="251"/>
      <c r="L235" s="334"/>
      <c r="M235" s="515"/>
      <c r="N235" s="277"/>
    </row>
    <row r="236" spans="1:14" ht="8.1" customHeight="1">
      <c r="A236" s="303">
        <v>4</v>
      </c>
      <c r="B236" s="261"/>
      <c r="C236" s="513"/>
      <c r="D236" s="251"/>
      <c r="E236" s="252"/>
      <c r="F236" s="265"/>
      <c r="G236" s="719"/>
      <c r="H236" s="292"/>
      <c r="I236" s="258" t="s">
        <v>1176</v>
      </c>
      <c r="J236" s="754">
        <v>11</v>
      </c>
      <c r="K236" s="251"/>
      <c r="L236" s="334"/>
      <c r="M236" s="515"/>
      <c r="N236" s="277"/>
    </row>
    <row r="237" spans="1:14" ht="8.1" customHeight="1">
      <c r="A237" s="303"/>
      <c r="B237" s="258"/>
      <c r="C237" s="717">
        <v>2</v>
      </c>
      <c r="D237" s="261" t="s">
        <v>980</v>
      </c>
      <c r="E237" s="513"/>
      <c r="F237" s="265"/>
      <c r="G237" s="719"/>
      <c r="H237" s="284"/>
      <c r="I237" s="265"/>
      <c r="J237" s="757"/>
      <c r="K237" s="251"/>
      <c r="L237" s="334"/>
      <c r="M237" s="515"/>
      <c r="N237" s="277"/>
    </row>
    <row r="238" spans="1:14" ht="8.1" customHeight="1">
      <c r="A238" s="303">
        <v>5</v>
      </c>
      <c r="B238" s="261"/>
      <c r="C238" s="718"/>
      <c r="D238" s="258"/>
      <c r="E238" s="717">
        <v>6</v>
      </c>
      <c r="F238" s="265"/>
      <c r="G238" s="719"/>
      <c r="H238" s="284"/>
      <c r="I238" s="265"/>
      <c r="J238" s="757"/>
      <c r="K238" s="251"/>
      <c r="L238" s="334"/>
      <c r="M238" s="515"/>
      <c r="N238" s="277"/>
    </row>
    <row r="239" spans="1:14" ht="8.1" customHeight="1">
      <c r="A239" s="303"/>
      <c r="B239" s="251"/>
      <c r="C239" s="252"/>
      <c r="D239" s="265"/>
      <c r="E239" s="719"/>
      <c r="F239" s="261" t="str">
        <f>D240</f>
        <v>ХАРКИ М.</v>
      </c>
      <c r="G239" s="718"/>
      <c r="H239" s="284"/>
      <c r="I239" s="265"/>
      <c r="J239" s="757"/>
      <c r="K239" s="251"/>
      <c r="L239" s="334"/>
      <c r="M239" s="515"/>
      <c r="N239" s="277"/>
    </row>
    <row r="240" spans="1:14" ht="8.1" customHeight="1">
      <c r="A240" s="303"/>
      <c r="B240" s="265"/>
      <c r="C240" s="521">
        <v>6</v>
      </c>
      <c r="D240" s="261" t="s">
        <v>721</v>
      </c>
      <c r="E240" s="718"/>
      <c r="F240" s="251" t="s">
        <v>1177</v>
      </c>
      <c r="G240" s="252"/>
      <c r="H240" s="275"/>
      <c r="I240" s="265"/>
      <c r="J240" s="757"/>
      <c r="K240" s="251"/>
      <c r="L240" s="524"/>
      <c r="M240" s="525"/>
      <c r="N240" s="277"/>
    </row>
    <row r="241" spans="1:14" ht="8.1" customHeight="1">
      <c r="A241" s="303"/>
      <c r="B241" s="265"/>
      <c r="C241" s="513"/>
      <c r="D241" s="251"/>
      <c r="E241" s="252"/>
      <c r="F241" s="251"/>
      <c r="G241" s="252"/>
      <c r="H241" s="275"/>
      <c r="I241" s="265"/>
      <c r="J241" s="757"/>
      <c r="K241" s="283" t="str">
        <f>I235</f>
        <v>КИМ Т.</v>
      </c>
      <c r="L241" s="747">
        <v>1</v>
      </c>
      <c r="M241" s="525"/>
      <c r="N241" s="277"/>
    </row>
    <row r="242" spans="1:14" ht="8.1" customHeight="1">
      <c r="A242" s="303"/>
      <c r="B242" s="265"/>
      <c r="C242" s="521">
        <v>7</v>
      </c>
      <c r="D242" s="261" t="s">
        <v>994</v>
      </c>
      <c r="E242" s="513"/>
      <c r="F242" s="251"/>
      <c r="G242" s="252"/>
      <c r="H242" s="275"/>
      <c r="I242" s="265"/>
      <c r="J242" s="757"/>
      <c r="K242" s="265" t="s">
        <v>1178</v>
      </c>
      <c r="L242" s="747"/>
      <c r="M242" s="525"/>
      <c r="N242" s="276"/>
    </row>
    <row r="243" spans="1:14" ht="8.1" customHeight="1">
      <c r="A243" s="303"/>
      <c r="B243" s="251"/>
      <c r="C243" s="252"/>
      <c r="D243" s="265"/>
      <c r="E243" s="717">
        <v>7</v>
      </c>
      <c r="F243" s="261" t="str">
        <f>D242</f>
        <v>ГОЛОДОВ</v>
      </c>
      <c r="G243" s="513"/>
      <c r="H243" s="275"/>
      <c r="I243" s="265"/>
      <c r="J243" s="757"/>
      <c r="K243" s="265"/>
      <c r="L243" s="527"/>
      <c r="M243" s="528"/>
      <c r="N243" s="276"/>
    </row>
    <row r="244" spans="1:14" ht="8.1" customHeight="1">
      <c r="A244" s="303">
        <v>8</v>
      </c>
      <c r="B244" s="265"/>
      <c r="C244" s="513"/>
      <c r="D244" s="265"/>
      <c r="E244" s="719"/>
      <c r="F244" s="258" t="s">
        <v>1179</v>
      </c>
      <c r="G244" s="717">
        <v>10</v>
      </c>
      <c r="H244" s="284"/>
      <c r="I244" s="265"/>
      <c r="J244" s="757"/>
      <c r="K244" s="265"/>
      <c r="L244" s="527"/>
      <c r="M244" s="528"/>
      <c r="N244" s="276"/>
    </row>
    <row r="245" spans="1:14" ht="8.1" customHeight="1">
      <c r="A245" s="303"/>
      <c r="B245" s="258"/>
      <c r="C245" s="717">
        <v>3</v>
      </c>
      <c r="D245" s="261" t="s">
        <v>982</v>
      </c>
      <c r="E245" s="718"/>
      <c r="F245" s="265"/>
      <c r="G245" s="719"/>
      <c r="H245" s="284"/>
      <c r="I245" s="265"/>
      <c r="J245" s="757"/>
      <c r="K245" s="265"/>
      <c r="L245" s="527"/>
      <c r="M245" s="528"/>
      <c r="N245" s="276"/>
    </row>
    <row r="246" spans="1:14" ht="8.1" customHeight="1">
      <c r="A246" s="303">
        <v>9</v>
      </c>
      <c r="B246" s="261"/>
      <c r="C246" s="718"/>
      <c r="D246" s="251"/>
      <c r="E246" s="252"/>
      <c r="F246" s="265"/>
      <c r="G246" s="719"/>
      <c r="H246" s="284"/>
      <c r="I246" s="265"/>
      <c r="J246" s="757"/>
      <c r="K246" s="265"/>
      <c r="L246" s="527"/>
      <c r="M246" s="528"/>
      <c r="N246" s="276"/>
    </row>
    <row r="247" spans="1:14" ht="8.1" customHeight="1">
      <c r="A247" s="303"/>
      <c r="B247" s="251"/>
      <c r="C247" s="252"/>
      <c r="D247" s="251"/>
      <c r="E247" s="252"/>
      <c r="F247" s="265"/>
      <c r="G247" s="719"/>
      <c r="H247" s="307"/>
      <c r="I247" s="261" t="str">
        <f>F251</f>
        <v>ОСПАНОВ</v>
      </c>
      <c r="J247" s="755"/>
      <c r="K247" s="265"/>
      <c r="L247" s="527"/>
      <c r="M247" s="528"/>
      <c r="N247" s="276"/>
    </row>
    <row r="248" spans="1:14" ht="8.1" customHeight="1">
      <c r="A248" s="303">
        <v>10</v>
      </c>
      <c r="B248" s="261"/>
      <c r="C248" s="513"/>
      <c r="D248" s="251"/>
      <c r="E248" s="252"/>
      <c r="F248" s="265"/>
      <c r="G248" s="719"/>
      <c r="H248" s="284"/>
      <c r="I248" s="251" t="s">
        <v>1180</v>
      </c>
      <c r="J248" s="251"/>
      <c r="K248" s="265"/>
      <c r="L248" s="527"/>
      <c r="M248" s="528"/>
      <c r="N248" s="276"/>
    </row>
    <row r="249" spans="1:14" ht="8.1" customHeight="1">
      <c r="A249" s="303"/>
      <c r="B249" s="258"/>
      <c r="C249" s="717">
        <v>4</v>
      </c>
      <c r="D249" s="261" t="s">
        <v>1011</v>
      </c>
      <c r="E249" s="513"/>
      <c r="F249" s="265"/>
      <c r="G249" s="719"/>
      <c r="H249" s="284"/>
      <c r="I249" s="251"/>
      <c r="J249" s="251"/>
      <c r="K249" s="265"/>
      <c r="L249" s="527"/>
      <c r="M249" s="528"/>
      <c r="N249" s="276"/>
    </row>
    <row r="250" spans="1:14" ht="8.1" customHeight="1">
      <c r="A250" s="303">
        <v>11</v>
      </c>
      <c r="B250" s="261"/>
      <c r="C250" s="718"/>
      <c r="D250" s="258"/>
      <c r="E250" s="717">
        <v>8</v>
      </c>
      <c r="F250" s="265"/>
      <c r="G250" s="719"/>
      <c r="H250" s="284"/>
      <c r="I250" s="251"/>
      <c r="J250" s="251"/>
      <c r="K250" s="265"/>
      <c r="L250" s="527"/>
      <c r="M250" s="528"/>
      <c r="N250" s="276"/>
    </row>
    <row r="251" spans="1:14" ht="8.1" customHeight="1">
      <c r="A251" s="313"/>
      <c r="B251" s="251"/>
      <c r="C251" s="252"/>
      <c r="D251" s="265"/>
      <c r="E251" s="719"/>
      <c r="F251" s="261" t="str">
        <f>D252</f>
        <v>ОСПАНОВ</v>
      </c>
      <c r="G251" s="718"/>
      <c r="H251" s="284"/>
      <c r="I251" s="251"/>
      <c r="J251" s="251">
        <v>-11</v>
      </c>
      <c r="K251" s="261" t="str">
        <f>I247</f>
        <v>ОСПАНОВ</v>
      </c>
      <c r="L251" s="758"/>
      <c r="M251" s="528"/>
      <c r="N251" s="276"/>
    </row>
    <row r="252" spans="1:14" ht="8.1" customHeight="1">
      <c r="A252" s="313"/>
      <c r="B252" s="265"/>
      <c r="C252" s="521">
        <v>12</v>
      </c>
      <c r="D252" s="261" t="s">
        <v>1045</v>
      </c>
      <c r="E252" s="718"/>
      <c r="F252" s="251" t="s">
        <v>1181</v>
      </c>
      <c r="G252" s="252"/>
      <c r="H252" s="250"/>
      <c r="I252" s="251"/>
      <c r="J252" s="251"/>
      <c r="K252" s="518"/>
      <c r="L252" s="758"/>
      <c r="M252" s="528"/>
      <c r="N252" s="276"/>
    </row>
    <row r="253" spans="1:14" ht="8.1" customHeight="1">
      <c r="A253" s="313"/>
      <c r="B253" s="265"/>
      <c r="C253" s="521"/>
      <c r="D253" s="265"/>
      <c r="E253" s="513"/>
      <c r="F253" s="251"/>
      <c r="G253" s="252"/>
      <c r="H253" s="250"/>
      <c r="I253" s="251"/>
      <c r="J253" s="251"/>
      <c r="K253" s="309"/>
      <c r="L253" s="527"/>
      <c r="M253" s="528"/>
      <c r="N253" s="276"/>
    </row>
    <row r="254" spans="1:14" ht="8.1" customHeight="1">
      <c r="A254" s="250"/>
      <c r="B254" s="251"/>
      <c r="C254" s="252"/>
      <c r="D254" s="251"/>
      <c r="E254" s="252">
        <v>-9</v>
      </c>
      <c r="F254" s="251" t="str">
        <f>F239</f>
        <v>ХАРКИ М.</v>
      </c>
      <c r="G254" s="252"/>
      <c r="H254" s="250"/>
      <c r="I254" s="251"/>
      <c r="J254" s="720">
        <v>2</v>
      </c>
      <c r="K254" s="309"/>
      <c r="L254" s="527"/>
      <c r="M254" s="528"/>
      <c r="N254" s="250"/>
    </row>
    <row r="255" spans="1:14" ht="8.1" customHeight="1">
      <c r="A255" s="252">
        <v>-1</v>
      </c>
      <c r="B255" s="251" t="str">
        <f>B234</f>
        <v>ШАРИПХАН</v>
      </c>
      <c r="C255" s="252"/>
      <c r="D255" s="251"/>
      <c r="E255" s="252"/>
      <c r="F255" s="258"/>
      <c r="G255" s="717">
        <v>18</v>
      </c>
      <c r="H255" s="284"/>
      <c r="I255" s="251"/>
      <c r="J255" s="720"/>
      <c r="K255" s="261" t="str">
        <f>I256</f>
        <v>ХАРКИ М.</v>
      </c>
      <c r="L255" s="537"/>
      <c r="M255" s="528"/>
      <c r="N255" s="720"/>
    </row>
    <row r="256" spans="1:14" ht="8.1" customHeight="1">
      <c r="A256" s="513"/>
      <c r="B256" s="258"/>
      <c r="C256" s="717">
        <v>12</v>
      </c>
      <c r="D256" s="251" t="str">
        <f>B257</f>
        <v>АСКАР</v>
      </c>
      <c r="E256" s="252"/>
      <c r="F256" s="265"/>
      <c r="G256" s="719"/>
      <c r="H256" s="284"/>
      <c r="I256" s="251" t="str">
        <f>F254</f>
        <v>ХАРКИ М.</v>
      </c>
      <c r="J256" s="251"/>
      <c r="K256" s="309" t="s">
        <v>1182</v>
      </c>
      <c r="L256" s="527"/>
      <c r="M256" s="528"/>
      <c r="N256" s="720"/>
    </row>
    <row r="257" spans="1:14" ht="8.1" customHeight="1">
      <c r="A257" s="513">
        <v>-8</v>
      </c>
      <c r="B257" s="261" t="str">
        <f>D249</f>
        <v>АСКАР</v>
      </c>
      <c r="C257" s="718"/>
      <c r="D257" s="258" t="s">
        <v>1183</v>
      </c>
      <c r="E257" s="717">
        <v>16</v>
      </c>
      <c r="F257" s="265"/>
      <c r="G257" s="719"/>
      <c r="H257" s="292"/>
      <c r="I257" s="258" t="s">
        <v>1184</v>
      </c>
      <c r="J257" s="754">
        <v>20</v>
      </c>
      <c r="K257" s="309"/>
      <c r="L257" s="527"/>
      <c r="M257" s="528"/>
      <c r="N257" s="275"/>
    </row>
    <row r="258" spans="1:14" ht="8.1" customHeight="1">
      <c r="A258" s="513"/>
      <c r="B258" s="258"/>
      <c r="C258" s="513"/>
      <c r="D258" s="265"/>
      <c r="E258" s="719"/>
      <c r="F258" s="261" t="str">
        <f>D256</f>
        <v>АСКАР</v>
      </c>
      <c r="G258" s="718"/>
      <c r="H258" s="284"/>
      <c r="I258" s="265"/>
      <c r="J258" s="757"/>
      <c r="K258" s="309"/>
      <c r="L258" s="527"/>
      <c r="M258" s="528"/>
      <c r="N258" s="275"/>
    </row>
    <row r="259" spans="1:14" ht="8.1" customHeight="1">
      <c r="A259" s="252">
        <v>-2</v>
      </c>
      <c r="B259" s="265"/>
      <c r="C259" s="513"/>
      <c r="D259" s="265"/>
      <c r="E259" s="719"/>
      <c r="F259" s="251" t="s">
        <v>1185</v>
      </c>
      <c r="G259" s="252"/>
      <c r="H259" s="275"/>
      <c r="I259" s="265"/>
      <c r="J259" s="757"/>
      <c r="K259" s="309"/>
      <c r="L259" s="527"/>
      <c r="M259" s="528"/>
      <c r="N259" s="275"/>
    </row>
    <row r="260" spans="1:14" ht="8.1" customHeight="1">
      <c r="A260" s="513"/>
      <c r="B260" s="258"/>
      <c r="C260" s="717">
        <v>13</v>
      </c>
      <c r="D260" s="261" t="str">
        <f>B261</f>
        <v>САЛАМАТОВ</v>
      </c>
      <c r="E260" s="718"/>
      <c r="F260" s="251"/>
      <c r="G260" s="252"/>
      <c r="H260" s="275"/>
      <c r="I260" s="265"/>
      <c r="J260" s="757"/>
      <c r="K260" s="298" t="str">
        <f>I256</f>
        <v>ХАРКИ М.</v>
      </c>
      <c r="L260" s="758"/>
      <c r="M260" s="528"/>
      <c r="N260" s="275"/>
    </row>
    <row r="261" spans="1:14" ht="8.1" customHeight="1">
      <c r="A261" s="513">
        <v>-7</v>
      </c>
      <c r="B261" s="261" t="str">
        <f>D245</f>
        <v>САЛАМАТОВ</v>
      </c>
      <c r="C261" s="718"/>
      <c r="D261" s="251"/>
      <c r="E261" s="252"/>
      <c r="F261" s="251"/>
      <c r="G261" s="252"/>
      <c r="H261" s="275"/>
      <c r="I261" s="265"/>
      <c r="J261" s="757"/>
      <c r="K261" s="251" t="s">
        <v>1186</v>
      </c>
      <c r="L261" s="758"/>
      <c r="M261" s="528"/>
      <c r="N261" s="275"/>
    </row>
    <row r="262" spans="1:14" ht="8.1" customHeight="1">
      <c r="A262" s="513"/>
      <c r="B262" s="251"/>
      <c r="C262" s="252"/>
      <c r="D262" s="251"/>
      <c r="E262" s="252">
        <v>-10</v>
      </c>
      <c r="F262" s="251" t="str">
        <f>F243</f>
        <v>ГОЛОДОВ</v>
      </c>
      <c r="G262" s="252"/>
      <c r="H262" s="275"/>
      <c r="I262" s="265"/>
      <c r="J262" s="757"/>
      <c r="K262" s="251"/>
      <c r="L262" s="527"/>
      <c r="M262" s="528"/>
      <c r="N262" s="720"/>
    </row>
    <row r="263" spans="1:14" ht="8.1" customHeight="1">
      <c r="A263" s="252">
        <v>-3</v>
      </c>
      <c r="B263" s="251"/>
      <c r="C263" s="252"/>
      <c r="D263" s="251"/>
      <c r="E263" s="252"/>
      <c r="F263" s="258"/>
      <c r="G263" s="717">
        <v>19</v>
      </c>
      <c r="H263" s="284"/>
      <c r="I263" s="265"/>
      <c r="J263" s="757"/>
      <c r="K263" s="251"/>
      <c r="L263" s="516"/>
      <c r="M263" s="525"/>
      <c r="N263" s="720"/>
    </row>
    <row r="264" spans="1:14" ht="8.1" customHeight="1">
      <c r="A264" s="513"/>
      <c r="B264" s="258"/>
      <c r="C264" s="717">
        <v>14</v>
      </c>
      <c r="D264" s="251" t="str">
        <f>B265</f>
        <v>КАБДЫЛУАХИТОВ А.</v>
      </c>
      <c r="E264" s="252"/>
      <c r="F264" s="265"/>
      <c r="G264" s="719"/>
      <c r="H264" s="307"/>
      <c r="I264" s="261" t="str">
        <f>F262</f>
        <v>ГОЛОДОВ</v>
      </c>
      <c r="J264" s="755"/>
      <c r="K264" s="251"/>
      <c r="L264" s="516"/>
      <c r="M264" s="525"/>
      <c r="N264" s="275"/>
    </row>
    <row r="265" spans="1:14" ht="8.1" customHeight="1">
      <c r="A265" s="513">
        <v>-6</v>
      </c>
      <c r="B265" s="261" t="str">
        <f>D237</f>
        <v>КАБДЫЛУАХИТОВ А.</v>
      </c>
      <c r="C265" s="718"/>
      <c r="D265" s="258"/>
      <c r="E265" s="717">
        <v>17</v>
      </c>
      <c r="F265" s="265"/>
      <c r="G265" s="719"/>
      <c r="H265" s="284"/>
      <c r="I265" s="251" t="s">
        <v>1187</v>
      </c>
      <c r="J265" s="251"/>
      <c r="K265" s="251"/>
      <c r="L265" s="516"/>
      <c r="M265" s="525"/>
      <c r="N265" s="275"/>
    </row>
    <row r="266" spans="1:14" ht="8.1" customHeight="1">
      <c r="A266" s="513"/>
      <c r="B266" s="258"/>
      <c r="C266" s="513"/>
      <c r="D266" s="265"/>
      <c r="E266" s="719"/>
      <c r="F266" s="261" t="str">
        <f>D264</f>
        <v>КАБДЫЛУАХИТОВ А.</v>
      </c>
      <c r="G266" s="718"/>
      <c r="H266" s="284"/>
      <c r="I266" s="251"/>
      <c r="J266" s="251">
        <v>-20</v>
      </c>
      <c r="K266" s="261" t="str">
        <f>I264</f>
        <v>ГОЛОДОВ</v>
      </c>
      <c r="L266" s="747">
        <v>4</v>
      </c>
      <c r="M266" s="525"/>
      <c r="N266" s="275"/>
    </row>
    <row r="267" spans="1:14" ht="8.1" customHeight="1">
      <c r="A267" s="252">
        <v>-4</v>
      </c>
      <c r="B267" s="265"/>
      <c r="C267" s="513"/>
      <c r="D267" s="265"/>
      <c r="E267" s="719"/>
      <c r="F267" s="251" t="s">
        <v>1188</v>
      </c>
      <c r="G267" s="250"/>
      <c r="H267" s="250"/>
      <c r="I267" s="251"/>
      <c r="J267" s="251"/>
      <c r="K267" s="251"/>
      <c r="L267" s="747"/>
      <c r="M267" s="525"/>
      <c r="N267" s="275"/>
    </row>
    <row r="268" spans="1:14" ht="8.1" customHeight="1">
      <c r="A268" s="513"/>
      <c r="B268" s="258"/>
      <c r="C268" s="717">
        <v>15</v>
      </c>
      <c r="D268" s="261" t="str">
        <f>B269</f>
        <v>ЖУМАШЕВ</v>
      </c>
      <c r="E268" s="718"/>
      <c r="F268" s="251"/>
      <c r="G268" s="250"/>
      <c r="H268" s="250"/>
      <c r="I268" s="251"/>
      <c r="J268" s="251"/>
      <c r="K268" s="251"/>
      <c r="L268" s="524"/>
      <c r="M268" s="525"/>
    </row>
    <row r="269" spans="1:14" ht="8.1" customHeight="1">
      <c r="A269" s="513">
        <v>-5</v>
      </c>
      <c r="B269" s="261" t="str">
        <f>D233</f>
        <v>ЖУМАШЕВ</v>
      </c>
      <c r="C269" s="718"/>
      <c r="D269" s="251"/>
      <c r="E269" s="250"/>
      <c r="F269" s="251"/>
      <c r="G269" s="250"/>
      <c r="H269" s="252"/>
      <c r="I269" s="251"/>
      <c r="J269" s="251"/>
      <c r="K269" s="251"/>
      <c r="L269" s="359"/>
      <c r="M269" s="515"/>
    </row>
    <row r="270" spans="1:14" ht="8.1" customHeight="1">
      <c r="A270" s="531"/>
      <c r="B270" s="251"/>
      <c r="C270" s="252"/>
      <c r="D270" s="251"/>
      <c r="E270" s="250"/>
      <c r="F270" s="251"/>
      <c r="G270" s="250"/>
      <c r="H270" s="252"/>
      <c r="I270" s="251"/>
      <c r="J270" s="251"/>
      <c r="K270" s="251"/>
      <c r="L270" s="359"/>
      <c r="M270" s="515"/>
    </row>
    <row r="271" spans="1:14" ht="8.1" customHeight="1">
      <c r="A271" s="250">
        <v>-18</v>
      </c>
      <c r="B271" s="251" t="str">
        <f>F258</f>
        <v>АСКАР</v>
      </c>
      <c r="C271" s="379"/>
      <c r="D271" s="251"/>
      <c r="F271" s="251"/>
      <c r="G271" s="250"/>
      <c r="H271" s="252">
        <v>-16</v>
      </c>
      <c r="I271" s="251" t="str">
        <f>D260</f>
        <v>САЛАМАТОВ</v>
      </c>
      <c r="J271" s="251"/>
      <c r="K271" s="251"/>
      <c r="L271" s="359"/>
      <c r="M271" s="515"/>
    </row>
    <row r="272" spans="1:14" ht="8.1" customHeight="1">
      <c r="A272" s="250"/>
      <c r="B272" s="258"/>
      <c r="C272" s="717">
        <v>21</v>
      </c>
      <c r="D272" s="261" t="str">
        <f>B273</f>
        <v>КАБДЫЛУАХИТОВ А.</v>
      </c>
      <c r="E272" s="747">
        <v>5</v>
      </c>
      <c r="F272" s="251"/>
      <c r="G272" s="250"/>
      <c r="H272" s="252"/>
      <c r="I272" s="258"/>
      <c r="J272" s="754">
        <v>22</v>
      </c>
      <c r="K272" s="261" t="str">
        <f>I273</f>
        <v>ЖУМАШЕВ</v>
      </c>
      <c r="L272" s="747">
        <v>7</v>
      </c>
      <c r="M272" s="525"/>
    </row>
    <row r="273" spans="1:13" ht="8.1" customHeight="1">
      <c r="A273" s="250">
        <v>-19</v>
      </c>
      <c r="B273" s="261" t="str">
        <f>F266</f>
        <v>КАБДЫЛУАХИТОВ А.</v>
      </c>
      <c r="C273" s="718"/>
      <c r="D273" s="251" t="s">
        <v>1183</v>
      </c>
      <c r="E273" s="747"/>
      <c r="F273" s="251"/>
      <c r="G273" s="250"/>
      <c r="H273" s="252">
        <v>-17</v>
      </c>
      <c r="I273" s="261" t="str">
        <f>D268</f>
        <v>ЖУМАШЕВ</v>
      </c>
      <c r="J273" s="755"/>
      <c r="K273" s="251" t="s">
        <v>1189</v>
      </c>
      <c r="L273" s="747"/>
      <c r="M273" s="525"/>
    </row>
    <row r="274" spans="1:13" ht="8.1" customHeight="1">
      <c r="A274" s="250"/>
      <c r="B274" s="251"/>
      <c r="C274" s="252">
        <v>-21</v>
      </c>
      <c r="D274" s="261" t="str">
        <f>B271</f>
        <v>АСКАР</v>
      </c>
      <c r="E274" s="747">
        <v>6</v>
      </c>
      <c r="F274" s="251"/>
      <c r="G274" s="250"/>
      <c r="H274" s="252"/>
      <c r="I274" s="251"/>
      <c r="J274" s="251">
        <v>-22</v>
      </c>
      <c r="K274" s="261" t="str">
        <f>I271</f>
        <v>САЛАМАТОВ</v>
      </c>
      <c r="L274" s="747">
        <v>8</v>
      </c>
      <c r="M274" s="525"/>
    </row>
    <row r="275" spans="1:13" ht="8.1" customHeight="1">
      <c r="A275" s="250"/>
      <c r="B275" s="251"/>
      <c r="C275" s="252"/>
      <c r="D275" s="251"/>
      <c r="E275" s="747"/>
      <c r="F275" s="251"/>
      <c r="H275" s="532"/>
      <c r="I275" s="251"/>
      <c r="J275" s="251"/>
      <c r="K275" s="251"/>
      <c r="L275" s="747"/>
      <c r="M275" s="525"/>
    </row>
    <row r="276" spans="1:13" ht="8.1" customHeight="1">
      <c r="A276" s="250">
        <v>-12</v>
      </c>
      <c r="B276" s="251" t="str">
        <f>B255</f>
        <v>ШАРИПХАН</v>
      </c>
      <c r="C276" s="252"/>
      <c r="D276" s="251"/>
      <c r="E276" s="250"/>
      <c r="F276" s="251"/>
      <c r="G276" s="348"/>
      <c r="H276" s="533"/>
      <c r="I276" s="251"/>
      <c r="J276" s="251"/>
      <c r="K276" s="251"/>
      <c r="L276" s="359"/>
      <c r="M276" s="515"/>
    </row>
    <row r="277" spans="1:13" ht="8.1" customHeight="1">
      <c r="A277" s="250"/>
      <c r="B277" s="258"/>
      <c r="C277" s="717">
        <v>23</v>
      </c>
      <c r="D277" s="251" t="str">
        <f>B276</f>
        <v>ШАРИПХАН</v>
      </c>
      <c r="E277" s="250"/>
      <c r="F277" s="251"/>
      <c r="G277" s="348"/>
      <c r="H277" s="533"/>
      <c r="I277" s="251"/>
      <c r="J277" s="251"/>
      <c r="K277" s="251"/>
      <c r="L277" s="359"/>
      <c r="M277" s="515"/>
    </row>
    <row r="278" spans="1:13" ht="8.1" customHeight="1">
      <c r="A278" s="250">
        <v>-13</v>
      </c>
      <c r="B278" s="261"/>
      <c r="C278" s="718"/>
      <c r="D278" s="258"/>
      <c r="E278" s="717">
        <v>25</v>
      </c>
      <c r="F278" s="251"/>
      <c r="G278" s="348"/>
      <c r="H278" s="533"/>
      <c r="I278" s="251"/>
      <c r="J278" s="251"/>
      <c r="K278" s="251"/>
      <c r="L278" s="359"/>
      <c r="M278" s="515"/>
    </row>
    <row r="279" spans="1:13" ht="8.1" customHeight="1">
      <c r="A279" s="250"/>
      <c r="B279" s="251"/>
      <c r="C279" s="252"/>
      <c r="D279" s="265"/>
      <c r="E279" s="719"/>
      <c r="F279" s="261" t="str">
        <f>D277</f>
        <v>ШАРИПХАН</v>
      </c>
      <c r="G279" s="753">
        <v>9</v>
      </c>
      <c r="H279" s="380">
        <v>-23</v>
      </c>
      <c r="I279" s="251"/>
      <c r="J279" s="251"/>
      <c r="K279" s="251"/>
      <c r="L279" s="534"/>
      <c r="M279" s="525"/>
    </row>
    <row r="280" spans="1:13" ht="8.1" customHeight="1">
      <c r="A280" s="250">
        <v>-14</v>
      </c>
      <c r="B280" s="251"/>
      <c r="C280" s="252"/>
      <c r="D280" s="265"/>
      <c r="E280" s="719"/>
      <c r="F280" s="251"/>
      <c r="G280" s="753"/>
      <c r="H280" s="535"/>
      <c r="I280" s="258"/>
      <c r="J280" s="754">
        <v>26</v>
      </c>
      <c r="K280" s="261"/>
      <c r="L280" s="756">
        <v>11</v>
      </c>
      <c r="M280" s="525"/>
    </row>
    <row r="281" spans="1:13" ht="8.1" customHeight="1">
      <c r="A281" s="250"/>
      <c r="B281" s="258"/>
      <c r="C281" s="717">
        <v>24</v>
      </c>
      <c r="D281" s="261"/>
      <c r="E281" s="718"/>
      <c r="F281" s="251"/>
      <c r="G281" s="534"/>
      <c r="H281" s="380">
        <v>-24</v>
      </c>
      <c r="I281" s="261"/>
      <c r="J281" s="755"/>
      <c r="K281" s="251"/>
      <c r="L281" s="756"/>
      <c r="M281" s="525"/>
    </row>
    <row r="282" spans="1:13" ht="8.1" customHeight="1">
      <c r="A282" s="250">
        <v>-15</v>
      </c>
      <c r="B282" s="261"/>
      <c r="C282" s="718"/>
      <c r="D282" s="251"/>
      <c r="E282" s="252">
        <v>-25</v>
      </c>
      <c r="F282" s="261"/>
      <c r="G282" s="753">
        <v>10</v>
      </c>
      <c r="H282" s="533"/>
      <c r="I282" s="251"/>
      <c r="J282" s="251">
        <v>-26</v>
      </c>
      <c r="K282" s="251"/>
      <c r="L282" s="756">
        <v>12</v>
      </c>
      <c r="M282" s="525"/>
    </row>
    <row r="283" spans="1:13" ht="8.1" customHeight="1">
      <c r="A283" s="250"/>
      <c r="B283" s="251"/>
      <c r="C283" s="252"/>
      <c r="D283" s="251"/>
      <c r="E283" s="252"/>
      <c r="F283" s="251"/>
      <c r="G283" s="753"/>
      <c r="H283" s="517"/>
      <c r="I283" s="251"/>
      <c r="J283" s="251"/>
      <c r="K283" s="258"/>
      <c r="L283" s="756"/>
      <c r="M283" s="525"/>
    </row>
    <row r="284" spans="1:13" ht="8.1" customHeight="1">
      <c r="A284" s="250"/>
      <c r="B284" s="251"/>
      <c r="C284" s="252"/>
      <c r="D284" s="251"/>
      <c r="E284" s="252"/>
      <c r="F284" s="251"/>
      <c r="G284" s="517"/>
      <c r="H284" s="517"/>
      <c r="I284" s="251"/>
      <c r="J284" s="251"/>
      <c r="K284" s="265"/>
      <c r="L284" s="536"/>
      <c r="M284" s="525"/>
    </row>
    <row r="285" spans="1:13" ht="8.1" customHeight="1">
      <c r="A285" s="303"/>
      <c r="B285" s="265"/>
      <c r="C285" s="521">
        <v>1</v>
      </c>
      <c r="D285" s="261" t="s">
        <v>715</v>
      </c>
      <c r="E285" s="513"/>
      <c r="F285" s="251"/>
      <c r="G285" s="523"/>
      <c r="H285" s="277"/>
      <c r="I285" s="759" t="s">
        <v>1190</v>
      </c>
      <c r="J285" s="759"/>
      <c r="K285" s="251"/>
      <c r="L285" s="334"/>
      <c r="M285" s="515"/>
    </row>
    <row r="286" spans="1:13" ht="8.1" customHeight="1">
      <c r="A286" s="303"/>
      <c r="B286" s="265"/>
      <c r="C286" s="513"/>
      <c r="D286" s="258"/>
      <c r="E286" s="717">
        <v>5</v>
      </c>
      <c r="F286" s="251" t="str">
        <f>D285</f>
        <v>ЖАНАЙ</v>
      </c>
      <c r="G286" s="523"/>
      <c r="H286" s="277"/>
      <c r="I286" s="759"/>
      <c r="J286" s="759"/>
      <c r="K286" s="251"/>
      <c r="L286" s="334"/>
      <c r="M286" s="515"/>
    </row>
    <row r="287" spans="1:13" ht="8.1" customHeight="1">
      <c r="A287" s="303">
        <v>2</v>
      </c>
      <c r="B287" s="261" t="s">
        <v>1027</v>
      </c>
      <c r="C287" s="513"/>
      <c r="D287" s="265"/>
      <c r="E287" s="719"/>
      <c r="F287" s="258" t="s">
        <v>1191</v>
      </c>
      <c r="G287" s="717">
        <v>9</v>
      </c>
      <c r="H287" s="284"/>
      <c r="I287" s="251"/>
      <c r="J287" s="251"/>
      <c r="K287" s="251"/>
      <c r="L287" s="334"/>
      <c r="M287" s="515"/>
    </row>
    <row r="288" spans="1:13" ht="8.1" customHeight="1">
      <c r="A288" s="303"/>
      <c r="B288" s="258"/>
      <c r="C288" s="717">
        <v>1</v>
      </c>
      <c r="D288" s="261" t="str">
        <f>B287</f>
        <v>ТОКМУРАТОВ</v>
      </c>
      <c r="E288" s="718"/>
      <c r="F288" s="265"/>
      <c r="G288" s="719"/>
      <c r="H288" s="284"/>
      <c r="I288" s="251"/>
      <c r="J288" s="251"/>
      <c r="K288" s="251"/>
      <c r="L288" s="334"/>
      <c r="M288" s="515"/>
    </row>
    <row r="289" spans="1:13" ht="8.1" customHeight="1">
      <c r="A289" s="303">
        <v>3</v>
      </c>
      <c r="B289" s="261" t="s">
        <v>1192</v>
      </c>
      <c r="C289" s="718"/>
      <c r="D289" s="251" t="s">
        <v>1193</v>
      </c>
      <c r="E289" s="252"/>
      <c r="F289" s="265"/>
      <c r="G289" s="719"/>
      <c r="H289" s="284"/>
      <c r="I289" s="251"/>
      <c r="J289" s="251"/>
      <c r="K289" s="251"/>
      <c r="L289" s="334"/>
      <c r="M289" s="515"/>
    </row>
    <row r="290" spans="1:13" ht="8.1" customHeight="1">
      <c r="A290" s="303"/>
      <c r="B290" s="251"/>
      <c r="C290" s="252"/>
      <c r="D290" s="251"/>
      <c r="E290" s="252"/>
      <c r="F290" s="265"/>
      <c r="G290" s="719"/>
      <c r="H290" s="284"/>
      <c r="I290" s="261" t="str">
        <f>F286</f>
        <v>ЖАНАЙ</v>
      </c>
      <c r="J290" s="265"/>
      <c r="K290" s="251"/>
      <c r="L290" s="334"/>
      <c r="M290" s="515"/>
    </row>
    <row r="291" spans="1:13" ht="8.1" customHeight="1">
      <c r="A291" s="303">
        <v>4</v>
      </c>
      <c r="B291" s="261"/>
      <c r="C291" s="513"/>
      <c r="D291" s="251"/>
      <c r="E291" s="252"/>
      <c r="F291" s="265"/>
      <c r="G291" s="719"/>
      <c r="H291" s="292"/>
      <c r="I291" s="258" t="s">
        <v>1194</v>
      </c>
      <c r="J291" s="754">
        <v>11</v>
      </c>
      <c r="K291" s="251"/>
      <c r="L291" s="334"/>
      <c r="M291" s="515"/>
    </row>
    <row r="292" spans="1:13" ht="8.1" customHeight="1">
      <c r="A292" s="303"/>
      <c r="B292" s="258"/>
      <c r="C292" s="717">
        <v>2</v>
      </c>
      <c r="D292" s="261" t="s">
        <v>1001</v>
      </c>
      <c r="E292" s="513"/>
      <c r="F292" s="265"/>
      <c r="G292" s="719"/>
      <c r="H292" s="284"/>
      <c r="I292" s="265"/>
      <c r="J292" s="757"/>
      <c r="K292" s="251"/>
      <c r="L292" s="334"/>
      <c r="M292" s="515"/>
    </row>
    <row r="293" spans="1:13" ht="8.1" customHeight="1">
      <c r="A293" s="303">
        <v>5</v>
      </c>
      <c r="B293" s="261"/>
      <c r="C293" s="718"/>
      <c r="D293" s="258"/>
      <c r="E293" s="717">
        <v>6</v>
      </c>
      <c r="F293" s="265"/>
      <c r="G293" s="719"/>
      <c r="H293" s="284"/>
      <c r="I293" s="265"/>
      <c r="J293" s="757"/>
      <c r="K293" s="251"/>
      <c r="L293" s="334"/>
      <c r="M293" s="515"/>
    </row>
    <row r="294" spans="1:13" ht="8.1" customHeight="1">
      <c r="A294" s="303"/>
      <c r="B294" s="251"/>
      <c r="C294" s="252"/>
      <c r="D294" s="265"/>
      <c r="E294" s="719"/>
      <c r="F294" s="261" t="str">
        <f>D292</f>
        <v>ТОРГАЙБЕКОВ</v>
      </c>
      <c r="G294" s="718"/>
      <c r="H294" s="284"/>
      <c r="I294" s="265"/>
      <c r="J294" s="757"/>
      <c r="K294" s="251"/>
      <c r="L294" s="334"/>
      <c r="M294" s="515"/>
    </row>
    <row r="295" spans="1:13" ht="8.1" customHeight="1">
      <c r="A295" s="303"/>
      <c r="B295" s="265"/>
      <c r="C295" s="521">
        <v>6</v>
      </c>
      <c r="D295" s="261" t="s">
        <v>1195</v>
      </c>
      <c r="E295" s="718"/>
      <c r="F295" s="251" t="s">
        <v>1196</v>
      </c>
      <c r="G295" s="252"/>
      <c r="H295" s="275"/>
      <c r="I295" s="265"/>
      <c r="J295" s="757"/>
      <c r="K295" s="251"/>
      <c r="L295" s="524"/>
      <c r="M295" s="525"/>
    </row>
    <row r="296" spans="1:13" ht="8.1" customHeight="1">
      <c r="A296" s="303"/>
      <c r="B296" s="265"/>
      <c r="C296" s="513"/>
      <c r="D296" s="251"/>
      <c r="E296" s="252"/>
      <c r="F296" s="251"/>
      <c r="G296" s="252"/>
      <c r="H296" s="275"/>
      <c r="I296" s="265"/>
      <c r="J296" s="757"/>
      <c r="K296" s="283" t="str">
        <f>I302</f>
        <v>АХТАНОВ</v>
      </c>
      <c r="L296" s="747">
        <v>1</v>
      </c>
      <c r="M296" s="525"/>
    </row>
    <row r="297" spans="1:13" ht="8.1" customHeight="1">
      <c r="A297" s="303"/>
      <c r="B297" s="265"/>
      <c r="C297" s="521">
        <v>7</v>
      </c>
      <c r="D297" s="261" t="s">
        <v>992</v>
      </c>
      <c r="E297" s="513"/>
      <c r="F297" s="251"/>
      <c r="G297" s="252"/>
      <c r="H297" s="275"/>
      <c r="I297" s="265"/>
      <c r="J297" s="757"/>
      <c r="K297" s="265" t="s">
        <v>1197</v>
      </c>
      <c r="L297" s="747"/>
      <c r="M297" s="525"/>
    </row>
    <row r="298" spans="1:13" ht="8.1" customHeight="1">
      <c r="A298" s="303"/>
      <c r="B298" s="251"/>
      <c r="C298" s="252"/>
      <c r="D298" s="265"/>
      <c r="E298" s="717">
        <v>7</v>
      </c>
      <c r="F298" s="261" t="str">
        <f>D300</f>
        <v>МУРАТКАЛИЕВ</v>
      </c>
      <c r="G298" s="513"/>
      <c r="H298" s="275"/>
      <c r="I298" s="265"/>
      <c r="J298" s="757"/>
      <c r="K298" s="265"/>
      <c r="L298" s="527"/>
      <c r="M298" s="528"/>
    </row>
    <row r="299" spans="1:13" ht="8.1" customHeight="1">
      <c r="A299" s="303">
        <v>8</v>
      </c>
      <c r="B299" s="265"/>
      <c r="C299" s="513"/>
      <c r="D299" s="265"/>
      <c r="E299" s="719"/>
      <c r="F299" s="258" t="s">
        <v>433</v>
      </c>
      <c r="G299" s="717">
        <v>10</v>
      </c>
      <c r="H299" s="284"/>
      <c r="I299" s="265"/>
      <c r="J299" s="757"/>
      <c r="K299" s="265"/>
      <c r="L299" s="527"/>
      <c r="M299" s="528"/>
    </row>
    <row r="300" spans="1:13" ht="8.1" customHeight="1">
      <c r="A300" s="303"/>
      <c r="B300" s="258"/>
      <c r="C300" s="717">
        <v>3</v>
      </c>
      <c r="D300" s="261" t="s">
        <v>1198</v>
      </c>
      <c r="E300" s="718"/>
      <c r="F300" s="265"/>
      <c r="G300" s="719"/>
      <c r="H300" s="284"/>
      <c r="I300" s="265"/>
      <c r="J300" s="757"/>
      <c r="K300" s="265"/>
      <c r="L300" s="527"/>
      <c r="M300" s="528"/>
    </row>
    <row r="301" spans="1:13" ht="8.1" customHeight="1">
      <c r="A301" s="303">
        <v>9</v>
      </c>
      <c r="B301" s="261"/>
      <c r="C301" s="718"/>
      <c r="D301" s="251"/>
      <c r="E301" s="252"/>
      <c r="F301" s="265"/>
      <c r="G301" s="719"/>
      <c r="H301" s="284"/>
      <c r="I301" s="265"/>
      <c r="J301" s="757"/>
      <c r="K301" s="265"/>
      <c r="L301" s="527"/>
      <c r="M301" s="528"/>
    </row>
    <row r="302" spans="1:13" ht="8.1" customHeight="1">
      <c r="A302" s="303"/>
      <c r="B302" s="251"/>
      <c r="C302" s="252"/>
      <c r="D302" s="251"/>
      <c r="E302" s="252"/>
      <c r="F302" s="265"/>
      <c r="G302" s="719"/>
      <c r="H302" s="307"/>
      <c r="I302" s="261" t="str">
        <f>F306</f>
        <v>АХТАНОВ</v>
      </c>
      <c r="J302" s="755"/>
      <c r="K302" s="265"/>
      <c r="L302" s="527"/>
      <c r="M302" s="528"/>
    </row>
    <row r="303" spans="1:13" ht="8.1" customHeight="1">
      <c r="A303" s="303">
        <v>10</v>
      </c>
      <c r="B303" s="261"/>
      <c r="C303" s="513"/>
      <c r="D303" s="251"/>
      <c r="E303" s="252"/>
      <c r="F303" s="265"/>
      <c r="G303" s="719"/>
      <c r="H303" s="284"/>
      <c r="I303" s="251" t="s">
        <v>1199</v>
      </c>
      <c r="J303" s="251"/>
      <c r="K303" s="265"/>
      <c r="L303" s="527"/>
      <c r="M303" s="528"/>
    </row>
    <row r="304" spans="1:13" ht="8.1" customHeight="1">
      <c r="A304" s="303"/>
      <c r="B304" s="258"/>
      <c r="C304" s="717">
        <v>4</v>
      </c>
      <c r="D304" s="261" t="s">
        <v>1200</v>
      </c>
      <c r="E304" s="513"/>
      <c r="F304" s="265"/>
      <c r="G304" s="719"/>
      <c r="H304" s="284"/>
      <c r="I304" s="251"/>
      <c r="J304" s="251"/>
      <c r="K304" s="265"/>
      <c r="L304" s="527"/>
      <c r="M304" s="528"/>
    </row>
    <row r="305" spans="1:14" ht="8.1" customHeight="1">
      <c r="A305" s="303">
        <v>11</v>
      </c>
      <c r="B305" s="261"/>
      <c r="C305" s="718"/>
      <c r="D305" s="258"/>
      <c r="E305" s="717">
        <v>8</v>
      </c>
      <c r="F305" s="265"/>
      <c r="G305" s="719"/>
      <c r="H305" s="284"/>
      <c r="I305" s="251"/>
      <c r="J305" s="251"/>
      <c r="K305" s="265"/>
      <c r="L305" s="527"/>
      <c r="M305" s="528"/>
    </row>
    <row r="306" spans="1:14" ht="8.1" customHeight="1">
      <c r="A306" s="313"/>
      <c r="B306" s="251"/>
      <c r="C306" s="252"/>
      <c r="D306" s="265"/>
      <c r="E306" s="719"/>
      <c r="F306" s="261" t="str">
        <f>D307</f>
        <v>АХТАНОВ</v>
      </c>
      <c r="G306" s="718"/>
      <c r="H306" s="284"/>
      <c r="I306" s="251"/>
      <c r="J306" s="251">
        <v>-11</v>
      </c>
      <c r="K306" s="261" t="str">
        <f>I290</f>
        <v>ЖАНАЙ</v>
      </c>
      <c r="L306" s="758"/>
      <c r="M306" s="528"/>
    </row>
    <row r="307" spans="1:14" ht="8.1" customHeight="1">
      <c r="A307" s="313"/>
      <c r="B307" s="265"/>
      <c r="C307" s="521">
        <v>12</v>
      </c>
      <c r="D307" s="261" t="s">
        <v>699</v>
      </c>
      <c r="E307" s="718"/>
      <c r="F307" s="251" t="s">
        <v>1201</v>
      </c>
      <c r="G307" s="252"/>
      <c r="H307" s="250"/>
      <c r="I307" s="251"/>
      <c r="J307" s="251"/>
      <c r="K307" s="518"/>
      <c r="L307" s="758"/>
      <c r="M307" s="528"/>
    </row>
    <row r="308" spans="1:14" ht="8.1" customHeight="1">
      <c r="A308" s="313"/>
      <c r="B308" s="265"/>
      <c r="C308" s="521"/>
      <c r="D308" s="265"/>
      <c r="E308" s="513"/>
      <c r="F308" s="251"/>
      <c r="G308" s="252"/>
      <c r="H308" s="250"/>
      <c r="I308" s="251"/>
      <c r="J308" s="251"/>
      <c r="K308" s="309"/>
      <c r="L308" s="527"/>
      <c r="M308" s="528"/>
    </row>
    <row r="309" spans="1:14" ht="8.1" customHeight="1">
      <c r="A309" s="250"/>
      <c r="B309" s="251"/>
      <c r="C309" s="252"/>
      <c r="D309" s="251"/>
      <c r="E309" s="252">
        <v>-9</v>
      </c>
      <c r="F309" s="251" t="str">
        <f>F294</f>
        <v>ТОРГАЙБЕКОВ</v>
      </c>
      <c r="G309" s="252"/>
      <c r="H309" s="250"/>
      <c r="I309" s="251"/>
      <c r="J309" s="720">
        <v>2</v>
      </c>
      <c r="K309" s="309"/>
      <c r="L309" s="527"/>
      <c r="M309" s="528"/>
    </row>
    <row r="310" spans="1:14" ht="8.1" customHeight="1">
      <c r="A310" s="252">
        <v>-1</v>
      </c>
      <c r="B310" s="251" t="str">
        <f>B289</f>
        <v>ХАЙРУШЕВ</v>
      </c>
      <c r="C310" s="252"/>
      <c r="D310" s="251"/>
      <c r="E310" s="252"/>
      <c r="F310" s="258"/>
      <c r="G310" s="717">
        <v>18</v>
      </c>
      <c r="H310" s="284"/>
      <c r="I310" s="251"/>
      <c r="J310" s="720"/>
      <c r="K310" s="298" t="str">
        <f>K306</f>
        <v>ЖАНАЙ</v>
      </c>
      <c r="L310" s="537"/>
      <c r="M310" s="528"/>
    </row>
    <row r="311" spans="1:14" ht="8.1" customHeight="1">
      <c r="A311" s="513"/>
      <c r="B311" s="258"/>
      <c r="C311" s="717">
        <v>12</v>
      </c>
      <c r="D311" s="251" t="str">
        <f>B312</f>
        <v>КЕСКИНБАЕВ</v>
      </c>
      <c r="E311" s="252"/>
      <c r="F311" s="265"/>
      <c r="G311" s="719"/>
      <c r="H311" s="284"/>
      <c r="I311" s="251" t="str">
        <f>F309</f>
        <v>ТОРГАЙБЕКОВ</v>
      </c>
      <c r="J311" s="251"/>
      <c r="K311" s="265" t="s">
        <v>1202</v>
      </c>
      <c r="L311" s="537"/>
      <c r="M311" s="528"/>
      <c r="N311" s="720"/>
    </row>
    <row r="312" spans="1:14" ht="8.1" customHeight="1">
      <c r="A312" s="513">
        <v>-8</v>
      </c>
      <c r="B312" s="261" t="str">
        <f>D304</f>
        <v>КЕСКИНБАЕВ</v>
      </c>
      <c r="C312" s="718"/>
      <c r="D312" s="258" t="s">
        <v>1203</v>
      </c>
      <c r="E312" s="717">
        <v>16</v>
      </c>
      <c r="F312" s="265"/>
      <c r="G312" s="719"/>
      <c r="H312" s="292"/>
      <c r="I312" s="258" t="s">
        <v>1204</v>
      </c>
      <c r="J312" s="754">
        <v>20</v>
      </c>
      <c r="K312" s="309"/>
      <c r="L312" s="527"/>
      <c r="M312" s="528"/>
      <c r="N312" s="720"/>
    </row>
    <row r="313" spans="1:14" ht="8.1" customHeight="1">
      <c r="A313" s="513"/>
      <c r="B313" s="258"/>
      <c r="C313" s="513"/>
      <c r="D313" s="265"/>
      <c r="E313" s="719"/>
      <c r="F313" s="261" t="str">
        <f>D311</f>
        <v>КЕСКИНБАЕВ</v>
      </c>
      <c r="G313" s="718"/>
      <c r="H313" s="284"/>
      <c r="I313" s="265"/>
      <c r="J313" s="757"/>
      <c r="K313" s="309"/>
      <c r="L313" s="527"/>
      <c r="M313" s="528"/>
    </row>
    <row r="314" spans="1:14" ht="8.1" customHeight="1">
      <c r="A314" s="252">
        <v>-2</v>
      </c>
      <c r="B314" s="265"/>
      <c r="C314" s="513"/>
      <c r="D314" s="265"/>
      <c r="E314" s="719"/>
      <c r="F314" s="251" t="str">
        <f>F299</f>
        <v>W</v>
      </c>
      <c r="G314" s="252"/>
      <c r="H314" s="275"/>
      <c r="I314" s="265"/>
      <c r="J314" s="757"/>
      <c r="K314" s="309"/>
      <c r="L314" s="527"/>
      <c r="M314" s="528"/>
    </row>
    <row r="315" spans="1:14" ht="8.1" customHeight="1">
      <c r="A315" s="513"/>
      <c r="B315" s="258"/>
      <c r="C315" s="717">
        <v>13</v>
      </c>
      <c r="D315" s="261" t="str">
        <f>B316</f>
        <v>АМАНГЕЛДЫУЛЫ</v>
      </c>
      <c r="E315" s="718"/>
      <c r="F315" s="251"/>
      <c r="G315" s="252"/>
      <c r="H315" s="275"/>
      <c r="I315" s="265"/>
      <c r="J315" s="757"/>
      <c r="K315" s="298" t="str">
        <f>I319</f>
        <v>МУРАТКАЛИЕВ</v>
      </c>
      <c r="L315" s="758"/>
      <c r="M315" s="528"/>
    </row>
    <row r="316" spans="1:14" ht="8.1" customHeight="1">
      <c r="A316" s="513">
        <v>-7</v>
      </c>
      <c r="B316" s="261" t="str">
        <f>D297</f>
        <v>АМАНГЕЛДЫУЛЫ</v>
      </c>
      <c r="C316" s="718"/>
      <c r="D316" s="251"/>
      <c r="E316" s="252"/>
      <c r="F316" s="251"/>
      <c r="G316" s="252"/>
      <c r="H316" s="275"/>
      <c r="I316" s="265"/>
      <c r="J316" s="757"/>
      <c r="K316" s="251" t="s">
        <v>1205</v>
      </c>
      <c r="L316" s="758"/>
      <c r="M316" s="528"/>
    </row>
    <row r="317" spans="1:14" ht="8.1" customHeight="1">
      <c r="A317" s="513"/>
      <c r="B317" s="251"/>
      <c r="C317" s="252"/>
      <c r="D317" s="251"/>
      <c r="E317" s="252">
        <v>-10</v>
      </c>
      <c r="F317" s="251" t="str">
        <f>F298</f>
        <v>МУРАТКАЛИЕВ</v>
      </c>
      <c r="G317" s="252"/>
      <c r="H317" s="275"/>
      <c r="I317" s="265"/>
      <c r="J317" s="757"/>
      <c r="K317" s="251"/>
      <c r="L317" s="527"/>
      <c r="M317" s="528"/>
      <c r="N317" s="720"/>
    </row>
    <row r="318" spans="1:14" ht="8.1" customHeight="1">
      <c r="A318" s="252">
        <v>-3</v>
      </c>
      <c r="B318" s="251"/>
      <c r="C318" s="252"/>
      <c r="D318" s="251"/>
      <c r="E318" s="252"/>
      <c r="F318" s="258"/>
      <c r="G318" s="717">
        <v>19</v>
      </c>
      <c r="H318" s="284"/>
      <c r="I318" s="265"/>
      <c r="J318" s="757"/>
      <c r="K318" s="251"/>
      <c r="L318" s="516"/>
      <c r="M318" s="525"/>
      <c r="N318" s="720"/>
    </row>
    <row r="319" spans="1:14" ht="8.1" customHeight="1">
      <c r="A319" s="513"/>
      <c r="B319" s="258"/>
      <c r="C319" s="717">
        <v>14</v>
      </c>
      <c r="D319" s="251" t="str">
        <f>B320</f>
        <v>КЫСТАУБАЕВ ДМ.</v>
      </c>
      <c r="E319" s="252"/>
      <c r="F319" s="265"/>
      <c r="G319" s="719"/>
      <c r="H319" s="307"/>
      <c r="I319" s="261" t="str">
        <f>F317</f>
        <v>МУРАТКАЛИЕВ</v>
      </c>
      <c r="J319" s="755"/>
      <c r="K319" s="251"/>
      <c r="L319" s="516"/>
      <c r="M319" s="525"/>
    </row>
    <row r="320" spans="1:14" ht="8.1" customHeight="1">
      <c r="A320" s="513">
        <v>-6</v>
      </c>
      <c r="B320" s="261" t="str">
        <f>D295</f>
        <v>КЫСТАУБАЕВ ДМ.</v>
      </c>
      <c r="C320" s="718"/>
      <c r="D320" s="258"/>
      <c r="E320" s="717">
        <v>17</v>
      </c>
      <c r="F320" s="265"/>
      <c r="G320" s="719"/>
      <c r="H320" s="284"/>
      <c r="I320" s="251" t="s">
        <v>908</v>
      </c>
      <c r="J320" s="251"/>
      <c r="K320" s="251"/>
      <c r="L320" s="516"/>
      <c r="M320" s="525"/>
    </row>
    <row r="321" spans="1:13" ht="8.1" customHeight="1">
      <c r="A321" s="513"/>
      <c r="B321" s="258"/>
      <c r="C321" s="513"/>
      <c r="D321" s="265"/>
      <c r="E321" s="719"/>
      <c r="F321" s="261" t="str">
        <f>D319</f>
        <v>КЫСТАУБАЕВ ДМ.</v>
      </c>
      <c r="G321" s="718"/>
      <c r="H321" s="284"/>
      <c r="I321" s="251"/>
      <c r="J321" s="251">
        <v>-20</v>
      </c>
      <c r="K321" s="261" t="str">
        <f>I311</f>
        <v>ТОРГАЙБЕКОВ</v>
      </c>
      <c r="L321" s="747">
        <v>4</v>
      </c>
      <c r="M321" s="525"/>
    </row>
    <row r="322" spans="1:13" ht="8.1" customHeight="1">
      <c r="A322" s="252">
        <v>-4</v>
      </c>
      <c r="B322" s="265"/>
      <c r="C322" s="513"/>
      <c r="D322" s="265"/>
      <c r="E322" s="719"/>
      <c r="F322" s="251" t="s">
        <v>1206</v>
      </c>
      <c r="G322" s="250"/>
      <c r="H322" s="250"/>
      <c r="I322" s="251"/>
      <c r="J322" s="251"/>
      <c r="K322" s="251"/>
      <c r="L322" s="747"/>
      <c r="M322" s="525"/>
    </row>
    <row r="323" spans="1:13" ht="8.1" customHeight="1">
      <c r="A323" s="513"/>
      <c r="B323" s="258"/>
      <c r="C323" s="717">
        <v>15</v>
      </c>
      <c r="D323" s="261" t="str">
        <f>B324</f>
        <v>ТОКМУРАТОВ</v>
      </c>
      <c r="E323" s="718"/>
      <c r="F323" s="251"/>
      <c r="G323" s="250"/>
      <c r="H323" s="250"/>
      <c r="I323" s="251"/>
      <c r="J323" s="251"/>
      <c r="K323" s="251"/>
      <c r="L323" s="524"/>
      <c r="M323" s="525"/>
    </row>
    <row r="324" spans="1:13" ht="8.1" customHeight="1">
      <c r="A324" s="513">
        <v>-5</v>
      </c>
      <c r="B324" s="261" t="str">
        <f>D288</f>
        <v>ТОКМУРАТОВ</v>
      </c>
      <c r="C324" s="718"/>
      <c r="D324" s="251"/>
      <c r="E324" s="250"/>
      <c r="F324" s="251"/>
      <c r="G324" s="250"/>
      <c r="H324" s="250"/>
      <c r="I324" s="251"/>
      <c r="J324" s="251"/>
      <c r="K324" s="251"/>
      <c r="L324" s="359"/>
      <c r="M324" s="515"/>
    </row>
    <row r="325" spans="1:13" ht="8.1" customHeight="1">
      <c r="A325" s="531"/>
      <c r="B325" s="251"/>
      <c r="C325" s="252"/>
      <c r="D325" s="251"/>
      <c r="E325" s="250"/>
      <c r="F325" s="251"/>
      <c r="G325" s="250"/>
      <c r="H325" s="250"/>
      <c r="I325" s="251"/>
      <c r="J325" s="251"/>
      <c r="K325" s="251"/>
      <c r="L325" s="359"/>
      <c r="M325" s="515"/>
    </row>
    <row r="326" spans="1:13" ht="8.1" customHeight="1">
      <c r="A326" s="250">
        <v>-18</v>
      </c>
      <c r="B326" s="251" t="str">
        <f>F313</f>
        <v>КЕСКИНБАЕВ</v>
      </c>
      <c r="C326" s="379"/>
      <c r="D326" s="251"/>
      <c r="E326" s="359"/>
      <c r="F326" s="251"/>
      <c r="G326" s="250"/>
      <c r="H326" s="252">
        <v>-16</v>
      </c>
      <c r="I326" s="251" t="str">
        <f>D315</f>
        <v>АМАНГЕЛДЫУЛЫ</v>
      </c>
      <c r="J326" s="251"/>
      <c r="K326" s="251"/>
      <c r="L326" s="359"/>
      <c r="M326" s="515"/>
    </row>
    <row r="327" spans="1:13" ht="8.1" customHeight="1">
      <c r="A327" s="250"/>
      <c r="B327" s="258"/>
      <c r="C327" s="717">
        <v>21</v>
      </c>
      <c r="D327" s="261" t="str">
        <f>B326</f>
        <v>КЕСКИНБАЕВ</v>
      </c>
      <c r="E327" s="747">
        <v>5</v>
      </c>
      <c r="F327" s="251"/>
      <c r="G327" s="250"/>
      <c r="H327" s="252"/>
      <c r="I327" s="258"/>
      <c r="J327" s="754">
        <v>22</v>
      </c>
      <c r="K327" s="261" t="str">
        <f>I328</f>
        <v>ТОКМУРАТОВ</v>
      </c>
      <c r="L327" s="747">
        <v>7</v>
      </c>
      <c r="M327" s="525"/>
    </row>
    <row r="328" spans="1:13" ht="8.1" customHeight="1">
      <c r="A328" s="250">
        <v>-19</v>
      </c>
      <c r="B328" s="261" t="str">
        <f>F321</f>
        <v>КЫСТАУБАЕВ ДМ.</v>
      </c>
      <c r="C328" s="718"/>
      <c r="D328" s="251" t="s">
        <v>1207</v>
      </c>
      <c r="E328" s="747"/>
      <c r="F328" s="251"/>
      <c r="G328" s="250"/>
      <c r="H328" s="252">
        <v>-17</v>
      </c>
      <c r="I328" s="261" t="str">
        <f>D323</f>
        <v>ТОКМУРАТОВ</v>
      </c>
      <c r="J328" s="755"/>
      <c r="K328" s="251" t="str">
        <f>F314</f>
        <v>W</v>
      </c>
      <c r="L328" s="747"/>
      <c r="M328" s="525"/>
    </row>
    <row r="329" spans="1:13" ht="8.1" customHeight="1">
      <c r="A329" s="250"/>
      <c r="B329" s="251"/>
      <c r="C329" s="252">
        <v>-21</v>
      </c>
      <c r="D329" s="261" t="str">
        <f>B328</f>
        <v>КЫСТАУБАЕВ ДМ.</v>
      </c>
      <c r="E329" s="747">
        <v>6</v>
      </c>
      <c r="F329" s="251"/>
      <c r="G329" s="250"/>
      <c r="H329" s="252"/>
      <c r="I329" s="251"/>
      <c r="J329" s="251">
        <v>-22</v>
      </c>
      <c r="K329" s="261" t="str">
        <f>I326</f>
        <v>АМАНГЕЛДЫУЛЫ</v>
      </c>
      <c r="L329" s="747">
        <v>8</v>
      </c>
      <c r="M329" s="525"/>
    </row>
    <row r="330" spans="1:13" ht="8.1" customHeight="1">
      <c r="A330" s="250"/>
      <c r="B330" s="251"/>
      <c r="C330" s="252"/>
      <c r="D330" s="251"/>
      <c r="E330" s="747"/>
      <c r="F330" s="251"/>
      <c r="H330" s="532"/>
      <c r="I330" s="251"/>
      <c r="J330" s="251"/>
      <c r="K330" s="251"/>
      <c r="L330" s="747"/>
      <c r="M330" s="525"/>
    </row>
    <row r="331" spans="1:13" ht="8.1" customHeight="1">
      <c r="A331" s="250">
        <v>-12</v>
      </c>
      <c r="B331" s="251" t="str">
        <f>B310</f>
        <v>ХАЙРУШЕВ</v>
      </c>
      <c r="C331" s="252"/>
      <c r="D331" s="251"/>
      <c r="E331" s="250"/>
      <c r="F331" s="251"/>
      <c r="G331" s="348"/>
      <c r="H331" s="533"/>
      <c r="I331" s="251"/>
      <c r="J331" s="251"/>
      <c r="K331" s="251"/>
      <c r="L331" s="359"/>
      <c r="M331" s="515"/>
    </row>
    <row r="332" spans="1:13" ht="8.1" customHeight="1">
      <c r="A332" s="250"/>
      <c r="B332" s="258"/>
      <c r="C332" s="717">
        <v>23</v>
      </c>
      <c r="D332" s="251" t="str">
        <f>B331</f>
        <v>ХАЙРУШЕВ</v>
      </c>
      <c r="E332" s="250"/>
      <c r="F332" s="251"/>
      <c r="G332" s="348"/>
      <c r="H332" s="533"/>
      <c r="I332" s="251"/>
      <c r="J332" s="251"/>
      <c r="K332" s="251"/>
      <c r="L332" s="359"/>
      <c r="M332" s="515"/>
    </row>
    <row r="333" spans="1:13" ht="8.1" customHeight="1">
      <c r="A333" s="250">
        <v>-13</v>
      </c>
      <c r="B333" s="261"/>
      <c r="C333" s="718"/>
      <c r="D333" s="258"/>
      <c r="E333" s="717">
        <v>25</v>
      </c>
      <c r="F333" s="251"/>
      <c r="G333" s="534"/>
      <c r="H333" s="533"/>
      <c r="I333" s="251"/>
      <c r="J333" s="251"/>
      <c r="K333" s="251"/>
      <c r="L333" s="359"/>
      <c r="M333" s="515"/>
    </row>
    <row r="334" spans="1:13" ht="8.1" customHeight="1">
      <c r="A334" s="250"/>
      <c r="B334" s="251"/>
      <c r="C334" s="252"/>
      <c r="D334" s="265"/>
      <c r="E334" s="719"/>
      <c r="F334" s="261" t="str">
        <f>D332</f>
        <v>ХАЙРУШЕВ</v>
      </c>
      <c r="G334" s="753">
        <v>9</v>
      </c>
      <c r="H334" s="380">
        <v>-23</v>
      </c>
      <c r="I334" s="251"/>
      <c r="J334" s="251"/>
      <c r="K334" s="251"/>
      <c r="L334" s="534"/>
      <c r="M334" s="525"/>
    </row>
    <row r="335" spans="1:13" ht="8.1" customHeight="1">
      <c r="A335" s="250">
        <v>-14</v>
      </c>
      <c r="B335" s="251"/>
      <c r="C335" s="252"/>
      <c r="D335" s="265"/>
      <c r="E335" s="719"/>
      <c r="F335" s="251"/>
      <c r="G335" s="753"/>
      <c r="H335" s="535"/>
      <c r="I335" s="258"/>
      <c r="J335" s="754">
        <v>26</v>
      </c>
      <c r="K335" s="261"/>
      <c r="L335" s="756">
        <v>11</v>
      </c>
      <c r="M335" s="525"/>
    </row>
    <row r="336" spans="1:13" ht="8.1" customHeight="1">
      <c r="A336" s="250"/>
      <c r="B336" s="258"/>
      <c r="C336" s="717">
        <v>24</v>
      </c>
      <c r="D336" s="261"/>
      <c r="E336" s="718"/>
      <c r="F336" s="251"/>
      <c r="G336" s="534"/>
      <c r="H336" s="380">
        <v>-24</v>
      </c>
      <c r="I336" s="261"/>
      <c r="J336" s="755"/>
      <c r="K336" s="251"/>
      <c r="L336" s="756"/>
      <c r="M336" s="525"/>
    </row>
    <row r="337" spans="1:14" ht="8.1" customHeight="1">
      <c r="A337" s="250">
        <v>-15</v>
      </c>
      <c r="B337" s="261"/>
      <c r="C337" s="718"/>
      <c r="D337" s="251"/>
      <c r="E337" s="252">
        <v>-25</v>
      </c>
      <c r="F337" s="261"/>
      <c r="G337" s="753">
        <v>10</v>
      </c>
      <c r="H337" s="533"/>
      <c r="I337" s="251"/>
      <c r="J337" s="251">
        <v>-26</v>
      </c>
      <c r="K337" s="251"/>
      <c r="L337" s="756">
        <v>12</v>
      </c>
      <c r="M337" s="525"/>
    </row>
    <row r="338" spans="1:14" ht="8.1" customHeight="1">
      <c r="A338" s="250"/>
      <c r="B338" s="251"/>
      <c r="C338" s="252"/>
      <c r="D338" s="251"/>
      <c r="E338" s="252"/>
      <c r="F338" s="251"/>
      <c r="G338" s="753"/>
      <c r="H338" s="517"/>
      <c r="I338" s="251"/>
      <c r="J338" s="251"/>
      <c r="K338" s="258"/>
      <c r="L338" s="756"/>
      <c r="M338" s="525"/>
    </row>
    <row r="339" spans="1:14" ht="8.1" customHeight="1">
      <c r="B339" s="251" t="s">
        <v>1133</v>
      </c>
      <c r="D339" s="251"/>
      <c r="F339" s="251"/>
      <c r="I339" s="251" t="s">
        <v>1134</v>
      </c>
      <c r="J339" s="251"/>
      <c r="K339" s="251"/>
      <c r="M339" s="250"/>
    </row>
    <row r="340" spans="1:14" ht="15" customHeight="1" thickBot="1">
      <c r="A340" s="752" t="s">
        <v>954</v>
      </c>
      <c r="B340" s="752"/>
      <c r="C340" s="752"/>
      <c r="D340" s="752"/>
      <c r="E340" s="752"/>
      <c r="F340" s="752"/>
      <c r="G340" s="752"/>
      <c r="H340" s="752"/>
      <c r="I340" s="752"/>
      <c r="J340" s="752"/>
      <c r="K340" s="752"/>
      <c r="L340" s="752"/>
      <c r="M340" s="250"/>
    </row>
    <row r="341" spans="1:14" ht="8.1" customHeight="1">
      <c r="B341" s="538" t="s">
        <v>955</v>
      </c>
      <c r="C341" s="539"/>
      <c r="D341" s="540"/>
      <c r="E341" s="541"/>
      <c r="F341" s="541"/>
      <c r="G341" s="541"/>
      <c r="H341" s="541"/>
      <c r="I341" s="541"/>
      <c r="J341" s="541"/>
      <c r="K341" s="542" t="s">
        <v>346</v>
      </c>
      <c r="L341" s="474"/>
      <c r="M341" s="250"/>
    </row>
    <row r="342" spans="1:14" ht="8.1" customHeight="1">
      <c r="B342" s="251"/>
      <c r="D342" s="251"/>
      <c r="F342" s="520" t="s">
        <v>393</v>
      </c>
      <c r="I342" s="251"/>
      <c r="J342" s="251"/>
      <c r="K342" s="251"/>
      <c r="M342" s="250"/>
    </row>
    <row r="343" spans="1:14" ht="8.1" customHeight="1">
      <c r="A343" s="303"/>
      <c r="B343" s="265"/>
      <c r="C343" s="521">
        <v>1</v>
      </c>
      <c r="D343" s="261" t="s">
        <v>683</v>
      </c>
      <c r="E343" s="522"/>
      <c r="F343" s="251"/>
      <c r="G343" s="277"/>
      <c r="H343" s="277"/>
      <c r="I343" s="759" t="s">
        <v>1208</v>
      </c>
      <c r="J343" s="759"/>
      <c r="K343" s="251"/>
      <c r="L343" s="334"/>
      <c r="M343" s="515"/>
      <c r="N343" s="277"/>
    </row>
    <row r="344" spans="1:14" ht="8.1" customHeight="1">
      <c r="A344" s="303"/>
      <c r="B344" s="265"/>
      <c r="C344" s="513"/>
      <c r="D344" s="258"/>
      <c r="E344" s="717">
        <v>5</v>
      </c>
      <c r="F344" s="251" t="str">
        <f>D343</f>
        <v>ТЛЕУБАЕВ</v>
      </c>
      <c r="G344" s="523"/>
      <c r="H344" s="277"/>
      <c r="I344" s="759"/>
      <c r="J344" s="759"/>
      <c r="K344" s="251"/>
      <c r="L344" s="334"/>
      <c r="M344" s="515"/>
      <c r="N344" s="277"/>
    </row>
    <row r="345" spans="1:14" ht="8.1" customHeight="1">
      <c r="A345" s="303">
        <v>2</v>
      </c>
      <c r="B345" s="261" t="s">
        <v>1020</v>
      </c>
      <c r="C345" s="513"/>
      <c r="D345" s="265"/>
      <c r="E345" s="719"/>
      <c r="F345" s="258" t="s">
        <v>1209</v>
      </c>
      <c r="G345" s="717">
        <v>9</v>
      </c>
      <c r="H345" s="284"/>
      <c r="I345" s="251"/>
      <c r="J345" s="251"/>
      <c r="K345" s="251"/>
      <c r="L345" s="334"/>
      <c r="M345" s="515"/>
      <c r="N345" s="277"/>
    </row>
    <row r="346" spans="1:14" ht="8.1" customHeight="1">
      <c r="A346" s="303"/>
      <c r="B346" s="258"/>
      <c r="C346" s="717">
        <v>1</v>
      </c>
      <c r="D346" s="261" t="str">
        <f>B347</f>
        <v>МАКУЛЬБЕКОВ</v>
      </c>
      <c r="E346" s="718"/>
      <c r="F346" s="265"/>
      <c r="G346" s="719"/>
      <c r="H346" s="284"/>
      <c r="I346" s="251"/>
      <c r="J346" s="251"/>
      <c r="K346" s="251"/>
      <c r="L346" s="334"/>
      <c r="M346" s="515"/>
      <c r="N346" s="277"/>
    </row>
    <row r="347" spans="1:14" ht="8.1" customHeight="1">
      <c r="A347" s="303">
        <v>3</v>
      </c>
      <c r="B347" s="261" t="s">
        <v>1033</v>
      </c>
      <c r="C347" s="718"/>
      <c r="D347" s="251" t="s">
        <v>1210</v>
      </c>
      <c r="E347" s="252"/>
      <c r="F347" s="265"/>
      <c r="G347" s="719"/>
      <c r="H347" s="284"/>
      <c r="I347" s="251"/>
      <c r="J347" s="251"/>
      <c r="K347" s="251"/>
      <c r="L347" s="334"/>
      <c r="M347" s="515"/>
      <c r="N347" s="277"/>
    </row>
    <row r="348" spans="1:14" ht="8.1" customHeight="1">
      <c r="A348" s="303"/>
      <c r="B348" s="251"/>
      <c r="C348" s="252"/>
      <c r="D348" s="251"/>
      <c r="E348" s="252"/>
      <c r="F348" s="265"/>
      <c r="G348" s="719"/>
      <c r="H348" s="284"/>
      <c r="I348" s="261" t="str">
        <f>F344</f>
        <v>ТЛЕУБАЕВ</v>
      </c>
      <c r="J348" s="265"/>
      <c r="K348" s="251"/>
      <c r="L348" s="334"/>
      <c r="M348" s="515"/>
      <c r="N348" s="277"/>
    </row>
    <row r="349" spans="1:14" ht="8.1" customHeight="1">
      <c r="A349" s="303">
        <v>4</v>
      </c>
      <c r="B349" s="261"/>
      <c r="C349" s="513"/>
      <c r="D349" s="251"/>
      <c r="E349" s="252"/>
      <c r="F349" s="265"/>
      <c r="G349" s="719"/>
      <c r="H349" s="292"/>
      <c r="I349" s="258" t="s">
        <v>1211</v>
      </c>
      <c r="J349" s="754">
        <v>11</v>
      </c>
      <c r="K349" s="251"/>
      <c r="L349" s="334"/>
      <c r="M349" s="515"/>
      <c r="N349" s="277"/>
    </row>
    <row r="350" spans="1:14" ht="8.1" customHeight="1">
      <c r="A350" s="303"/>
      <c r="B350" s="258"/>
      <c r="C350" s="717">
        <v>2</v>
      </c>
      <c r="D350" s="261" t="s">
        <v>1068</v>
      </c>
      <c r="E350" s="513"/>
      <c r="F350" s="265"/>
      <c r="G350" s="719"/>
      <c r="H350" s="284"/>
      <c r="I350" s="265"/>
      <c r="J350" s="757"/>
      <c r="K350" s="251"/>
      <c r="L350" s="334"/>
      <c r="M350" s="515"/>
      <c r="N350" s="277"/>
    </row>
    <row r="351" spans="1:14" ht="8.1" customHeight="1">
      <c r="A351" s="303">
        <v>5</v>
      </c>
      <c r="B351" s="261"/>
      <c r="C351" s="718"/>
      <c r="D351" s="258"/>
      <c r="E351" s="717">
        <v>6</v>
      </c>
      <c r="F351" s="265"/>
      <c r="G351" s="719"/>
      <c r="H351" s="284"/>
      <c r="I351" s="265"/>
      <c r="J351" s="757"/>
      <c r="K351" s="251"/>
      <c r="L351" s="334"/>
      <c r="M351" s="515"/>
      <c r="N351" s="277"/>
    </row>
    <row r="352" spans="1:14" ht="8.1" customHeight="1">
      <c r="A352" s="303"/>
      <c r="B352" s="251"/>
      <c r="C352" s="252"/>
      <c r="D352" s="265"/>
      <c r="E352" s="719"/>
      <c r="F352" s="261" t="str">
        <f>D350</f>
        <v>ЖАМАШЕВ</v>
      </c>
      <c r="G352" s="718"/>
      <c r="H352" s="284"/>
      <c r="I352" s="265"/>
      <c r="J352" s="757"/>
      <c r="K352" s="251"/>
      <c r="L352" s="334"/>
      <c r="M352" s="515"/>
      <c r="N352" s="277"/>
    </row>
    <row r="353" spans="1:14" ht="8.1" customHeight="1">
      <c r="A353" s="303"/>
      <c r="B353" s="265"/>
      <c r="C353" s="521">
        <v>6</v>
      </c>
      <c r="D353" s="261" t="s">
        <v>1058</v>
      </c>
      <c r="E353" s="718"/>
      <c r="F353" s="251" t="s">
        <v>1212</v>
      </c>
      <c r="G353" s="252"/>
      <c r="H353" s="275"/>
      <c r="I353" s="265"/>
      <c r="J353" s="757"/>
      <c r="K353" s="251"/>
      <c r="L353" s="524"/>
      <c r="M353" s="525"/>
      <c r="N353" s="277"/>
    </row>
    <row r="354" spans="1:14" ht="8.1" customHeight="1">
      <c r="A354" s="303"/>
      <c r="B354" s="265"/>
      <c r="C354" s="513"/>
      <c r="D354" s="251"/>
      <c r="E354" s="252"/>
      <c r="F354" s="251"/>
      <c r="G354" s="252"/>
      <c r="H354" s="275"/>
      <c r="I354" s="265"/>
      <c r="J354" s="757"/>
      <c r="K354" s="283" t="str">
        <f>I348</f>
        <v>ТЛЕУБАЕВ</v>
      </c>
      <c r="L354" s="747">
        <v>1</v>
      </c>
      <c r="M354" s="525"/>
      <c r="N354" s="277"/>
    </row>
    <row r="355" spans="1:14" ht="8.1" customHeight="1">
      <c r="A355" s="303"/>
      <c r="B355" s="265"/>
      <c r="C355" s="521">
        <v>7</v>
      </c>
      <c r="D355" s="261" t="s">
        <v>1012</v>
      </c>
      <c r="E355" s="513"/>
      <c r="F355" s="251"/>
      <c r="G355" s="252"/>
      <c r="H355" s="275"/>
      <c r="I355" s="265"/>
      <c r="J355" s="757"/>
      <c r="K355" s="265" t="s">
        <v>1213</v>
      </c>
      <c r="L355" s="747"/>
      <c r="M355" s="525"/>
      <c r="N355" s="276"/>
    </row>
    <row r="356" spans="1:14" ht="8.1" customHeight="1">
      <c r="A356" s="303"/>
      <c r="B356" s="251"/>
      <c r="C356" s="252"/>
      <c r="D356" s="265"/>
      <c r="E356" s="717">
        <v>7</v>
      </c>
      <c r="F356" s="261" t="str">
        <f>D355</f>
        <v>РАМАЗАНОВ</v>
      </c>
      <c r="G356" s="513"/>
      <c r="H356" s="275"/>
      <c r="I356" s="265"/>
      <c r="J356" s="757"/>
      <c r="K356" s="265"/>
      <c r="L356" s="527"/>
      <c r="M356" s="528"/>
      <c r="N356" s="276"/>
    </row>
    <row r="357" spans="1:14" ht="8.1" customHeight="1">
      <c r="A357" s="303">
        <v>8</v>
      </c>
      <c r="B357" s="265"/>
      <c r="C357" s="513"/>
      <c r="D357" s="265"/>
      <c r="E357" s="719"/>
      <c r="F357" s="258" t="s">
        <v>1214</v>
      </c>
      <c r="G357" s="717">
        <v>10</v>
      </c>
      <c r="H357" s="284"/>
      <c r="I357" s="265"/>
      <c r="J357" s="757"/>
      <c r="K357" s="265"/>
      <c r="L357" s="527"/>
      <c r="M357" s="528"/>
      <c r="N357" s="276"/>
    </row>
    <row r="358" spans="1:14" ht="8.1" customHeight="1">
      <c r="A358" s="303"/>
      <c r="B358" s="258"/>
      <c r="C358" s="717">
        <v>3</v>
      </c>
      <c r="D358" s="261" t="s">
        <v>1215</v>
      </c>
      <c r="E358" s="718"/>
      <c r="F358" s="265"/>
      <c r="G358" s="719"/>
      <c r="H358" s="284"/>
      <c r="I358" s="265"/>
      <c r="J358" s="757"/>
      <c r="K358" s="265"/>
      <c r="L358" s="527"/>
      <c r="M358" s="528"/>
      <c r="N358" s="276"/>
    </row>
    <row r="359" spans="1:14" ht="8.1" customHeight="1">
      <c r="A359" s="303">
        <v>9</v>
      </c>
      <c r="B359" s="261"/>
      <c r="C359" s="718"/>
      <c r="D359" s="251"/>
      <c r="E359" s="252"/>
      <c r="F359" s="265"/>
      <c r="G359" s="719"/>
      <c r="H359" s="284"/>
      <c r="I359" s="265"/>
      <c r="J359" s="757"/>
      <c r="K359" s="265"/>
      <c r="L359" s="527"/>
      <c r="M359" s="528"/>
      <c r="N359" s="276"/>
    </row>
    <row r="360" spans="1:14" ht="8.1" customHeight="1">
      <c r="A360" s="303"/>
      <c r="B360" s="251"/>
      <c r="C360" s="252"/>
      <c r="D360" s="251"/>
      <c r="E360" s="252"/>
      <c r="F360" s="265"/>
      <c r="G360" s="719"/>
      <c r="H360" s="307"/>
      <c r="I360" s="261" t="str">
        <f>F356</f>
        <v>РАМАЗАНОВ</v>
      </c>
      <c r="J360" s="755"/>
      <c r="K360" s="265"/>
      <c r="L360" s="527"/>
      <c r="M360" s="528"/>
      <c r="N360" s="276"/>
    </row>
    <row r="361" spans="1:14" ht="8.1" customHeight="1">
      <c r="A361" s="303">
        <v>10</v>
      </c>
      <c r="B361" s="261"/>
      <c r="C361" s="513"/>
      <c r="D361" s="251"/>
      <c r="E361" s="252"/>
      <c r="F361" s="265"/>
      <c r="G361" s="719"/>
      <c r="H361" s="284"/>
      <c r="I361" s="251" t="s">
        <v>1216</v>
      </c>
      <c r="J361" s="251"/>
      <c r="K361" s="265"/>
      <c r="L361" s="527"/>
      <c r="M361" s="528"/>
      <c r="N361" s="276"/>
    </row>
    <row r="362" spans="1:14" ht="8.1" customHeight="1">
      <c r="A362" s="303"/>
      <c r="B362" s="258"/>
      <c r="C362" s="717">
        <v>4</v>
      </c>
      <c r="D362" s="261" t="s">
        <v>1217</v>
      </c>
      <c r="E362" s="513"/>
      <c r="F362" s="265"/>
      <c r="G362" s="719"/>
      <c r="H362" s="284"/>
      <c r="I362" s="251"/>
      <c r="J362" s="251"/>
      <c r="K362" s="265"/>
      <c r="L362" s="527"/>
      <c r="M362" s="528"/>
      <c r="N362" s="276"/>
    </row>
    <row r="363" spans="1:14" ht="8.1" customHeight="1">
      <c r="A363" s="303">
        <v>11</v>
      </c>
      <c r="B363" s="261"/>
      <c r="C363" s="718"/>
      <c r="D363" s="258"/>
      <c r="E363" s="717">
        <v>8</v>
      </c>
      <c r="F363" s="265"/>
      <c r="G363" s="719"/>
      <c r="H363" s="284"/>
      <c r="I363" s="251"/>
      <c r="J363" s="251"/>
      <c r="K363" s="265"/>
      <c r="L363" s="527"/>
      <c r="M363" s="528"/>
      <c r="N363" s="276"/>
    </row>
    <row r="364" spans="1:14" ht="8.1" customHeight="1">
      <c r="A364" s="313"/>
      <c r="B364" s="251"/>
      <c r="C364" s="252"/>
      <c r="D364" s="265"/>
      <c r="E364" s="719"/>
      <c r="F364" s="261" t="str">
        <f>D365</f>
        <v>ИСКЕНДИРОВ</v>
      </c>
      <c r="G364" s="718"/>
      <c r="H364" s="284"/>
      <c r="I364" s="251"/>
      <c r="J364" s="251">
        <v>-11</v>
      </c>
      <c r="K364" s="261" t="str">
        <f>I360</f>
        <v>РАМАЗАНОВ</v>
      </c>
      <c r="L364" s="758"/>
      <c r="M364" s="528"/>
      <c r="N364" s="276"/>
    </row>
    <row r="365" spans="1:14" ht="8.1" customHeight="1">
      <c r="A365" s="313"/>
      <c r="B365" s="265"/>
      <c r="C365" s="521">
        <v>12</v>
      </c>
      <c r="D365" s="261" t="s">
        <v>705</v>
      </c>
      <c r="E365" s="718"/>
      <c r="F365" s="251" t="s">
        <v>1218</v>
      </c>
      <c r="G365" s="252"/>
      <c r="H365" s="250"/>
      <c r="I365" s="251"/>
      <c r="J365" s="251"/>
      <c r="K365" s="518"/>
      <c r="L365" s="758"/>
      <c r="M365" s="528"/>
      <c r="N365" s="276"/>
    </row>
    <row r="366" spans="1:14" ht="8.1" customHeight="1">
      <c r="A366" s="313"/>
      <c r="B366" s="265"/>
      <c r="C366" s="521"/>
      <c r="D366" s="265"/>
      <c r="E366" s="513"/>
      <c r="F366" s="251"/>
      <c r="G366" s="252"/>
      <c r="H366" s="250"/>
      <c r="I366" s="251"/>
      <c r="J366" s="251"/>
      <c r="K366" s="309"/>
      <c r="L366" s="527"/>
      <c r="M366" s="528"/>
      <c r="N366" s="276"/>
    </row>
    <row r="367" spans="1:14" ht="8.1" customHeight="1">
      <c r="A367" s="250"/>
      <c r="B367" s="251"/>
      <c r="C367" s="252"/>
      <c r="D367" s="251"/>
      <c r="E367" s="252">
        <v>-9</v>
      </c>
      <c r="F367" s="251" t="str">
        <f>F352</f>
        <v>ЖАМАШЕВ</v>
      </c>
      <c r="G367" s="252"/>
      <c r="H367" s="250"/>
      <c r="I367" s="251"/>
      <c r="J367" s="720">
        <v>2</v>
      </c>
      <c r="K367" s="309"/>
      <c r="L367" s="527"/>
      <c r="M367" s="528"/>
      <c r="N367" s="250"/>
    </row>
    <row r="368" spans="1:14" ht="8.1" customHeight="1">
      <c r="A368" s="252">
        <v>-1</v>
      </c>
      <c r="B368" s="251" t="str">
        <f>B345</f>
        <v>АМИНОВ</v>
      </c>
      <c r="C368" s="252"/>
      <c r="D368" s="251"/>
      <c r="E368" s="252"/>
      <c r="F368" s="258"/>
      <c r="G368" s="717">
        <v>18</v>
      </c>
      <c r="H368" s="284"/>
      <c r="I368" s="251"/>
      <c r="J368" s="720"/>
      <c r="K368" s="261" t="str">
        <f>K373</f>
        <v>ИСКЕНДИРОВ</v>
      </c>
      <c r="L368" s="537"/>
      <c r="M368" s="528"/>
      <c r="N368" s="720"/>
    </row>
    <row r="369" spans="1:14" ht="8.1" customHeight="1">
      <c r="A369" s="513"/>
      <c r="B369" s="258"/>
      <c r="C369" s="717">
        <v>12</v>
      </c>
      <c r="D369" s="251" t="str">
        <f>B370</f>
        <v>ЛИТВИНЕНКО</v>
      </c>
      <c r="E369" s="252"/>
      <c r="F369" s="265"/>
      <c r="G369" s="719"/>
      <c r="H369" s="284"/>
      <c r="I369" s="251" t="str">
        <f>F367</f>
        <v>ЖАМАШЕВ</v>
      </c>
      <c r="J369" s="251"/>
      <c r="K369" s="309" t="s">
        <v>1219</v>
      </c>
      <c r="L369" s="527"/>
      <c r="M369" s="528"/>
      <c r="N369" s="720"/>
    </row>
    <row r="370" spans="1:14" ht="8.1" customHeight="1">
      <c r="A370" s="513">
        <v>-8</v>
      </c>
      <c r="B370" s="261" t="str">
        <f>D362</f>
        <v>ЛИТВИНЕНКО</v>
      </c>
      <c r="C370" s="718"/>
      <c r="D370" s="258" t="s">
        <v>1220</v>
      </c>
      <c r="E370" s="717">
        <v>16</v>
      </c>
      <c r="F370" s="265"/>
      <c r="G370" s="719"/>
      <c r="H370" s="292"/>
      <c r="I370" s="258" t="s">
        <v>1221</v>
      </c>
      <c r="J370" s="754">
        <v>20</v>
      </c>
      <c r="K370" s="309"/>
      <c r="L370" s="527"/>
      <c r="M370" s="528"/>
      <c r="N370" s="275"/>
    </row>
    <row r="371" spans="1:14" ht="8.1" customHeight="1">
      <c r="A371" s="513"/>
      <c r="B371" s="258"/>
      <c r="C371" s="513"/>
      <c r="D371" s="265"/>
      <c r="E371" s="719"/>
      <c r="F371" s="261" t="str">
        <f>D369</f>
        <v>ЛИТВИНЕНКО</v>
      </c>
      <c r="G371" s="718"/>
      <c r="H371" s="284"/>
      <c r="I371" s="265"/>
      <c r="J371" s="757"/>
      <c r="K371" s="309"/>
      <c r="L371" s="527"/>
      <c r="M371" s="528"/>
      <c r="N371" s="275"/>
    </row>
    <row r="372" spans="1:14" ht="8.1" customHeight="1">
      <c r="A372" s="252">
        <v>-2</v>
      </c>
      <c r="B372" s="265"/>
      <c r="C372" s="513"/>
      <c r="D372" s="265"/>
      <c r="E372" s="719"/>
      <c r="F372" s="251" t="s">
        <v>848</v>
      </c>
      <c r="G372" s="252"/>
      <c r="H372" s="275"/>
      <c r="I372" s="265"/>
      <c r="J372" s="757"/>
      <c r="K372" s="309"/>
      <c r="L372" s="527"/>
      <c r="M372" s="528"/>
      <c r="N372" s="275"/>
    </row>
    <row r="373" spans="1:14" ht="8.1" customHeight="1">
      <c r="A373" s="513"/>
      <c r="B373" s="258"/>
      <c r="C373" s="717">
        <v>13</v>
      </c>
      <c r="D373" s="261" t="str">
        <f>B374</f>
        <v>АБИЛ</v>
      </c>
      <c r="E373" s="718"/>
      <c r="F373" s="251"/>
      <c r="G373" s="252"/>
      <c r="H373" s="275"/>
      <c r="I373" s="265"/>
      <c r="J373" s="757"/>
      <c r="K373" s="298" t="str">
        <f>I377</f>
        <v>ИСКЕНДИРОВ</v>
      </c>
      <c r="L373" s="758"/>
      <c r="M373" s="528"/>
      <c r="N373" s="275"/>
    </row>
    <row r="374" spans="1:14" ht="8.1" customHeight="1">
      <c r="A374" s="513">
        <v>-7</v>
      </c>
      <c r="B374" s="261" t="str">
        <f>D358</f>
        <v>АБИЛ</v>
      </c>
      <c r="C374" s="718"/>
      <c r="D374" s="251"/>
      <c r="E374" s="252"/>
      <c r="F374" s="251"/>
      <c r="G374" s="252"/>
      <c r="H374" s="275"/>
      <c r="I374" s="265"/>
      <c r="J374" s="757"/>
      <c r="K374" s="251" t="s">
        <v>1222</v>
      </c>
      <c r="L374" s="758"/>
      <c r="M374" s="528"/>
      <c r="N374" s="275"/>
    </row>
    <row r="375" spans="1:14" ht="8.1" customHeight="1">
      <c r="A375" s="513"/>
      <c r="B375" s="251"/>
      <c r="C375" s="252"/>
      <c r="D375" s="251"/>
      <c r="E375" s="252">
        <v>-10</v>
      </c>
      <c r="F375" s="251" t="str">
        <f>F364</f>
        <v>ИСКЕНДИРОВ</v>
      </c>
      <c r="G375" s="252"/>
      <c r="H375" s="275"/>
      <c r="I375" s="265"/>
      <c r="J375" s="757"/>
      <c r="K375" s="251"/>
      <c r="L375" s="527"/>
      <c r="M375" s="528"/>
      <c r="N375" s="720"/>
    </row>
    <row r="376" spans="1:14" ht="8.1" customHeight="1">
      <c r="A376" s="252">
        <v>-3</v>
      </c>
      <c r="B376" s="251"/>
      <c r="C376" s="252"/>
      <c r="D376" s="251"/>
      <c r="E376" s="252"/>
      <c r="F376" s="258"/>
      <c r="G376" s="717">
        <v>19</v>
      </c>
      <c r="H376" s="284"/>
      <c r="I376" s="265"/>
      <c r="J376" s="757"/>
      <c r="K376" s="251"/>
      <c r="L376" s="516"/>
      <c r="M376" s="525"/>
      <c r="N376" s="720"/>
    </row>
    <row r="377" spans="1:14" ht="8.1" customHeight="1">
      <c r="A377" s="513"/>
      <c r="B377" s="258"/>
      <c r="C377" s="717">
        <v>14</v>
      </c>
      <c r="D377" s="251" t="str">
        <f>B378</f>
        <v>ЛАГУТЦЕВ</v>
      </c>
      <c r="E377" s="252"/>
      <c r="F377" s="265"/>
      <c r="G377" s="719"/>
      <c r="H377" s="307"/>
      <c r="I377" s="261" t="str">
        <f>F375</f>
        <v>ИСКЕНДИРОВ</v>
      </c>
      <c r="J377" s="755"/>
      <c r="K377" s="251"/>
      <c r="L377" s="516"/>
      <c r="M377" s="525"/>
      <c r="N377" s="275"/>
    </row>
    <row r="378" spans="1:14" ht="8.1" customHeight="1">
      <c r="A378" s="513">
        <v>-6</v>
      </c>
      <c r="B378" s="261" t="str">
        <f>D353</f>
        <v>ЛАГУТЦЕВ</v>
      </c>
      <c r="C378" s="718"/>
      <c r="D378" s="258"/>
      <c r="E378" s="717">
        <v>17</v>
      </c>
      <c r="F378" s="265"/>
      <c r="G378" s="719"/>
      <c r="H378" s="284"/>
      <c r="I378" s="251" t="s">
        <v>623</v>
      </c>
      <c r="J378" s="251"/>
      <c r="K378" s="251"/>
      <c r="L378" s="516"/>
      <c r="M378" s="525"/>
      <c r="N378" s="275"/>
    </row>
    <row r="379" spans="1:14" ht="8.1" customHeight="1">
      <c r="A379" s="513"/>
      <c r="B379" s="258"/>
      <c r="C379" s="513"/>
      <c r="D379" s="265"/>
      <c r="E379" s="719"/>
      <c r="F379" s="261" t="str">
        <f>D377</f>
        <v>ЛАГУТЦЕВ</v>
      </c>
      <c r="G379" s="718"/>
      <c r="H379" s="284"/>
      <c r="I379" s="251"/>
      <c r="J379" s="251">
        <v>-20</v>
      </c>
      <c r="K379" s="261" t="str">
        <f>I369</f>
        <v>ЖАМАШЕВ</v>
      </c>
      <c r="L379" s="747">
        <v>4</v>
      </c>
      <c r="M379" s="525"/>
      <c r="N379" s="275"/>
    </row>
    <row r="380" spans="1:14" ht="8.1" customHeight="1">
      <c r="A380" s="252">
        <v>-4</v>
      </c>
      <c r="B380" s="265"/>
      <c r="C380" s="513"/>
      <c r="D380" s="265"/>
      <c r="E380" s="719"/>
      <c r="F380" s="251" t="s">
        <v>1223</v>
      </c>
      <c r="G380" s="250"/>
      <c r="H380" s="250"/>
      <c r="I380" s="251"/>
      <c r="J380" s="251"/>
      <c r="K380" s="251"/>
      <c r="L380" s="747"/>
      <c r="M380" s="525"/>
      <c r="N380" s="275"/>
    </row>
    <row r="381" spans="1:14" ht="8.1" customHeight="1">
      <c r="A381" s="513"/>
      <c r="B381" s="258"/>
      <c r="C381" s="717">
        <v>15</v>
      </c>
      <c r="D381" s="261" t="str">
        <f>B382</f>
        <v>МАКУЛЬБЕКОВ</v>
      </c>
      <c r="E381" s="718"/>
      <c r="F381" s="251"/>
      <c r="G381" s="250"/>
      <c r="H381" s="250"/>
      <c r="I381" s="251"/>
      <c r="J381" s="251"/>
      <c r="K381" s="251"/>
      <c r="L381" s="524"/>
      <c r="M381" s="525"/>
    </row>
    <row r="382" spans="1:14" ht="8.1" customHeight="1">
      <c r="A382" s="513">
        <v>-5</v>
      </c>
      <c r="B382" s="261" t="str">
        <f>D346</f>
        <v>МАКУЛЬБЕКОВ</v>
      </c>
      <c r="C382" s="718"/>
      <c r="D382" s="251"/>
      <c r="E382" s="250"/>
      <c r="F382" s="251"/>
      <c r="G382" s="250"/>
      <c r="H382" s="252"/>
      <c r="I382" s="251"/>
      <c r="J382" s="251"/>
      <c r="K382" s="251"/>
      <c r="L382" s="359"/>
      <c r="M382" s="515"/>
    </row>
    <row r="383" spans="1:14" ht="8.1" customHeight="1">
      <c r="A383" s="531"/>
      <c r="B383" s="251"/>
      <c r="C383" s="252"/>
      <c r="D383" s="251"/>
      <c r="E383" s="250"/>
      <c r="F383" s="251"/>
      <c r="G383" s="250"/>
      <c r="H383" s="252"/>
      <c r="I383" s="251"/>
      <c r="J383" s="251"/>
      <c r="K383" s="251"/>
      <c r="L383" s="359"/>
      <c r="M383" s="515"/>
    </row>
    <row r="384" spans="1:14" ht="8.1" customHeight="1">
      <c r="A384" s="250">
        <v>-18</v>
      </c>
      <c r="B384" s="251" t="str">
        <f>F371</f>
        <v>ЛИТВИНЕНКО</v>
      </c>
      <c r="C384" s="379"/>
      <c r="D384" s="251"/>
      <c r="F384" s="251"/>
      <c r="G384" s="250"/>
      <c r="H384" s="252">
        <v>-16</v>
      </c>
      <c r="I384" s="251" t="str">
        <f>D373</f>
        <v>АБИЛ</v>
      </c>
      <c r="J384" s="251"/>
      <c r="K384" s="251"/>
      <c r="L384" s="359"/>
      <c r="M384" s="515"/>
    </row>
    <row r="385" spans="1:13" ht="8.1" customHeight="1">
      <c r="A385" s="250"/>
      <c r="B385" s="258"/>
      <c r="C385" s="717">
        <v>21</v>
      </c>
      <c r="D385" s="261" t="str">
        <f>B386</f>
        <v>ЛАГУТЦЕВ</v>
      </c>
      <c r="E385" s="747">
        <v>5</v>
      </c>
      <c r="F385" s="251"/>
      <c r="G385" s="250"/>
      <c r="H385" s="252"/>
      <c r="I385" s="258"/>
      <c r="J385" s="754">
        <v>22</v>
      </c>
      <c r="K385" s="261" t="str">
        <f>I384</f>
        <v>АБИЛ</v>
      </c>
      <c r="L385" s="747">
        <v>7</v>
      </c>
      <c r="M385" s="525"/>
    </row>
    <row r="386" spans="1:13" ht="8.1" customHeight="1">
      <c r="A386" s="250">
        <v>-19</v>
      </c>
      <c r="B386" s="261" t="str">
        <f>F379</f>
        <v>ЛАГУТЦЕВ</v>
      </c>
      <c r="C386" s="718"/>
      <c r="D386" s="251" t="s">
        <v>1224</v>
      </c>
      <c r="E386" s="747"/>
      <c r="F386" s="251"/>
      <c r="G386" s="250"/>
      <c r="H386" s="252">
        <v>-17</v>
      </c>
      <c r="I386" s="261" t="str">
        <f>D381</f>
        <v>МАКУЛЬБЕКОВ</v>
      </c>
      <c r="J386" s="755"/>
      <c r="K386" s="251" t="s">
        <v>1225</v>
      </c>
      <c r="L386" s="747"/>
      <c r="M386" s="525"/>
    </row>
    <row r="387" spans="1:13" ht="8.1" customHeight="1">
      <c r="A387" s="250"/>
      <c r="B387" s="251"/>
      <c r="C387" s="252">
        <v>-21</v>
      </c>
      <c r="D387" s="261" t="str">
        <f>B384</f>
        <v>ЛИТВИНЕНКО</v>
      </c>
      <c r="E387" s="747">
        <v>6</v>
      </c>
      <c r="F387" s="251"/>
      <c r="G387" s="250"/>
      <c r="H387" s="252"/>
      <c r="I387" s="251"/>
      <c r="J387" s="251">
        <v>-22</v>
      </c>
      <c r="K387" s="261" t="str">
        <f>I386</f>
        <v>МАКУЛЬБЕКОВ</v>
      </c>
      <c r="L387" s="747">
        <v>8</v>
      </c>
      <c r="M387" s="525"/>
    </row>
    <row r="388" spans="1:13" ht="8.1" customHeight="1">
      <c r="A388" s="250"/>
      <c r="B388" s="251"/>
      <c r="C388" s="252"/>
      <c r="D388" s="251"/>
      <c r="E388" s="747"/>
      <c r="F388" s="251"/>
      <c r="H388" s="532"/>
      <c r="I388" s="251"/>
      <c r="J388" s="251"/>
      <c r="K388" s="251"/>
      <c r="L388" s="747"/>
      <c r="M388" s="525"/>
    </row>
    <row r="389" spans="1:13" ht="8.1" customHeight="1">
      <c r="A389" s="250">
        <v>-12</v>
      </c>
      <c r="B389" s="251" t="str">
        <f>B368</f>
        <v>АМИНОВ</v>
      </c>
      <c r="C389" s="252"/>
      <c r="D389" s="251"/>
      <c r="E389" s="250"/>
      <c r="F389" s="251"/>
      <c r="G389" s="348"/>
      <c r="H389" s="533"/>
      <c r="I389" s="251"/>
      <c r="J389" s="251"/>
      <c r="K389" s="251"/>
      <c r="L389" s="359"/>
      <c r="M389" s="515"/>
    </row>
    <row r="390" spans="1:13" ht="8.1" customHeight="1">
      <c r="A390" s="250"/>
      <c r="B390" s="258"/>
      <c r="C390" s="717">
        <v>23</v>
      </c>
      <c r="D390" s="251" t="str">
        <f>B389</f>
        <v>АМИНОВ</v>
      </c>
      <c r="E390" s="250"/>
      <c r="F390" s="251"/>
      <c r="G390" s="348"/>
      <c r="H390" s="533"/>
      <c r="I390" s="251"/>
      <c r="J390" s="251"/>
      <c r="K390" s="251"/>
      <c r="L390" s="359"/>
      <c r="M390" s="515"/>
    </row>
    <row r="391" spans="1:13" ht="8.1" customHeight="1">
      <c r="A391" s="250">
        <v>-13</v>
      </c>
      <c r="B391" s="261"/>
      <c r="C391" s="718"/>
      <c r="D391" s="258"/>
      <c r="E391" s="717">
        <v>25</v>
      </c>
      <c r="F391" s="251"/>
      <c r="G391" s="348"/>
      <c r="H391" s="533"/>
      <c r="I391" s="251"/>
      <c r="J391" s="251"/>
      <c r="K391" s="251"/>
      <c r="L391" s="359"/>
      <c r="M391" s="515"/>
    </row>
    <row r="392" spans="1:13" ht="8.1" customHeight="1">
      <c r="A392" s="250"/>
      <c r="B392" s="251"/>
      <c r="C392" s="252"/>
      <c r="D392" s="265"/>
      <c r="E392" s="719"/>
      <c r="F392" s="261" t="str">
        <f>D390</f>
        <v>АМИНОВ</v>
      </c>
      <c r="G392" s="753">
        <v>9</v>
      </c>
      <c r="H392" s="380">
        <v>-23</v>
      </c>
      <c r="I392" s="251"/>
      <c r="J392" s="251"/>
      <c r="K392" s="251"/>
      <c r="L392" s="534"/>
      <c r="M392" s="525"/>
    </row>
    <row r="393" spans="1:13" ht="8.1" customHeight="1">
      <c r="A393" s="250">
        <v>-14</v>
      </c>
      <c r="B393" s="251"/>
      <c r="C393" s="252"/>
      <c r="D393" s="265"/>
      <c r="E393" s="719"/>
      <c r="F393" s="251"/>
      <c r="G393" s="753"/>
      <c r="H393" s="535"/>
      <c r="I393" s="258"/>
      <c r="J393" s="754">
        <v>26</v>
      </c>
      <c r="K393" s="261"/>
      <c r="L393" s="756">
        <v>11</v>
      </c>
      <c r="M393" s="525"/>
    </row>
    <row r="394" spans="1:13" ht="8.1" customHeight="1">
      <c r="A394" s="250"/>
      <c r="B394" s="258"/>
      <c r="C394" s="717">
        <v>24</v>
      </c>
      <c r="D394" s="261"/>
      <c r="E394" s="718"/>
      <c r="F394" s="251"/>
      <c r="G394" s="534"/>
      <c r="H394" s="380">
        <v>-24</v>
      </c>
      <c r="I394" s="261"/>
      <c r="J394" s="755"/>
      <c r="K394" s="251"/>
      <c r="L394" s="756"/>
      <c r="M394" s="525"/>
    </row>
    <row r="395" spans="1:13" ht="8.1" customHeight="1">
      <c r="A395" s="250">
        <v>-15</v>
      </c>
      <c r="B395" s="261"/>
      <c r="C395" s="718"/>
      <c r="D395" s="251"/>
      <c r="E395" s="252">
        <v>-25</v>
      </c>
      <c r="F395" s="261"/>
      <c r="G395" s="753">
        <v>10</v>
      </c>
      <c r="H395" s="533"/>
      <c r="I395" s="251"/>
      <c r="J395" s="251">
        <v>-26</v>
      </c>
      <c r="K395" s="251"/>
      <c r="L395" s="756">
        <v>12</v>
      </c>
      <c r="M395" s="525"/>
    </row>
    <row r="396" spans="1:13" ht="8.1" customHeight="1">
      <c r="A396" s="250"/>
      <c r="B396" s="251"/>
      <c r="C396" s="252"/>
      <c r="D396" s="251"/>
      <c r="E396" s="252"/>
      <c r="F396" s="251"/>
      <c r="G396" s="753"/>
      <c r="H396" s="517"/>
      <c r="I396" s="251"/>
      <c r="J396" s="251"/>
      <c r="K396" s="258"/>
      <c r="L396" s="756"/>
      <c r="M396" s="525"/>
    </row>
    <row r="397" spans="1:13" ht="8.1" customHeight="1">
      <c r="A397" s="250"/>
      <c r="B397" s="251"/>
      <c r="C397" s="252"/>
      <c r="D397" s="251"/>
      <c r="E397" s="252"/>
      <c r="F397" s="251"/>
      <c r="G397" s="517"/>
      <c r="H397" s="517"/>
      <c r="I397" s="251"/>
      <c r="J397" s="251"/>
      <c r="K397" s="265"/>
      <c r="L397" s="536"/>
      <c r="M397" s="525"/>
    </row>
    <row r="398" spans="1:13" ht="8.1" customHeight="1">
      <c r="A398" s="303"/>
      <c r="B398" s="265"/>
      <c r="C398" s="521">
        <v>1</v>
      </c>
      <c r="D398" s="261" t="s">
        <v>731</v>
      </c>
      <c r="E398" s="513"/>
      <c r="F398" s="251"/>
      <c r="G398" s="523"/>
      <c r="H398" s="277"/>
      <c r="I398" s="759" t="s">
        <v>1226</v>
      </c>
      <c r="J398" s="759"/>
      <c r="K398" s="251"/>
      <c r="L398" s="334"/>
      <c r="M398" s="515"/>
    </row>
    <row r="399" spans="1:13" ht="8.1" customHeight="1">
      <c r="A399" s="303"/>
      <c r="B399" s="265"/>
      <c r="C399" s="513"/>
      <c r="D399" s="258"/>
      <c r="E399" s="717">
        <v>5</v>
      </c>
      <c r="F399" s="251" t="str">
        <f>D398</f>
        <v>АМАН</v>
      </c>
      <c r="G399" s="523"/>
      <c r="H399" s="277"/>
      <c r="I399" s="759"/>
      <c r="J399" s="759"/>
      <c r="K399" s="251"/>
      <c r="L399" s="334"/>
      <c r="M399" s="515"/>
    </row>
    <row r="400" spans="1:13" ht="8.1" customHeight="1">
      <c r="A400" s="303">
        <v>2</v>
      </c>
      <c r="B400" s="261"/>
      <c r="C400" s="513"/>
      <c r="D400" s="265"/>
      <c r="E400" s="719"/>
      <c r="F400" s="258" t="s">
        <v>848</v>
      </c>
      <c r="G400" s="717">
        <v>9</v>
      </c>
      <c r="H400" s="284"/>
      <c r="I400" s="251"/>
      <c r="J400" s="251"/>
      <c r="K400" s="251"/>
      <c r="L400" s="334"/>
      <c r="M400" s="515"/>
    </row>
    <row r="401" spans="1:13" ht="8.1" customHeight="1">
      <c r="A401" s="303"/>
      <c r="B401" s="258"/>
      <c r="C401" s="717">
        <v>1</v>
      </c>
      <c r="D401" s="261" t="str">
        <f>B402</f>
        <v>БАКЫТ</v>
      </c>
      <c r="E401" s="718"/>
      <c r="F401" s="265"/>
      <c r="G401" s="719"/>
      <c r="H401" s="284"/>
      <c r="I401" s="251"/>
      <c r="J401" s="251"/>
      <c r="K401" s="251"/>
      <c r="L401" s="334"/>
      <c r="M401" s="515"/>
    </row>
    <row r="402" spans="1:13" ht="8.1" customHeight="1">
      <c r="A402" s="303">
        <v>3</v>
      </c>
      <c r="B402" s="261" t="s">
        <v>1066</v>
      </c>
      <c r="C402" s="718"/>
      <c r="D402" s="251"/>
      <c r="E402" s="252"/>
      <c r="F402" s="265"/>
      <c r="G402" s="719"/>
      <c r="H402" s="284"/>
      <c r="I402" s="251"/>
      <c r="J402" s="251"/>
      <c r="K402" s="251"/>
      <c r="L402" s="334"/>
      <c r="M402" s="515"/>
    </row>
    <row r="403" spans="1:13" ht="8.1" customHeight="1">
      <c r="A403" s="303"/>
      <c r="B403" s="251"/>
      <c r="C403" s="252"/>
      <c r="D403" s="251"/>
      <c r="E403" s="252"/>
      <c r="F403" s="265"/>
      <c r="G403" s="719"/>
      <c r="H403" s="284"/>
      <c r="I403" s="261" t="str">
        <f>F407</f>
        <v>ХАРКИ А.</v>
      </c>
      <c r="J403" s="265"/>
      <c r="K403" s="251"/>
      <c r="L403" s="334"/>
      <c r="M403" s="515"/>
    </row>
    <row r="404" spans="1:13" ht="8.1" customHeight="1">
      <c r="A404" s="303">
        <v>4</v>
      </c>
      <c r="B404" s="261"/>
      <c r="C404" s="513"/>
      <c r="D404" s="251"/>
      <c r="E404" s="252"/>
      <c r="F404" s="265"/>
      <c r="G404" s="719"/>
      <c r="H404" s="292"/>
      <c r="I404" s="258" t="s">
        <v>1227</v>
      </c>
      <c r="J404" s="754">
        <v>11</v>
      </c>
      <c r="K404" s="251"/>
      <c r="L404" s="334"/>
      <c r="M404" s="515"/>
    </row>
    <row r="405" spans="1:13" ht="8.1" customHeight="1">
      <c r="A405" s="303"/>
      <c r="B405" s="258"/>
      <c r="C405" s="717">
        <v>2</v>
      </c>
      <c r="D405" s="261" t="s">
        <v>1228</v>
      </c>
      <c r="E405" s="513"/>
      <c r="F405" s="265"/>
      <c r="G405" s="719"/>
      <c r="H405" s="284"/>
      <c r="I405" s="265"/>
      <c r="J405" s="757"/>
      <c r="K405" s="251"/>
      <c r="L405" s="334"/>
      <c r="M405" s="515"/>
    </row>
    <row r="406" spans="1:13" ht="8.1" customHeight="1">
      <c r="A406" s="303">
        <v>5</v>
      </c>
      <c r="B406" s="261"/>
      <c r="C406" s="718"/>
      <c r="D406" s="258"/>
      <c r="E406" s="717">
        <v>6</v>
      </c>
      <c r="F406" s="265"/>
      <c r="G406" s="719"/>
      <c r="H406" s="284"/>
      <c r="I406" s="265"/>
      <c r="J406" s="757"/>
      <c r="K406" s="251"/>
      <c r="L406" s="334"/>
      <c r="M406" s="515"/>
    </row>
    <row r="407" spans="1:13" ht="8.1" customHeight="1">
      <c r="A407" s="303"/>
      <c r="B407" s="251"/>
      <c r="C407" s="252"/>
      <c r="D407" s="265"/>
      <c r="E407" s="719"/>
      <c r="F407" s="261" t="str">
        <f>D408</f>
        <v>ХАРКИ А.</v>
      </c>
      <c r="G407" s="718"/>
      <c r="H407" s="284"/>
      <c r="I407" s="265"/>
      <c r="J407" s="757"/>
      <c r="K407" s="251"/>
      <c r="L407" s="334"/>
      <c r="M407" s="515"/>
    </row>
    <row r="408" spans="1:13" ht="8.1" customHeight="1">
      <c r="A408" s="303"/>
      <c r="B408" s="265"/>
      <c r="C408" s="521">
        <v>6</v>
      </c>
      <c r="D408" s="261" t="s">
        <v>971</v>
      </c>
      <c r="E408" s="718"/>
      <c r="F408" s="251" t="s">
        <v>1229</v>
      </c>
      <c r="G408" s="252"/>
      <c r="H408" s="275"/>
      <c r="I408" s="265"/>
      <c r="J408" s="757"/>
      <c r="K408" s="251"/>
      <c r="L408" s="524"/>
      <c r="M408" s="525"/>
    </row>
    <row r="409" spans="1:13" ht="8.1" customHeight="1">
      <c r="A409" s="303"/>
      <c r="B409" s="265"/>
      <c r="C409" s="513"/>
      <c r="D409" s="251"/>
      <c r="E409" s="252"/>
      <c r="F409" s="251"/>
      <c r="G409" s="252"/>
      <c r="H409" s="275"/>
      <c r="I409" s="265"/>
      <c r="J409" s="757"/>
      <c r="K409" s="283" t="str">
        <f>I415</f>
        <v>СОТНИК</v>
      </c>
      <c r="L409" s="747">
        <v>1</v>
      </c>
      <c r="M409" s="525"/>
    </row>
    <row r="410" spans="1:13" ht="8.1" customHeight="1">
      <c r="A410" s="303"/>
      <c r="B410" s="265"/>
      <c r="C410" s="521">
        <v>7</v>
      </c>
      <c r="D410" s="261" t="s">
        <v>1004</v>
      </c>
      <c r="E410" s="513"/>
      <c r="F410" s="251"/>
      <c r="G410" s="252"/>
      <c r="H410" s="275"/>
      <c r="I410" s="265"/>
      <c r="J410" s="757"/>
      <c r="K410" s="265" t="s">
        <v>1229</v>
      </c>
      <c r="L410" s="747"/>
      <c r="M410" s="525"/>
    </row>
    <row r="411" spans="1:13" ht="8.1" customHeight="1">
      <c r="A411" s="303"/>
      <c r="B411" s="251"/>
      <c r="C411" s="252"/>
      <c r="D411" s="265"/>
      <c r="E411" s="717">
        <v>7</v>
      </c>
      <c r="F411" s="261" t="str">
        <f>D410</f>
        <v>АМАНГОСОВ</v>
      </c>
      <c r="G411" s="513"/>
      <c r="H411" s="275"/>
      <c r="I411" s="265"/>
      <c r="J411" s="757"/>
      <c r="K411" s="265"/>
      <c r="L411" s="527"/>
      <c r="M411" s="528"/>
    </row>
    <row r="412" spans="1:13" ht="8.1" customHeight="1">
      <c r="A412" s="303">
        <v>8</v>
      </c>
      <c r="B412" s="265"/>
      <c r="C412" s="513"/>
      <c r="D412" s="265"/>
      <c r="E412" s="719"/>
      <c r="F412" s="258" t="s">
        <v>1230</v>
      </c>
      <c r="G412" s="717">
        <v>10</v>
      </c>
      <c r="H412" s="284"/>
      <c r="I412" s="265"/>
      <c r="J412" s="757"/>
      <c r="K412" s="265"/>
      <c r="L412" s="527"/>
      <c r="M412" s="528"/>
    </row>
    <row r="413" spans="1:13" ht="8.1" customHeight="1">
      <c r="A413" s="303"/>
      <c r="B413" s="258"/>
      <c r="C413" s="717">
        <v>3</v>
      </c>
      <c r="D413" s="261" t="s">
        <v>989</v>
      </c>
      <c r="E413" s="718"/>
      <c r="F413" s="265"/>
      <c r="G413" s="719"/>
      <c r="H413" s="284"/>
      <c r="I413" s="265"/>
      <c r="J413" s="757"/>
      <c r="K413" s="265"/>
      <c r="L413" s="527"/>
      <c r="M413" s="528"/>
    </row>
    <row r="414" spans="1:13" ht="8.1" customHeight="1">
      <c r="A414" s="303">
        <v>9</v>
      </c>
      <c r="B414" s="261"/>
      <c r="C414" s="718"/>
      <c r="D414" s="251"/>
      <c r="E414" s="252"/>
      <c r="F414" s="265"/>
      <c r="G414" s="719"/>
      <c r="H414" s="284"/>
      <c r="I414" s="265"/>
      <c r="J414" s="757"/>
      <c r="K414" s="265"/>
      <c r="L414" s="527"/>
      <c r="M414" s="528"/>
    </row>
    <row r="415" spans="1:13" ht="8.1" customHeight="1">
      <c r="A415" s="303"/>
      <c r="B415" s="251"/>
      <c r="C415" s="252"/>
      <c r="D415" s="251"/>
      <c r="E415" s="252"/>
      <c r="F415" s="265"/>
      <c r="G415" s="719"/>
      <c r="H415" s="307"/>
      <c r="I415" s="261" t="str">
        <f>F419</f>
        <v>СОТНИК</v>
      </c>
      <c r="J415" s="755"/>
      <c r="K415" s="265"/>
      <c r="L415" s="527"/>
      <c r="M415" s="528"/>
    </row>
    <row r="416" spans="1:13" ht="8.1" customHeight="1">
      <c r="A416" s="303">
        <v>10</v>
      </c>
      <c r="B416" s="261"/>
      <c r="C416" s="513"/>
      <c r="D416" s="251"/>
      <c r="E416" s="252"/>
      <c r="F416" s="265"/>
      <c r="G416" s="719"/>
      <c r="H416" s="284"/>
      <c r="I416" s="251" t="s">
        <v>1167</v>
      </c>
      <c r="J416" s="251"/>
      <c r="K416" s="265"/>
      <c r="L416" s="527"/>
      <c r="M416" s="528"/>
    </row>
    <row r="417" spans="1:14" ht="8.1" customHeight="1">
      <c r="A417" s="303"/>
      <c r="B417" s="258"/>
      <c r="C417" s="717">
        <v>4</v>
      </c>
      <c r="D417" s="261" t="s">
        <v>996</v>
      </c>
      <c r="E417" s="513"/>
      <c r="F417" s="265"/>
      <c r="G417" s="719"/>
      <c r="H417" s="284"/>
      <c r="I417" s="251"/>
      <c r="J417" s="251"/>
      <c r="K417" s="265"/>
      <c r="L417" s="527"/>
      <c r="M417" s="528"/>
    </row>
    <row r="418" spans="1:14" ht="8.1" customHeight="1">
      <c r="A418" s="303">
        <v>11</v>
      </c>
      <c r="B418" s="261"/>
      <c r="C418" s="718"/>
      <c r="D418" s="258"/>
      <c r="E418" s="717">
        <v>8</v>
      </c>
      <c r="F418" s="265"/>
      <c r="G418" s="719"/>
      <c r="H418" s="284"/>
      <c r="I418" s="251"/>
      <c r="J418" s="251"/>
      <c r="K418" s="265"/>
      <c r="L418" s="527"/>
      <c r="M418" s="528"/>
    </row>
    <row r="419" spans="1:14" ht="8.1" customHeight="1">
      <c r="A419" s="313"/>
      <c r="B419" s="251"/>
      <c r="C419" s="252"/>
      <c r="D419" s="265"/>
      <c r="E419" s="719"/>
      <c r="F419" s="261" t="str">
        <f>D420</f>
        <v>СОТНИК</v>
      </c>
      <c r="G419" s="718"/>
      <c r="H419" s="284"/>
      <c r="I419" s="251"/>
      <c r="J419" s="251">
        <v>-11</v>
      </c>
      <c r="K419" s="261" t="str">
        <f>I403</f>
        <v>ХАРКИ А.</v>
      </c>
      <c r="L419" s="758"/>
      <c r="M419" s="528"/>
    </row>
    <row r="420" spans="1:14" ht="8.1" customHeight="1">
      <c r="A420" s="313"/>
      <c r="B420" s="265"/>
      <c r="C420" s="521">
        <v>12</v>
      </c>
      <c r="D420" s="261" t="s">
        <v>729</v>
      </c>
      <c r="E420" s="718"/>
      <c r="F420" s="251" t="s">
        <v>1231</v>
      </c>
      <c r="G420" s="252"/>
      <c r="H420" s="250"/>
      <c r="I420" s="251"/>
      <c r="J420" s="251"/>
      <c r="K420" s="518"/>
      <c r="L420" s="758"/>
      <c r="M420" s="528"/>
    </row>
    <row r="421" spans="1:14" ht="8.1" customHeight="1">
      <c r="A421" s="313"/>
      <c r="B421" s="265"/>
      <c r="C421" s="521"/>
      <c r="D421" s="265"/>
      <c r="E421" s="513"/>
      <c r="F421" s="251"/>
      <c r="G421" s="252"/>
      <c r="H421" s="250"/>
      <c r="I421" s="251"/>
      <c r="J421" s="251"/>
      <c r="K421" s="309"/>
      <c r="L421" s="527"/>
      <c r="M421" s="528"/>
    </row>
    <row r="422" spans="1:14" ht="8.1" customHeight="1">
      <c r="A422" s="250"/>
      <c r="B422" s="251"/>
      <c r="C422" s="252"/>
      <c r="D422" s="251"/>
      <c r="E422" s="252">
        <v>-9</v>
      </c>
      <c r="F422" s="251" t="str">
        <f>F399</f>
        <v>АМАН</v>
      </c>
      <c r="G422" s="252"/>
      <c r="H422" s="250"/>
      <c r="I422" s="251"/>
      <c r="J422" s="720">
        <v>2</v>
      </c>
      <c r="K422" s="309"/>
      <c r="L422" s="527"/>
      <c r="M422" s="528"/>
    </row>
    <row r="423" spans="1:14" ht="8.1" customHeight="1">
      <c r="A423" s="252">
        <v>-1</v>
      </c>
      <c r="B423" s="251"/>
      <c r="C423" s="252"/>
      <c r="D423" s="251"/>
      <c r="E423" s="252"/>
      <c r="F423" s="258"/>
      <c r="G423" s="717">
        <v>18</v>
      </c>
      <c r="H423" s="284"/>
      <c r="I423" s="251"/>
      <c r="J423" s="720"/>
      <c r="K423" s="298" t="str">
        <f>K428</f>
        <v>АМАН</v>
      </c>
      <c r="L423" s="537"/>
      <c r="M423" s="528"/>
    </row>
    <row r="424" spans="1:14" ht="8.1" customHeight="1">
      <c r="A424" s="513"/>
      <c r="B424" s="258"/>
      <c r="C424" s="717">
        <v>12</v>
      </c>
      <c r="D424" s="251" t="str">
        <f>D417</f>
        <v>ИГНАТОВ</v>
      </c>
      <c r="E424" s="252"/>
      <c r="F424" s="265"/>
      <c r="G424" s="719"/>
      <c r="H424" s="284"/>
      <c r="I424" s="251" t="str">
        <f>F422</f>
        <v>АМАН</v>
      </c>
      <c r="J424" s="251"/>
      <c r="K424" s="265" t="s">
        <v>1232</v>
      </c>
      <c r="L424" s="537"/>
      <c r="M424" s="528"/>
      <c r="N424" s="720"/>
    </row>
    <row r="425" spans="1:14" ht="8.1" customHeight="1">
      <c r="A425" s="513">
        <v>-8</v>
      </c>
      <c r="B425" s="261"/>
      <c r="C425" s="718"/>
      <c r="D425" s="258"/>
      <c r="E425" s="717">
        <v>16</v>
      </c>
      <c r="F425" s="265"/>
      <c r="G425" s="719"/>
      <c r="H425" s="292"/>
      <c r="I425" s="258" t="s">
        <v>1233</v>
      </c>
      <c r="J425" s="754">
        <v>20</v>
      </c>
      <c r="K425" s="309"/>
      <c r="L425" s="527"/>
      <c r="M425" s="528"/>
      <c r="N425" s="720"/>
    </row>
    <row r="426" spans="1:14" ht="8.1" customHeight="1">
      <c r="A426" s="513"/>
      <c r="B426" s="258"/>
      <c r="C426" s="513"/>
      <c r="D426" s="265"/>
      <c r="E426" s="719"/>
      <c r="F426" s="261" t="str">
        <f>D428</f>
        <v>ТОЛСУБАЕВ</v>
      </c>
      <c r="G426" s="718"/>
      <c r="H426" s="284"/>
      <c r="I426" s="265"/>
      <c r="J426" s="757"/>
      <c r="K426" s="309"/>
      <c r="L426" s="527"/>
      <c r="M426" s="528"/>
    </row>
    <row r="427" spans="1:14" ht="8.1" customHeight="1">
      <c r="A427" s="252">
        <v>-2</v>
      </c>
      <c r="B427" s="265"/>
      <c r="C427" s="513"/>
      <c r="D427" s="265"/>
      <c r="E427" s="719"/>
      <c r="F427" s="251" t="s">
        <v>1234</v>
      </c>
      <c r="G427" s="252"/>
      <c r="H427" s="275"/>
      <c r="I427" s="265"/>
      <c r="J427" s="757"/>
      <c r="K427" s="309"/>
      <c r="L427" s="527"/>
      <c r="M427" s="528"/>
    </row>
    <row r="428" spans="1:14" ht="8.1" customHeight="1">
      <c r="A428" s="513"/>
      <c r="B428" s="258"/>
      <c r="C428" s="717">
        <v>13</v>
      </c>
      <c r="D428" s="261" t="str">
        <f>D413</f>
        <v>ТОЛСУБАЕВ</v>
      </c>
      <c r="E428" s="718"/>
      <c r="F428" s="251"/>
      <c r="G428" s="252"/>
      <c r="H428" s="275"/>
      <c r="I428" s="265"/>
      <c r="J428" s="757"/>
      <c r="K428" s="298" t="str">
        <f>I424</f>
        <v>АМАН</v>
      </c>
      <c r="L428" s="758"/>
      <c r="M428" s="528"/>
    </row>
    <row r="429" spans="1:14" ht="8.1" customHeight="1">
      <c r="A429" s="513">
        <v>-7</v>
      </c>
      <c r="B429" s="261"/>
      <c r="C429" s="718"/>
      <c r="D429" s="251"/>
      <c r="E429" s="252"/>
      <c r="F429" s="251"/>
      <c r="G429" s="252"/>
      <c r="H429" s="275"/>
      <c r="I429" s="265"/>
      <c r="J429" s="757"/>
      <c r="K429" s="251" t="s">
        <v>1235</v>
      </c>
      <c r="L429" s="758"/>
      <c r="M429" s="528"/>
    </row>
    <row r="430" spans="1:14" ht="8.1" customHeight="1">
      <c r="A430" s="513"/>
      <c r="B430" s="251"/>
      <c r="C430" s="252"/>
      <c r="D430" s="251"/>
      <c r="E430" s="252">
        <v>-10</v>
      </c>
      <c r="F430" s="251" t="str">
        <f>F411</f>
        <v>АМАНГОСОВ</v>
      </c>
      <c r="G430" s="252"/>
      <c r="H430" s="275"/>
      <c r="I430" s="265"/>
      <c r="J430" s="757"/>
      <c r="K430" s="251"/>
      <c r="L430" s="527"/>
      <c r="M430" s="528"/>
      <c r="N430" s="720"/>
    </row>
    <row r="431" spans="1:14" ht="8.1" customHeight="1">
      <c r="A431" s="252">
        <v>-3</v>
      </c>
      <c r="B431" s="251"/>
      <c r="C431" s="252"/>
      <c r="D431" s="251"/>
      <c r="E431" s="252"/>
      <c r="F431" s="258"/>
      <c r="G431" s="717">
        <v>19</v>
      </c>
      <c r="H431" s="284"/>
      <c r="I431" s="265"/>
      <c r="J431" s="757"/>
      <c r="K431" s="251"/>
      <c r="L431" s="516"/>
      <c r="M431" s="525"/>
      <c r="N431" s="720"/>
    </row>
    <row r="432" spans="1:14" ht="8.1" customHeight="1">
      <c r="A432" s="513"/>
      <c r="B432" s="258"/>
      <c r="C432" s="717">
        <v>14</v>
      </c>
      <c r="D432" s="251" t="str">
        <f>D405</f>
        <v>БРЫЗГАЛОВ</v>
      </c>
      <c r="E432" s="252"/>
      <c r="F432" s="265"/>
      <c r="G432" s="719"/>
      <c r="H432" s="307"/>
      <c r="I432" s="261" t="str">
        <f>F430</f>
        <v>АМАНГОСОВ</v>
      </c>
      <c r="J432" s="755"/>
      <c r="K432" s="251"/>
      <c r="L432" s="516"/>
      <c r="M432" s="525"/>
    </row>
    <row r="433" spans="1:13" ht="8.1" customHeight="1">
      <c r="A433" s="513">
        <v>-6</v>
      </c>
      <c r="B433" s="261"/>
      <c r="C433" s="718"/>
      <c r="D433" s="258"/>
      <c r="E433" s="717">
        <v>17</v>
      </c>
      <c r="F433" s="265"/>
      <c r="G433" s="719"/>
      <c r="H433" s="284"/>
      <c r="I433" s="251" t="s">
        <v>1236</v>
      </c>
      <c r="J433" s="251"/>
      <c r="K433" s="251"/>
      <c r="L433" s="516"/>
      <c r="M433" s="525"/>
    </row>
    <row r="434" spans="1:13" ht="8.1" customHeight="1">
      <c r="A434" s="513"/>
      <c r="B434" s="258"/>
      <c r="C434" s="513"/>
      <c r="D434" s="265"/>
      <c r="E434" s="719"/>
      <c r="F434" s="261" t="str">
        <f>D436</f>
        <v>БАКЫТ</v>
      </c>
      <c r="G434" s="718"/>
      <c r="H434" s="284"/>
      <c r="I434" s="251"/>
      <c r="J434" s="251">
        <v>-20</v>
      </c>
      <c r="K434" s="261" t="str">
        <f>I432</f>
        <v>АМАНГОСОВ</v>
      </c>
      <c r="L434" s="747">
        <v>4</v>
      </c>
      <c r="M434" s="525"/>
    </row>
    <row r="435" spans="1:13" ht="8.1" customHeight="1">
      <c r="A435" s="252">
        <v>-4</v>
      </c>
      <c r="B435" s="265"/>
      <c r="C435" s="513"/>
      <c r="D435" s="265"/>
      <c r="E435" s="719"/>
      <c r="F435" s="251" t="s">
        <v>1237</v>
      </c>
      <c r="G435" s="250"/>
      <c r="H435" s="250"/>
      <c r="I435" s="251"/>
      <c r="J435" s="251"/>
      <c r="K435" s="251"/>
      <c r="L435" s="747"/>
      <c r="M435" s="525"/>
    </row>
    <row r="436" spans="1:13" ht="8.1" customHeight="1">
      <c r="A436" s="513"/>
      <c r="B436" s="258"/>
      <c r="C436" s="717">
        <v>15</v>
      </c>
      <c r="D436" s="261" t="str">
        <f>D401</f>
        <v>БАКЫТ</v>
      </c>
      <c r="E436" s="718"/>
      <c r="F436" s="251"/>
      <c r="G436" s="250"/>
      <c r="H436" s="250"/>
      <c r="I436" s="251"/>
      <c r="J436" s="251"/>
      <c r="K436" s="251"/>
      <c r="L436" s="524"/>
      <c r="M436" s="525"/>
    </row>
    <row r="437" spans="1:13" ht="8.1" customHeight="1">
      <c r="A437" s="513">
        <v>-5</v>
      </c>
      <c r="B437" s="261"/>
      <c r="C437" s="718"/>
      <c r="D437" s="251"/>
      <c r="E437" s="250"/>
      <c r="F437" s="251"/>
      <c r="G437" s="250"/>
      <c r="H437" s="250"/>
      <c r="I437" s="251"/>
      <c r="J437" s="251"/>
      <c r="K437" s="251"/>
      <c r="L437" s="359"/>
      <c r="M437" s="515"/>
    </row>
    <row r="438" spans="1:13" ht="8.1" customHeight="1">
      <c r="A438" s="531"/>
      <c r="B438" s="251"/>
      <c r="C438" s="252"/>
      <c r="D438" s="251"/>
      <c r="E438" s="250"/>
      <c r="F438" s="251"/>
      <c r="G438" s="250"/>
      <c r="H438" s="250"/>
      <c r="I438" s="251"/>
      <c r="J438" s="251"/>
      <c r="K438" s="251"/>
      <c r="L438" s="359"/>
      <c r="M438" s="515"/>
    </row>
    <row r="439" spans="1:13" ht="8.1" customHeight="1">
      <c r="A439" s="250">
        <v>-18</v>
      </c>
      <c r="B439" s="251" t="str">
        <f>F426</f>
        <v>ТОЛСУБАЕВ</v>
      </c>
      <c r="C439" s="379"/>
      <c r="D439" s="251"/>
      <c r="E439" s="359"/>
      <c r="F439" s="251"/>
      <c r="G439" s="250"/>
      <c r="H439" s="252">
        <v>-16</v>
      </c>
      <c r="I439" s="251" t="str">
        <f>D424</f>
        <v>ИГНАТОВ</v>
      </c>
      <c r="J439" s="251"/>
      <c r="K439" s="251"/>
      <c r="L439" s="359"/>
      <c r="M439" s="515"/>
    </row>
    <row r="440" spans="1:13" ht="8.1" customHeight="1">
      <c r="A440" s="250"/>
      <c r="B440" s="258"/>
      <c r="C440" s="717">
        <v>21</v>
      </c>
      <c r="D440" s="261" t="str">
        <f>B441</f>
        <v>БАКЫТ</v>
      </c>
      <c r="E440" s="747">
        <v>5</v>
      </c>
      <c r="F440" s="251"/>
      <c r="G440" s="250"/>
      <c r="H440" s="252"/>
      <c r="I440" s="258"/>
      <c r="J440" s="754">
        <v>22</v>
      </c>
      <c r="K440" s="261" t="str">
        <f>I441</f>
        <v>БРЫЗГАЛОВ</v>
      </c>
      <c r="L440" s="747">
        <v>7</v>
      </c>
      <c r="M440" s="525"/>
    </row>
    <row r="441" spans="1:13" ht="8.1" customHeight="1">
      <c r="A441" s="250">
        <v>-19</v>
      </c>
      <c r="B441" s="261" t="str">
        <f>F434</f>
        <v>БАКЫТ</v>
      </c>
      <c r="C441" s="718"/>
      <c r="D441" s="251" t="s">
        <v>509</v>
      </c>
      <c r="E441" s="747"/>
      <c r="F441" s="251"/>
      <c r="G441" s="250"/>
      <c r="H441" s="252">
        <v>-17</v>
      </c>
      <c r="I441" s="261" t="str">
        <f>D432</f>
        <v>БРЫЗГАЛОВ</v>
      </c>
      <c r="J441" s="755"/>
      <c r="K441" s="251" t="s">
        <v>1238</v>
      </c>
      <c r="L441" s="747"/>
      <c r="M441" s="525"/>
    </row>
    <row r="442" spans="1:13" ht="8.1" customHeight="1">
      <c r="A442" s="250"/>
      <c r="B442" s="251"/>
      <c r="C442" s="252">
        <v>-21</v>
      </c>
      <c r="D442" s="261" t="str">
        <f>B439</f>
        <v>ТОЛСУБАЕВ</v>
      </c>
      <c r="E442" s="747">
        <v>6</v>
      </c>
      <c r="F442" s="251"/>
      <c r="G442" s="250"/>
      <c r="H442" s="252"/>
      <c r="I442" s="251"/>
      <c r="J442" s="251">
        <v>-22</v>
      </c>
      <c r="K442" s="261" t="str">
        <f>I439</f>
        <v>ИГНАТОВ</v>
      </c>
      <c r="L442" s="747">
        <v>8</v>
      </c>
      <c r="M442" s="525"/>
    </row>
    <row r="443" spans="1:13" ht="8.1" customHeight="1">
      <c r="A443" s="250"/>
      <c r="B443" s="251"/>
      <c r="C443" s="252"/>
      <c r="D443" s="251"/>
      <c r="E443" s="747"/>
      <c r="F443" s="251"/>
      <c r="H443" s="532"/>
      <c r="I443" s="251"/>
      <c r="J443" s="251"/>
      <c r="K443" s="251"/>
      <c r="L443" s="747"/>
      <c r="M443" s="525"/>
    </row>
    <row r="444" spans="1:13" ht="8.1" customHeight="1">
      <c r="A444" s="250">
        <v>-12</v>
      </c>
      <c r="B444" s="251"/>
      <c r="C444" s="252"/>
      <c r="D444" s="251"/>
      <c r="E444" s="250"/>
      <c r="F444" s="251"/>
      <c r="G444" s="348"/>
      <c r="H444" s="533"/>
      <c r="I444" s="251"/>
      <c r="J444" s="251"/>
      <c r="K444" s="251"/>
      <c r="L444" s="359"/>
      <c r="M444" s="515"/>
    </row>
    <row r="445" spans="1:13" ht="8.1" customHeight="1">
      <c r="A445" s="250"/>
      <c r="B445" s="258"/>
      <c r="C445" s="717">
        <v>23</v>
      </c>
      <c r="D445" s="251"/>
      <c r="E445" s="250"/>
      <c r="F445" s="251"/>
      <c r="G445" s="348"/>
      <c r="H445" s="533"/>
      <c r="I445" s="251"/>
      <c r="J445" s="251"/>
      <c r="K445" s="251"/>
      <c r="L445" s="359"/>
      <c r="M445" s="515"/>
    </row>
    <row r="446" spans="1:13" ht="8.1" customHeight="1">
      <c r="A446" s="250">
        <v>-13</v>
      </c>
      <c r="B446" s="261"/>
      <c r="C446" s="718"/>
      <c r="D446" s="258"/>
      <c r="E446" s="717">
        <v>25</v>
      </c>
      <c r="F446" s="251"/>
      <c r="G446" s="534"/>
      <c r="H446" s="533"/>
      <c r="I446" s="251"/>
      <c r="J446" s="251"/>
      <c r="K446" s="251"/>
      <c r="L446" s="359"/>
      <c r="M446" s="515"/>
    </row>
    <row r="447" spans="1:13" ht="8.1" customHeight="1">
      <c r="A447" s="250"/>
      <c r="B447" s="251"/>
      <c r="C447" s="252"/>
      <c r="D447" s="265"/>
      <c r="E447" s="719"/>
      <c r="F447" s="261"/>
      <c r="G447" s="753">
        <v>9</v>
      </c>
      <c r="H447" s="380">
        <v>-23</v>
      </c>
      <c r="I447" s="251"/>
      <c r="J447" s="251"/>
      <c r="K447" s="251"/>
      <c r="L447" s="534"/>
      <c r="M447" s="525"/>
    </row>
    <row r="448" spans="1:13" ht="8.1" customHeight="1">
      <c r="A448" s="250">
        <v>-14</v>
      </c>
      <c r="B448" s="251"/>
      <c r="C448" s="252"/>
      <c r="D448" s="265"/>
      <c r="E448" s="719"/>
      <c r="F448" s="251"/>
      <c r="G448" s="753"/>
      <c r="H448" s="535"/>
      <c r="I448" s="258"/>
      <c r="J448" s="754">
        <v>26</v>
      </c>
      <c r="K448" s="261"/>
      <c r="L448" s="756">
        <v>11</v>
      </c>
      <c r="M448" s="525"/>
    </row>
    <row r="449" spans="1:13" ht="8.1" customHeight="1">
      <c r="A449" s="250"/>
      <c r="B449" s="258"/>
      <c r="C449" s="717">
        <v>24</v>
      </c>
      <c r="D449" s="261"/>
      <c r="E449" s="718"/>
      <c r="F449" s="251"/>
      <c r="G449" s="534"/>
      <c r="H449" s="380">
        <v>-24</v>
      </c>
      <c r="I449" s="261"/>
      <c r="J449" s="755"/>
      <c r="K449" s="251"/>
      <c r="L449" s="756"/>
      <c r="M449" s="525"/>
    </row>
    <row r="450" spans="1:13" ht="8.1" customHeight="1">
      <c r="A450" s="250">
        <v>-15</v>
      </c>
      <c r="B450" s="261"/>
      <c r="C450" s="718"/>
      <c r="D450" s="251"/>
      <c r="E450" s="252">
        <v>-25</v>
      </c>
      <c r="F450" s="261"/>
      <c r="G450" s="753">
        <v>10</v>
      </c>
      <c r="H450" s="533"/>
      <c r="I450" s="251"/>
      <c r="J450" s="251">
        <v>-26</v>
      </c>
      <c r="K450" s="251"/>
      <c r="L450" s="756">
        <v>12</v>
      </c>
      <c r="M450" s="525"/>
    </row>
    <row r="451" spans="1:13" ht="8.1" customHeight="1">
      <c r="A451" s="250"/>
      <c r="B451" s="251"/>
      <c r="C451" s="252"/>
      <c r="D451" s="251"/>
      <c r="E451" s="252"/>
      <c r="F451" s="251"/>
      <c r="G451" s="753"/>
      <c r="H451" s="517"/>
      <c r="I451" s="251"/>
      <c r="J451" s="251"/>
      <c r="K451" s="258"/>
      <c r="L451" s="756"/>
      <c r="M451" s="525"/>
    </row>
    <row r="452" spans="1:13" ht="8.1" customHeight="1">
      <c r="B452" s="251" t="s">
        <v>1133</v>
      </c>
      <c r="D452" s="251"/>
      <c r="F452" s="248"/>
      <c r="I452" s="251" t="s">
        <v>1134</v>
      </c>
      <c r="J452" s="251"/>
      <c r="K452" s="251"/>
      <c r="M452" s="250"/>
    </row>
    <row r="453" spans="1:13" ht="8.1" customHeight="1">
      <c r="B453" s="248"/>
      <c r="I453" s="248"/>
      <c r="J453" s="248"/>
      <c r="K453" s="248"/>
    </row>
    <row r="454" spans="1:13" ht="8.1" customHeight="1">
      <c r="I454" s="248"/>
      <c r="J454" s="248"/>
      <c r="K454" s="248"/>
    </row>
    <row r="455" spans="1:13" ht="8.1" customHeight="1"/>
  </sheetData>
  <mergeCells count="340">
    <mergeCell ref="G18:G25"/>
    <mergeCell ref="C19:C20"/>
    <mergeCell ref="C23:C24"/>
    <mergeCell ref="E24:E26"/>
    <mergeCell ref="L25:L26"/>
    <mergeCell ref="J28:J29"/>
    <mergeCell ref="G29:G32"/>
    <mergeCell ref="A1:L1"/>
    <mergeCell ref="I4:J5"/>
    <mergeCell ref="E5:E7"/>
    <mergeCell ref="G6:G13"/>
    <mergeCell ref="C7:C8"/>
    <mergeCell ref="J10:J21"/>
    <mergeCell ref="C11:C12"/>
    <mergeCell ref="E12:E14"/>
    <mergeCell ref="L15:L16"/>
    <mergeCell ref="E17:E19"/>
    <mergeCell ref="L40:L41"/>
    <mergeCell ref="C42:C43"/>
    <mergeCell ref="C46:C47"/>
    <mergeCell ref="E46:E47"/>
    <mergeCell ref="J46:J47"/>
    <mergeCell ref="L46:L47"/>
    <mergeCell ref="N29:N30"/>
    <mergeCell ref="C30:C31"/>
    <mergeCell ref="E31:E34"/>
    <mergeCell ref="J31:J38"/>
    <mergeCell ref="C34:C35"/>
    <mergeCell ref="L34:L35"/>
    <mergeCell ref="N36:N37"/>
    <mergeCell ref="G37:G40"/>
    <mergeCell ref="C38:C39"/>
    <mergeCell ref="E39:E42"/>
    <mergeCell ref="I59:J60"/>
    <mergeCell ref="E60:E62"/>
    <mergeCell ref="G61:G68"/>
    <mergeCell ref="C62:C63"/>
    <mergeCell ref="J65:J76"/>
    <mergeCell ref="C66:C67"/>
    <mergeCell ref="E67:E69"/>
    <mergeCell ref="E48:E49"/>
    <mergeCell ref="L48:L49"/>
    <mergeCell ref="C51:C52"/>
    <mergeCell ref="E52:E55"/>
    <mergeCell ref="G53:G54"/>
    <mergeCell ref="J54:J55"/>
    <mergeCell ref="L54:L55"/>
    <mergeCell ref="C55:C56"/>
    <mergeCell ref="G56:G57"/>
    <mergeCell ref="L56:L57"/>
    <mergeCell ref="N85:N86"/>
    <mergeCell ref="E86:E89"/>
    <mergeCell ref="J86:J93"/>
    <mergeCell ref="C89:C90"/>
    <mergeCell ref="L89:L90"/>
    <mergeCell ref="N91:N92"/>
    <mergeCell ref="G92:G95"/>
    <mergeCell ref="L70:L71"/>
    <mergeCell ref="E72:E74"/>
    <mergeCell ref="G73:G80"/>
    <mergeCell ref="C74:C75"/>
    <mergeCell ref="C78:C79"/>
    <mergeCell ref="E79:E81"/>
    <mergeCell ref="L80:L81"/>
    <mergeCell ref="C93:C94"/>
    <mergeCell ref="E94:E97"/>
    <mergeCell ref="L95:L96"/>
    <mergeCell ref="C97:C98"/>
    <mergeCell ref="C101:C102"/>
    <mergeCell ref="E101:E102"/>
    <mergeCell ref="J101:J102"/>
    <mergeCell ref="L101:L102"/>
    <mergeCell ref="J83:J84"/>
    <mergeCell ref="G84:G87"/>
    <mergeCell ref="C85:C86"/>
    <mergeCell ref="I117:J118"/>
    <mergeCell ref="E118:E120"/>
    <mergeCell ref="G119:G126"/>
    <mergeCell ref="C120:C121"/>
    <mergeCell ref="J123:J134"/>
    <mergeCell ref="C124:C125"/>
    <mergeCell ref="E125:E127"/>
    <mergeCell ref="E103:E104"/>
    <mergeCell ref="L103:L104"/>
    <mergeCell ref="C106:C107"/>
    <mergeCell ref="E107:E110"/>
    <mergeCell ref="G108:G109"/>
    <mergeCell ref="J109:J110"/>
    <mergeCell ref="L109:L110"/>
    <mergeCell ref="C110:C111"/>
    <mergeCell ref="G111:G112"/>
    <mergeCell ref="L111:L112"/>
    <mergeCell ref="N142:N143"/>
    <mergeCell ref="C143:C144"/>
    <mergeCell ref="E144:E147"/>
    <mergeCell ref="J144:J151"/>
    <mergeCell ref="C147:C148"/>
    <mergeCell ref="L147:L148"/>
    <mergeCell ref="N149:N150"/>
    <mergeCell ref="G150:G153"/>
    <mergeCell ref="L128:L129"/>
    <mergeCell ref="E130:E132"/>
    <mergeCell ref="G131:G138"/>
    <mergeCell ref="C132:C133"/>
    <mergeCell ref="C136:C137"/>
    <mergeCell ref="E137:E139"/>
    <mergeCell ref="L138:L139"/>
    <mergeCell ref="C151:C152"/>
    <mergeCell ref="E152:E155"/>
    <mergeCell ref="L153:L154"/>
    <mergeCell ref="C155:C156"/>
    <mergeCell ref="C159:C160"/>
    <mergeCell ref="E159:E160"/>
    <mergeCell ref="J159:J160"/>
    <mergeCell ref="L159:L160"/>
    <mergeCell ref="J141:J142"/>
    <mergeCell ref="G142:G145"/>
    <mergeCell ref="I172:J173"/>
    <mergeCell ref="E173:E175"/>
    <mergeCell ref="G174:G181"/>
    <mergeCell ref="C175:C176"/>
    <mergeCell ref="J178:J189"/>
    <mergeCell ref="C179:C180"/>
    <mergeCell ref="E180:E182"/>
    <mergeCell ref="E161:E162"/>
    <mergeCell ref="L161:L162"/>
    <mergeCell ref="C164:C165"/>
    <mergeCell ref="E165:E168"/>
    <mergeCell ref="G166:G167"/>
    <mergeCell ref="J167:J168"/>
    <mergeCell ref="L167:L168"/>
    <mergeCell ref="C168:C169"/>
    <mergeCell ref="G169:G170"/>
    <mergeCell ref="L169:L170"/>
    <mergeCell ref="N198:N199"/>
    <mergeCell ref="E199:E202"/>
    <mergeCell ref="J199:J206"/>
    <mergeCell ref="C202:C203"/>
    <mergeCell ref="L202:L203"/>
    <mergeCell ref="N204:N205"/>
    <mergeCell ref="G205:G208"/>
    <mergeCell ref="L183:L184"/>
    <mergeCell ref="E185:E187"/>
    <mergeCell ref="G186:G193"/>
    <mergeCell ref="C187:C188"/>
    <mergeCell ref="C191:C192"/>
    <mergeCell ref="E192:E194"/>
    <mergeCell ref="L193:L194"/>
    <mergeCell ref="C206:C207"/>
    <mergeCell ref="E207:E210"/>
    <mergeCell ref="L208:L209"/>
    <mergeCell ref="C210:C211"/>
    <mergeCell ref="C214:C215"/>
    <mergeCell ref="E214:E215"/>
    <mergeCell ref="J214:J215"/>
    <mergeCell ref="L214:L215"/>
    <mergeCell ref="J196:J197"/>
    <mergeCell ref="G197:G200"/>
    <mergeCell ref="C198:C199"/>
    <mergeCell ref="I230:J231"/>
    <mergeCell ref="E231:E233"/>
    <mergeCell ref="G232:G239"/>
    <mergeCell ref="C233:C234"/>
    <mergeCell ref="J236:J247"/>
    <mergeCell ref="C237:C238"/>
    <mergeCell ref="E238:E240"/>
    <mergeCell ref="E216:E217"/>
    <mergeCell ref="L216:L217"/>
    <mergeCell ref="C219:C220"/>
    <mergeCell ref="E220:E223"/>
    <mergeCell ref="G221:G222"/>
    <mergeCell ref="J222:J223"/>
    <mergeCell ref="L222:L223"/>
    <mergeCell ref="C223:C224"/>
    <mergeCell ref="G224:G225"/>
    <mergeCell ref="L224:L225"/>
    <mergeCell ref="N255:N256"/>
    <mergeCell ref="C256:C257"/>
    <mergeCell ref="E257:E260"/>
    <mergeCell ref="J257:J264"/>
    <mergeCell ref="C260:C261"/>
    <mergeCell ref="L260:L261"/>
    <mergeCell ref="N262:N263"/>
    <mergeCell ref="G263:G266"/>
    <mergeCell ref="L241:L242"/>
    <mergeCell ref="E243:E245"/>
    <mergeCell ref="G244:G251"/>
    <mergeCell ref="C245:C246"/>
    <mergeCell ref="C249:C250"/>
    <mergeCell ref="E250:E252"/>
    <mergeCell ref="L251:L252"/>
    <mergeCell ref="C264:C265"/>
    <mergeCell ref="E265:E268"/>
    <mergeCell ref="L266:L267"/>
    <mergeCell ref="C268:C269"/>
    <mergeCell ref="C272:C273"/>
    <mergeCell ref="E272:E273"/>
    <mergeCell ref="J272:J273"/>
    <mergeCell ref="L272:L273"/>
    <mergeCell ref="J254:J255"/>
    <mergeCell ref="G255:G258"/>
    <mergeCell ref="I285:J286"/>
    <mergeCell ref="E286:E288"/>
    <mergeCell ref="G287:G294"/>
    <mergeCell ref="C288:C289"/>
    <mergeCell ref="J291:J302"/>
    <mergeCell ref="C292:C293"/>
    <mergeCell ref="E293:E295"/>
    <mergeCell ref="E274:E275"/>
    <mergeCell ref="L274:L275"/>
    <mergeCell ref="C277:C278"/>
    <mergeCell ref="E278:E281"/>
    <mergeCell ref="G279:G280"/>
    <mergeCell ref="J280:J281"/>
    <mergeCell ref="L280:L281"/>
    <mergeCell ref="C281:C282"/>
    <mergeCell ref="G282:G283"/>
    <mergeCell ref="L282:L283"/>
    <mergeCell ref="N311:N312"/>
    <mergeCell ref="E312:E315"/>
    <mergeCell ref="J312:J319"/>
    <mergeCell ref="C315:C316"/>
    <mergeCell ref="L315:L316"/>
    <mergeCell ref="N317:N318"/>
    <mergeCell ref="G318:G321"/>
    <mergeCell ref="L296:L297"/>
    <mergeCell ref="E298:E300"/>
    <mergeCell ref="G299:G306"/>
    <mergeCell ref="C300:C301"/>
    <mergeCell ref="C304:C305"/>
    <mergeCell ref="E305:E307"/>
    <mergeCell ref="L306:L307"/>
    <mergeCell ref="C319:C320"/>
    <mergeCell ref="E320:E323"/>
    <mergeCell ref="L321:L322"/>
    <mergeCell ref="C323:C324"/>
    <mergeCell ref="C327:C328"/>
    <mergeCell ref="E327:E328"/>
    <mergeCell ref="J327:J328"/>
    <mergeCell ref="L327:L328"/>
    <mergeCell ref="J309:J310"/>
    <mergeCell ref="G310:G313"/>
    <mergeCell ref="C311:C312"/>
    <mergeCell ref="I343:J344"/>
    <mergeCell ref="E344:E346"/>
    <mergeCell ref="G345:G352"/>
    <mergeCell ref="C346:C347"/>
    <mergeCell ref="J349:J360"/>
    <mergeCell ref="C350:C351"/>
    <mergeCell ref="E351:E353"/>
    <mergeCell ref="E329:E330"/>
    <mergeCell ref="L329:L330"/>
    <mergeCell ref="C332:C333"/>
    <mergeCell ref="E333:E336"/>
    <mergeCell ref="G334:G335"/>
    <mergeCell ref="J335:J336"/>
    <mergeCell ref="L335:L336"/>
    <mergeCell ref="C336:C337"/>
    <mergeCell ref="G337:G338"/>
    <mergeCell ref="L337:L338"/>
    <mergeCell ref="N368:N369"/>
    <mergeCell ref="C369:C370"/>
    <mergeCell ref="E370:E373"/>
    <mergeCell ref="J370:J377"/>
    <mergeCell ref="C373:C374"/>
    <mergeCell ref="L373:L374"/>
    <mergeCell ref="N375:N376"/>
    <mergeCell ref="G376:G379"/>
    <mergeCell ref="L354:L355"/>
    <mergeCell ref="E356:E358"/>
    <mergeCell ref="G357:G364"/>
    <mergeCell ref="C358:C359"/>
    <mergeCell ref="C362:C363"/>
    <mergeCell ref="E363:E365"/>
    <mergeCell ref="L364:L365"/>
    <mergeCell ref="C377:C378"/>
    <mergeCell ref="E378:E381"/>
    <mergeCell ref="L379:L380"/>
    <mergeCell ref="C381:C382"/>
    <mergeCell ref="C385:C386"/>
    <mergeCell ref="E385:E386"/>
    <mergeCell ref="J385:J386"/>
    <mergeCell ref="L385:L386"/>
    <mergeCell ref="J367:J368"/>
    <mergeCell ref="G368:G371"/>
    <mergeCell ref="I398:J399"/>
    <mergeCell ref="E399:E401"/>
    <mergeCell ref="G400:G407"/>
    <mergeCell ref="C401:C402"/>
    <mergeCell ref="J404:J415"/>
    <mergeCell ref="C405:C406"/>
    <mergeCell ref="E406:E408"/>
    <mergeCell ref="E387:E388"/>
    <mergeCell ref="L387:L388"/>
    <mergeCell ref="C390:C391"/>
    <mergeCell ref="E391:E394"/>
    <mergeCell ref="G392:G393"/>
    <mergeCell ref="J393:J394"/>
    <mergeCell ref="L393:L394"/>
    <mergeCell ref="C394:C395"/>
    <mergeCell ref="G395:G396"/>
    <mergeCell ref="L395:L396"/>
    <mergeCell ref="N424:N425"/>
    <mergeCell ref="E425:E428"/>
    <mergeCell ref="J425:J432"/>
    <mergeCell ref="C428:C429"/>
    <mergeCell ref="L428:L429"/>
    <mergeCell ref="N430:N431"/>
    <mergeCell ref="G431:G434"/>
    <mergeCell ref="L409:L410"/>
    <mergeCell ref="E411:E413"/>
    <mergeCell ref="G412:G419"/>
    <mergeCell ref="C413:C414"/>
    <mergeCell ref="C417:C418"/>
    <mergeCell ref="E418:E420"/>
    <mergeCell ref="L419:L420"/>
    <mergeCell ref="A114:L114"/>
    <mergeCell ref="A227:L227"/>
    <mergeCell ref="A340:L340"/>
    <mergeCell ref="E442:E443"/>
    <mergeCell ref="L442:L443"/>
    <mergeCell ref="C445:C446"/>
    <mergeCell ref="E446:E449"/>
    <mergeCell ref="G447:G448"/>
    <mergeCell ref="J448:J449"/>
    <mergeCell ref="L448:L449"/>
    <mergeCell ref="C449:C450"/>
    <mergeCell ref="G450:G451"/>
    <mergeCell ref="L450:L451"/>
    <mergeCell ref="C432:C433"/>
    <mergeCell ref="E433:E436"/>
    <mergeCell ref="L434:L435"/>
    <mergeCell ref="C436:C437"/>
    <mergeCell ref="C440:C441"/>
    <mergeCell ref="E440:E441"/>
    <mergeCell ref="J440:J441"/>
    <mergeCell ref="L440:L441"/>
    <mergeCell ref="J422:J423"/>
    <mergeCell ref="G423:G426"/>
    <mergeCell ref="C424:C425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3"/>
  <sheetViews>
    <sheetView workbookViewId="0">
      <selection activeCell="N14" sqref="N14"/>
    </sheetView>
  </sheetViews>
  <sheetFormatPr defaultColWidth="9.109375" defaultRowHeight="14.4"/>
  <cols>
    <col min="1" max="1" width="2.44140625" customWidth="1"/>
    <col min="2" max="2" width="11.6640625" customWidth="1"/>
    <col min="3" max="3" width="2.44140625" customWidth="1"/>
    <col min="4" max="4" width="13" customWidth="1"/>
    <col min="5" max="5" width="2.5546875" customWidth="1"/>
    <col min="6" max="6" width="12" customWidth="1"/>
    <col min="7" max="7" width="2.44140625" customWidth="1"/>
    <col min="8" max="8" width="11.6640625" customWidth="1"/>
    <col min="9" max="9" width="2.44140625" customWidth="1"/>
    <col min="10" max="10" width="11.6640625" customWidth="1"/>
    <col min="11" max="11" width="3" customWidth="1"/>
    <col min="12" max="12" width="14.109375" style="315" customWidth="1"/>
    <col min="13" max="13" width="2.5546875" customWidth="1"/>
    <col min="14" max="14" width="21.109375" customWidth="1"/>
    <col min="15" max="15" width="3.88671875" customWidth="1"/>
    <col min="16" max="23" width="20.6640625" customWidth="1"/>
    <col min="24" max="24" width="2.33203125" customWidth="1"/>
    <col min="26" max="26" width="2.88671875" customWidth="1"/>
    <col min="27" max="27" width="22.6640625" customWidth="1"/>
    <col min="28" max="32" width="20.6640625" customWidth="1"/>
    <col min="33" max="33" width="3" customWidth="1"/>
  </cols>
  <sheetData>
    <row r="1" spans="1:16" ht="11.1" customHeight="1"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6" ht="11.1" customHeight="1">
      <c r="B2" s="738" t="s">
        <v>1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6" ht="11.1" customHeight="1">
      <c r="B3" s="739" t="s">
        <v>424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6" ht="11.85" customHeight="1">
      <c r="A4" s="313">
        <v>1</v>
      </c>
      <c r="B4" s="336" t="s">
        <v>674</v>
      </c>
      <c r="C4" s="351"/>
      <c r="D4" s="272"/>
      <c r="E4" s="351"/>
      <c r="F4" s="248"/>
      <c r="G4" s="352"/>
      <c r="H4" s="251"/>
      <c r="I4" s="353"/>
      <c r="J4" s="248"/>
      <c r="K4" s="353"/>
      <c r="L4" s="248"/>
      <c r="M4" s="277"/>
    </row>
    <row r="5" spans="1:16" ht="11.85" customHeight="1">
      <c r="A5" s="313"/>
      <c r="B5" s="354"/>
      <c r="C5" s="762">
        <v>1</v>
      </c>
      <c r="D5" s="336" t="str">
        <f>B4</f>
        <v>ЖОЛУДЕВ</v>
      </c>
      <c r="E5" s="351"/>
      <c r="F5" s="248"/>
      <c r="G5" s="352"/>
      <c r="H5" s="251"/>
      <c r="I5" s="353"/>
      <c r="J5" s="248"/>
      <c r="K5" s="353"/>
      <c r="L5" s="248"/>
      <c r="M5" s="277"/>
    </row>
    <row r="6" spans="1:16" ht="11.85" customHeight="1">
      <c r="A6" s="313">
        <v>2</v>
      </c>
      <c r="B6" s="336" t="s">
        <v>675</v>
      </c>
      <c r="C6" s="763"/>
      <c r="D6" s="354" t="s">
        <v>676</v>
      </c>
      <c r="E6" s="762">
        <v>17</v>
      </c>
      <c r="F6" s="248"/>
      <c r="G6" s="352"/>
      <c r="H6" s="251"/>
      <c r="I6" s="353"/>
      <c r="J6" s="248"/>
      <c r="K6" s="353"/>
      <c r="L6" s="248"/>
      <c r="M6" s="277"/>
    </row>
    <row r="7" spans="1:16" ht="11.85" customHeight="1">
      <c r="A7" s="313"/>
      <c r="B7" s="248"/>
      <c r="C7" s="352"/>
      <c r="D7" s="272"/>
      <c r="E7" s="764"/>
      <c r="F7" s="336" t="str">
        <f>D9</f>
        <v>КУРМАНГАЛИЕВ</v>
      </c>
      <c r="G7" s="274"/>
      <c r="H7" s="251"/>
      <c r="I7" s="353"/>
      <c r="J7" s="248"/>
      <c r="K7" s="353"/>
      <c r="L7" s="248"/>
      <c r="M7" s="277"/>
    </row>
    <row r="8" spans="1:16" ht="11.85" customHeight="1">
      <c r="A8" s="313">
        <v>3</v>
      </c>
      <c r="B8" s="336" t="s">
        <v>677</v>
      </c>
      <c r="C8" s="274"/>
      <c r="D8" s="272"/>
      <c r="E8" s="764"/>
      <c r="F8" s="354" t="s">
        <v>678</v>
      </c>
      <c r="G8" s="762">
        <v>25</v>
      </c>
      <c r="H8" s="251"/>
      <c r="I8" s="353"/>
      <c r="J8" s="248"/>
      <c r="K8" s="353"/>
      <c r="L8" s="248"/>
      <c r="M8" s="277"/>
    </row>
    <row r="9" spans="1:16" ht="11.85" customHeight="1">
      <c r="A9" s="313"/>
      <c r="B9" s="354"/>
      <c r="C9" s="762">
        <v>2</v>
      </c>
      <c r="D9" s="336" t="str">
        <f>B10</f>
        <v>КУРМАНГАЛИЕВ</v>
      </c>
      <c r="E9" s="763"/>
      <c r="F9" s="272"/>
      <c r="G9" s="764"/>
      <c r="H9" s="251"/>
      <c r="I9" s="353"/>
      <c r="J9" s="248"/>
      <c r="K9" s="353"/>
      <c r="L9" s="248"/>
      <c r="M9" s="277"/>
    </row>
    <row r="10" spans="1:16" ht="11.85" customHeight="1">
      <c r="A10" s="313">
        <v>4</v>
      </c>
      <c r="B10" s="336" t="s">
        <v>679</v>
      </c>
      <c r="C10" s="763"/>
      <c r="D10" s="248" t="s">
        <v>680</v>
      </c>
      <c r="E10" s="352"/>
      <c r="F10" s="272"/>
      <c r="G10" s="764"/>
      <c r="H10" s="251"/>
      <c r="I10" s="353"/>
      <c r="J10" s="248"/>
      <c r="K10" s="353"/>
      <c r="L10" s="248"/>
      <c r="M10" s="277"/>
    </row>
    <row r="11" spans="1:16" ht="11.85" customHeight="1">
      <c r="A11" s="313"/>
      <c r="B11" s="248"/>
      <c r="C11" s="352"/>
      <c r="D11" s="248"/>
      <c r="E11" s="352"/>
      <c r="F11" s="272"/>
      <c r="G11" s="764"/>
      <c r="H11" s="261" t="str">
        <f>F7</f>
        <v>КУРМАНГАЛИЕВ</v>
      </c>
      <c r="I11" s="351"/>
      <c r="J11" s="248"/>
      <c r="K11" s="353"/>
      <c r="L11" s="248"/>
      <c r="M11" s="277"/>
    </row>
    <row r="12" spans="1:16" ht="11.85" customHeight="1">
      <c r="A12" s="313">
        <v>5</v>
      </c>
      <c r="B12" s="336" t="s">
        <v>681</v>
      </c>
      <c r="C12" s="274"/>
      <c r="D12" s="248"/>
      <c r="E12" s="352"/>
      <c r="F12" s="272"/>
      <c r="G12" s="764"/>
      <c r="H12" s="258" t="s">
        <v>682</v>
      </c>
      <c r="I12" s="762">
        <v>29</v>
      </c>
      <c r="J12" s="248"/>
      <c r="K12" s="353"/>
      <c r="L12" s="248"/>
      <c r="M12" s="277"/>
    </row>
    <row r="13" spans="1:16" ht="11.85" customHeight="1">
      <c r="A13" s="313"/>
      <c r="B13" s="354"/>
      <c r="C13" s="762">
        <v>3</v>
      </c>
      <c r="D13" s="336" t="str">
        <f>B12</f>
        <v>МАКСИМОВ</v>
      </c>
      <c r="E13" s="274"/>
      <c r="F13" s="272"/>
      <c r="G13" s="764"/>
      <c r="H13" s="265"/>
      <c r="I13" s="764"/>
      <c r="J13" s="248"/>
      <c r="K13" s="353"/>
      <c r="L13" s="248"/>
      <c r="M13" s="277"/>
      <c r="P13" s="110"/>
    </row>
    <row r="14" spans="1:16" ht="11.85" customHeight="1">
      <c r="A14" s="313">
        <v>6</v>
      </c>
      <c r="B14" s="336" t="s">
        <v>683</v>
      </c>
      <c r="C14" s="763"/>
      <c r="D14" s="354" t="s">
        <v>684</v>
      </c>
      <c r="E14" s="762">
        <v>18</v>
      </c>
      <c r="F14" s="272"/>
      <c r="G14" s="764"/>
      <c r="H14" s="265"/>
      <c r="I14" s="764"/>
      <c r="J14" s="248"/>
      <c r="K14" s="353"/>
      <c r="L14" s="248"/>
      <c r="M14" s="277"/>
    </row>
    <row r="15" spans="1:16" ht="11.85" customHeight="1">
      <c r="A15" s="313"/>
      <c r="B15" s="248"/>
      <c r="C15" s="352"/>
      <c r="D15" s="272"/>
      <c r="E15" s="764"/>
      <c r="F15" s="336" t="str">
        <f>D17</f>
        <v>АРТУКМЕТОВ</v>
      </c>
      <c r="G15" s="763"/>
      <c r="H15" s="265"/>
      <c r="I15" s="764"/>
      <c r="J15" s="248"/>
      <c r="K15" s="353"/>
      <c r="L15" s="248"/>
      <c r="M15" s="277"/>
    </row>
    <row r="16" spans="1:16" ht="11.85" customHeight="1">
      <c r="A16" s="313">
        <v>7</v>
      </c>
      <c r="B16" s="336" t="s">
        <v>685</v>
      </c>
      <c r="C16" s="274"/>
      <c r="D16" s="272"/>
      <c r="E16" s="764"/>
      <c r="F16" s="248" t="s">
        <v>686</v>
      </c>
      <c r="G16" s="352"/>
      <c r="H16" s="265"/>
      <c r="I16" s="764"/>
      <c r="J16" s="248"/>
      <c r="K16" s="353"/>
      <c r="L16" s="248"/>
      <c r="M16" s="277"/>
    </row>
    <row r="17" spans="1:13" ht="11.85" customHeight="1">
      <c r="A17" s="313"/>
      <c r="B17" s="354"/>
      <c r="C17" s="762">
        <v>4</v>
      </c>
      <c r="D17" s="336" t="str">
        <f>B18</f>
        <v>АРТУКМЕТОВ</v>
      </c>
      <c r="E17" s="763"/>
      <c r="F17" s="248"/>
      <c r="G17" s="352"/>
      <c r="H17" s="265"/>
      <c r="I17" s="764"/>
      <c r="J17" s="248"/>
      <c r="K17" s="353"/>
      <c r="L17" s="248"/>
      <c r="M17" s="277"/>
    </row>
    <row r="18" spans="1:13" ht="11.85" customHeight="1">
      <c r="A18" s="313">
        <v>8</v>
      </c>
      <c r="B18" s="336" t="s">
        <v>687</v>
      </c>
      <c r="C18" s="763"/>
      <c r="D18" s="248" t="s">
        <v>688</v>
      </c>
      <c r="E18" s="352"/>
      <c r="F18" s="248"/>
      <c r="G18" s="352"/>
      <c r="H18" s="265"/>
      <c r="I18" s="764"/>
      <c r="J18" s="248"/>
      <c r="K18" s="353"/>
      <c r="L18" s="248"/>
      <c r="M18" s="277"/>
    </row>
    <row r="19" spans="1:13" ht="11.85" customHeight="1">
      <c r="A19" s="313"/>
      <c r="B19" s="248"/>
      <c r="C19" s="352"/>
      <c r="D19" s="248"/>
      <c r="E19" s="352"/>
      <c r="F19" s="248"/>
      <c r="G19" s="352"/>
      <c r="H19" s="265"/>
      <c r="I19" s="764"/>
      <c r="J19" s="336" t="str">
        <f>H11</f>
        <v>КУРМАНГАЛИЕВ</v>
      </c>
      <c r="K19" s="351"/>
      <c r="L19" s="248"/>
      <c r="M19" s="277"/>
    </row>
    <row r="20" spans="1:13" ht="11.85" customHeight="1">
      <c r="A20" s="313">
        <v>9</v>
      </c>
      <c r="B20" s="336" t="s">
        <v>689</v>
      </c>
      <c r="C20" s="274"/>
      <c r="D20" s="248"/>
      <c r="E20" s="352"/>
      <c r="F20" s="248"/>
      <c r="G20" s="352"/>
      <c r="H20" s="265"/>
      <c r="I20" s="764"/>
      <c r="J20" s="355" t="s">
        <v>690</v>
      </c>
      <c r="K20" s="356"/>
      <c r="L20" s="248"/>
      <c r="M20" s="277"/>
    </row>
    <row r="21" spans="1:13" ht="11.85" customHeight="1">
      <c r="A21" s="313"/>
      <c r="B21" s="354"/>
      <c r="C21" s="762">
        <v>5</v>
      </c>
      <c r="D21" s="336" t="str">
        <f>B20</f>
        <v>ХАРКИ И.</v>
      </c>
      <c r="E21" s="274"/>
      <c r="F21" s="248"/>
      <c r="G21" s="352"/>
      <c r="H21" s="265"/>
      <c r="I21" s="764"/>
      <c r="J21" s="272"/>
      <c r="K21" s="764">
        <v>30</v>
      </c>
      <c r="L21" s="248"/>
      <c r="M21" s="277"/>
    </row>
    <row r="22" spans="1:13" ht="11.85" customHeight="1">
      <c r="A22" s="313">
        <v>10</v>
      </c>
      <c r="B22" s="336" t="s">
        <v>691</v>
      </c>
      <c r="C22" s="763"/>
      <c r="D22" s="354" t="s">
        <v>692</v>
      </c>
      <c r="E22" s="762">
        <v>19</v>
      </c>
      <c r="F22" s="248"/>
      <c r="G22" s="352"/>
      <c r="H22" s="265"/>
      <c r="I22" s="764"/>
      <c r="J22" s="272"/>
      <c r="K22" s="764"/>
      <c r="L22" s="248"/>
      <c r="M22" s="277"/>
    </row>
    <row r="23" spans="1:13" ht="11.85" customHeight="1">
      <c r="A23" s="313"/>
      <c r="B23" s="248"/>
      <c r="C23" s="352"/>
      <c r="D23" s="272"/>
      <c r="E23" s="764"/>
      <c r="F23" s="272" t="str">
        <f>D21</f>
        <v>ХАРКИ И.</v>
      </c>
      <c r="G23" s="274"/>
      <c r="H23" s="265"/>
      <c r="I23" s="764"/>
      <c r="J23" s="272"/>
      <c r="K23" s="764"/>
      <c r="L23" s="248"/>
      <c r="M23" s="277"/>
    </row>
    <row r="24" spans="1:13" ht="11.85" customHeight="1">
      <c r="A24" s="313">
        <v>11</v>
      </c>
      <c r="B24" s="272" t="s">
        <v>693</v>
      </c>
      <c r="C24" s="274"/>
      <c r="D24" s="272"/>
      <c r="E24" s="766"/>
      <c r="F24" s="767" t="s">
        <v>694</v>
      </c>
      <c r="G24" s="768"/>
      <c r="H24" s="265"/>
      <c r="I24" s="764"/>
      <c r="J24" s="272"/>
      <c r="K24" s="764"/>
      <c r="L24" s="248"/>
      <c r="M24" s="277"/>
    </row>
    <row r="25" spans="1:13" ht="11.85" customHeight="1">
      <c r="A25" s="313"/>
      <c r="B25" s="354"/>
      <c r="C25" s="762">
        <v>6</v>
      </c>
      <c r="D25" s="336" t="str">
        <f>B24</f>
        <v>КИМ</v>
      </c>
      <c r="E25" s="763"/>
      <c r="F25" s="272"/>
      <c r="G25" s="764">
        <v>26</v>
      </c>
      <c r="H25" s="265"/>
      <c r="I25" s="764"/>
      <c r="J25" s="272"/>
      <c r="K25" s="764"/>
      <c r="L25" s="248"/>
      <c r="M25" s="277"/>
    </row>
    <row r="26" spans="1:13" ht="11.85" customHeight="1">
      <c r="A26" s="313">
        <v>12</v>
      </c>
      <c r="B26" s="357" t="s">
        <v>695</v>
      </c>
      <c r="C26" s="763"/>
      <c r="D26" s="248" t="s">
        <v>696</v>
      </c>
      <c r="E26" s="352"/>
      <c r="F26" s="272"/>
      <c r="G26" s="764"/>
      <c r="H26" s="265"/>
      <c r="I26" s="764"/>
      <c r="J26" s="272"/>
      <c r="K26" s="764"/>
      <c r="L26" s="248"/>
      <c r="M26" s="277"/>
    </row>
    <row r="27" spans="1:13" ht="11.85" customHeight="1">
      <c r="A27" s="313"/>
      <c r="B27" s="248"/>
      <c r="C27" s="352"/>
      <c r="D27" s="248"/>
      <c r="E27" s="352"/>
      <c r="F27" s="272"/>
      <c r="G27" s="764"/>
      <c r="H27" s="283" t="str">
        <f>F31</f>
        <v>КЕНЖИГУЛОВ А.</v>
      </c>
      <c r="I27" s="763"/>
      <c r="J27" s="272"/>
      <c r="K27" s="764"/>
      <c r="L27" s="248"/>
      <c r="M27" s="277"/>
    </row>
    <row r="28" spans="1:13" ht="11.85" customHeight="1">
      <c r="A28" s="313">
        <v>13</v>
      </c>
      <c r="B28" s="336" t="s">
        <v>697</v>
      </c>
      <c r="C28" s="274"/>
      <c r="D28" s="248"/>
      <c r="E28" s="352"/>
      <c r="F28" s="272"/>
      <c r="G28" s="764"/>
      <c r="H28" s="358" t="s">
        <v>698</v>
      </c>
      <c r="I28" s="353"/>
      <c r="J28" s="272"/>
      <c r="K28" s="764"/>
      <c r="L28" s="248"/>
      <c r="M28" s="277"/>
    </row>
    <row r="29" spans="1:13" ht="11.85" customHeight="1">
      <c r="A29" s="313"/>
      <c r="B29" s="354"/>
      <c r="C29" s="762">
        <v>7</v>
      </c>
      <c r="D29" s="336" t="str">
        <f>B30</f>
        <v>АХТАНОВ</v>
      </c>
      <c r="E29" s="274"/>
      <c r="F29" s="272"/>
      <c r="G29" s="764"/>
      <c r="H29" s="251"/>
      <c r="I29" s="353"/>
      <c r="J29" s="272"/>
      <c r="K29" s="764"/>
      <c r="L29" s="248"/>
      <c r="M29" s="277"/>
    </row>
    <row r="30" spans="1:13" ht="11.85" customHeight="1">
      <c r="A30" s="313">
        <v>14</v>
      </c>
      <c r="B30" s="336" t="s">
        <v>699</v>
      </c>
      <c r="C30" s="763"/>
      <c r="D30" s="354" t="s">
        <v>433</v>
      </c>
      <c r="E30" s="762">
        <v>20</v>
      </c>
      <c r="F30" s="272"/>
      <c r="G30" s="764"/>
      <c r="H30" s="251"/>
      <c r="I30" s="353"/>
      <c r="J30" s="272"/>
      <c r="K30" s="764"/>
      <c r="L30" s="248"/>
      <c r="M30" s="277"/>
    </row>
    <row r="31" spans="1:13" ht="11.85" customHeight="1">
      <c r="A31" s="313"/>
      <c r="B31" s="248"/>
      <c r="C31" s="352"/>
      <c r="D31" s="272"/>
      <c r="E31" s="764"/>
      <c r="F31" s="336" t="str">
        <f>D33</f>
        <v>КЕНЖИГУЛОВ А.</v>
      </c>
      <c r="G31" s="763"/>
      <c r="H31" s="251"/>
      <c r="I31" s="353"/>
      <c r="J31" s="272"/>
      <c r="K31" s="764"/>
      <c r="L31" s="248"/>
      <c r="M31" s="277"/>
    </row>
    <row r="32" spans="1:13" ht="11.85" customHeight="1">
      <c r="A32" s="313">
        <v>15</v>
      </c>
      <c r="B32" s="336" t="s">
        <v>700</v>
      </c>
      <c r="C32" s="274"/>
      <c r="D32" s="272"/>
      <c r="E32" s="764"/>
      <c r="F32" s="248" t="s">
        <v>686</v>
      </c>
      <c r="G32" s="352"/>
      <c r="H32" s="251"/>
      <c r="I32" s="353"/>
      <c r="J32" s="272"/>
      <c r="K32" s="764"/>
      <c r="L32" s="248"/>
      <c r="M32" s="277"/>
    </row>
    <row r="33" spans="1:14" ht="11.85" customHeight="1">
      <c r="A33" s="313"/>
      <c r="B33" s="354"/>
      <c r="C33" s="762">
        <v>8</v>
      </c>
      <c r="D33" s="336" t="str">
        <f>B34</f>
        <v>КЕНЖИГУЛОВ А.</v>
      </c>
      <c r="E33" s="763"/>
      <c r="F33" s="248"/>
      <c r="G33" s="352"/>
      <c r="H33" s="251"/>
      <c r="I33" s="353"/>
      <c r="J33" s="272"/>
      <c r="K33" s="764"/>
      <c r="L33" s="248"/>
      <c r="M33" s="277"/>
    </row>
    <row r="34" spans="1:14" ht="11.85" customHeight="1">
      <c r="A34" s="313">
        <v>16</v>
      </c>
      <c r="B34" s="336" t="s">
        <v>701</v>
      </c>
      <c r="C34" s="763"/>
      <c r="D34" s="248" t="s">
        <v>702</v>
      </c>
      <c r="E34" s="352"/>
      <c r="F34" s="248"/>
      <c r="G34" s="352"/>
      <c r="H34" s="251"/>
      <c r="I34" s="353"/>
      <c r="J34" s="272"/>
      <c r="K34" s="764"/>
      <c r="L34" s="248"/>
      <c r="M34" s="277"/>
    </row>
    <row r="35" spans="1:14" ht="11.85" customHeight="1">
      <c r="A35" s="313"/>
      <c r="B35" s="248"/>
      <c r="C35" s="352"/>
      <c r="D35" s="248"/>
      <c r="E35" s="352"/>
      <c r="F35" s="248"/>
      <c r="G35" s="352"/>
      <c r="H35" s="251"/>
      <c r="I35" s="353"/>
      <c r="J35" s="272"/>
      <c r="K35" s="764"/>
      <c r="L35" s="336" t="str">
        <f>J19</f>
        <v>КУРМАНГАЛИЕВ</v>
      </c>
      <c r="M35" s="720">
        <v>1</v>
      </c>
      <c r="N35" s="359"/>
    </row>
    <row r="36" spans="1:14" ht="11.85" customHeight="1">
      <c r="A36" s="313">
        <v>17</v>
      </c>
      <c r="B36" s="336" t="s">
        <v>703</v>
      </c>
      <c r="C36" s="274"/>
      <c r="D36" s="248"/>
      <c r="E36" s="352"/>
      <c r="F36" s="248"/>
      <c r="G36" s="352"/>
      <c r="H36" s="251"/>
      <c r="I36" s="353"/>
      <c r="J36" s="272"/>
      <c r="K36" s="764"/>
      <c r="L36" s="248" t="s">
        <v>704</v>
      </c>
      <c r="M36" s="720"/>
    </row>
    <row r="37" spans="1:14" ht="11.85" customHeight="1">
      <c r="A37" s="313"/>
      <c r="B37" s="354"/>
      <c r="C37" s="762">
        <v>9</v>
      </c>
      <c r="D37" s="336" t="str">
        <f>B36</f>
        <v>КЕНЖИГУЛОВ Д.</v>
      </c>
      <c r="E37" s="274"/>
      <c r="F37" s="248"/>
      <c r="G37" s="352"/>
      <c r="H37" s="251"/>
      <c r="I37" s="353"/>
      <c r="J37" s="272"/>
      <c r="K37" s="764"/>
      <c r="L37" s="248"/>
      <c r="M37" s="277"/>
    </row>
    <row r="38" spans="1:14" ht="11.85" customHeight="1">
      <c r="A38" s="313">
        <v>18</v>
      </c>
      <c r="B38" s="336" t="s">
        <v>705</v>
      </c>
      <c r="C38" s="763"/>
      <c r="D38" s="354" t="s">
        <v>706</v>
      </c>
      <c r="E38" s="762">
        <v>21</v>
      </c>
      <c r="F38" s="248"/>
      <c r="G38" s="352"/>
      <c r="H38" s="251"/>
      <c r="I38" s="353"/>
      <c r="J38" s="360"/>
      <c r="K38" s="764"/>
      <c r="L38" s="248"/>
      <c r="M38" s="277"/>
    </row>
    <row r="39" spans="1:14" ht="11.85" customHeight="1">
      <c r="A39" s="313"/>
      <c r="B39" s="248"/>
      <c r="C39" s="352"/>
      <c r="D39" s="272"/>
      <c r="E39" s="764"/>
      <c r="F39" s="272" t="str">
        <f>D37</f>
        <v>КЕНЖИГУЛОВ Д.</v>
      </c>
      <c r="G39" s="274"/>
      <c r="H39" s="251"/>
      <c r="I39" s="353"/>
      <c r="J39" s="272"/>
      <c r="K39" s="764"/>
      <c r="L39" s="248"/>
      <c r="M39" s="277"/>
    </row>
    <row r="40" spans="1:14" ht="11.85" customHeight="1">
      <c r="A40" s="313">
        <v>19</v>
      </c>
      <c r="B40" s="336" t="s">
        <v>707</v>
      </c>
      <c r="C40" s="274"/>
      <c r="D40" s="272"/>
      <c r="E40" s="766"/>
      <c r="F40" s="767" t="s">
        <v>708</v>
      </c>
      <c r="G40" s="768"/>
      <c r="H40" s="251"/>
      <c r="I40" s="353"/>
      <c r="J40" s="272"/>
      <c r="K40" s="764"/>
      <c r="L40" s="248"/>
      <c r="M40" s="277"/>
    </row>
    <row r="41" spans="1:14" ht="11.85" customHeight="1">
      <c r="A41" s="313"/>
      <c r="B41" s="354"/>
      <c r="C41" s="762">
        <v>10</v>
      </c>
      <c r="D41" s="336" t="str">
        <f>B42</f>
        <v>АКИМАЛИ</v>
      </c>
      <c r="E41" s="763"/>
      <c r="F41" s="272"/>
      <c r="G41" s="764">
        <v>27</v>
      </c>
      <c r="H41" s="251"/>
      <c r="I41" s="353"/>
      <c r="J41" s="272"/>
      <c r="K41" s="764"/>
      <c r="L41" s="248"/>
      <c r="M41" s="277"/>
    </row>
    <row r="42" spans="1:14" ht="11.85" customHeight="1">
      <c r="A42" s="313">
        <v>20</v>
      </c>
      <c r="B42" s="336" t="s">
        <v>709</v>
      </c>
      <c r="C42" s="763"/>
      <c r="D42" s="361" t="s">
        <v>710</v>
      </c>
      <c r="E42" s="352"/>
      <c r="F42" s="272"/>
      <c r="G42" s="764"/>
      <c r="H42" s="251"/>
      <c r="I42" s="353"/>
      <c r="J42" s="272"/>
      <c r="K42" s="764"/>
      <c r="L42" s="248"/>
      <c r="M42" s="277"/>
    </row>
    <row r="43" spans="1:14" ht="11.85" customHeight="1">
      <c r="A43" s="313"/>
      <c r="B43" s="248"/>
      <c r="C43" s="352"/>
      <c r="D43" s="272"/>
      <c r="E43" s="274"/>
      <c r="F43" s="272"/>
      <c r="G43" s="764"/>
      <c r="H43" s="265" t="str">
        <f>F39</f>
        <v>КЕНЖИГУЛОВ Д.</v>
      </c>
      <c r="I43" s="351"/>
      <c r="J43" s="272"/>
      <c r="K43" s="764"/>
      <c r="L43" s="248"/>
      <c r="M43" s="277"/>
    </row>
    <row r="44" spans="1:14" ht="11.85" customHeight="1">
      <c r="A44" s="313">
        <v>21</v>
      </c>
      <c r="B44" s="336" t="s">
        <v>711</v>
      </c>
      <c r="C44" s="274"/>
      <c r="D44" s="272"/>
      <c r="E44" s="274"/>
      <c r="F44" s="272"/>
      <c r="G44" s="766"/>
      <c r="H44" s="765" t="s">
        <v>712</v>
      </c>
      <c r="I44" s="754"/>
      <c r="J44" s="272"/>
      <c r="K44" s="764"/>
      <c r="L44" s="272"/>
      <c r="M44" s="277"/>
    </row>
    <row r="45" spans="1:14" ht="11.85" customHeight="1">
      <c r="A45" s="313"/>
      <c r="B45" s="354"/>
      <c r="C45" s="762">
        <v>11</v>
      </c>
      <c r="D45" s="336" t="str">
        <f>B44</f>
        <v>ЖУБАНОВ</v>
      </c>
      <c r="E45" s="274"/>
      <c r="F45" s="272"/>
      <c r="G45" s="764"/>
      <c r="H45" s="265"/>
      <c r="I45" s="764">
        <v>30</v>
      </c>
      <c r="J45" s="272"/>
      <c r="K45" s="764"/>
      <c r="L45" s="272"/>
      <c r="M45" s="277"/>
    </row>
    <row r="46" spans="1:14" ht="11.85" customHeight="1">
      <c r="A46" s="313">
        <v>22</v>
      </c>
      <c r="B46" s="336" t="s">
        <v>713</v>
      </c>
      <c r="C46" s="763"/>
      <c r="D46" s="354" t="s">
        <v>714</v>
      </c>
      <c r="E46" s="762">
        <v>22</v>
      </c>
      <c r="F46" s="272"/>
      <c r="G46" s="764"/>
      <c r="H46" s="265"/>
      <c r="I46" s="764"/>
      <c r="J46" s="272"/>
      <c r="K46" s="764"/>
      <c r="L46" s="248"/>
      <c r="M46" s="277"/>
    </row>
    <row r="47" spans="1:14" ht="11.85" customHeight="1">
      <c r="A47" s="313"/>
      <c r="B47" s="248"/>
      <c r="C47" s="352"/>
      <c r="D47" s="272"/>
      <c r="E47" s="764"/>
      <c r="F47" s="336" t="str">
        <f>D49</f>
        <v>КУРМАМБАЕВ</v>
      </c>
      <c r="G47" s="763"/>
      <c r="H47" s="265"/>
      <c r="I47" s="764"/>
      <c r="J47" s="272"/>
      <c r="K47" s="764"/>
      <c r="L47" s="248"/>
      <c r="M47" s="277"/>
    </row>
    <row r="48" spans="1:14" ht="11.85" customHeight="1">
      <c r="A48" s="313">
        <v>23</v>
      </c>
      <c r="B48" s="336" t="s">
        <v>715</v>
      </c>
      <c r="C48" s="274"/>
      <c r="D48" s="272"/>
      <c r="E48" s="764"/>
      <c r="F48" s="248" t="s">
        <v>716</v>
      </c>
      <c r="G48" s="352"/>
      <c r="H48" s="265"/>
      <c r="I48" s="764"/>
      <c r="J48" s="272"/>
      <c r="K48" s="764"/>
      <c r="L48" s="248"/>
      <c r="M48" s="277"/>
    </row>
    <row r="49" spans="1:13" ht="11.85" customHeight="1">
      <c r="A49" s="313"/>
      <c r="B49" s="354"/>
      <c r="C49" s="762">
        <v>12</v>
      </c>
      <c r="D49" s="336" t="str">
        <f>B50</f>
        <v>КУРМАМБАЕВ</v>
      </c>
      <c r="E49" s="763"/>
      <c r="F49" s="248"/>
      <c r="G49" s="352"/>
      <c r="H49" s="265"/>
      <c r="I49" s="764"/>
      <c r="J49" s="272"/>
      <c r="K49" s="764"/>
      <c r="L49" s="248"/>
      <c r="M49" s="277"/>
    </row>
    <row r="50" spans="1:13" ht="11.85" customHeight="1">
      <c r="A50" s="313">
        <v>24</v>
      </c>
      <c r="B50" s="336" t="s">
        <v>717</v>
      </c>
      <c r="C50" s="763"/>
      <c r="D50" s="248" t="s">
        <v>718</v>
      </c>
      <c r="E50" s="352"/>
      <c r="F50" s="248"/>
      <c r="G50" s="352"/>
      <c r="H50" s="265"/>
      <c r="I50" s="764"/>
      <c r="J50" s="272"/>
      <c r="K50" s="764"/>
      <c r="L50" s="248"/>
      <c r="M50" s="277"/>
    </row>
    <row r="51" spans="1:13" ht="11.85" customHeight="1">
      <c r="A51" s="313"/>
      <c r="B51" s="248"/>
      <c r="C51" s="352"/>
      <c r="D51" s="248"/>
      <c r="E51" s="352"/>
      <c r="F51" s="248"/>
      <c r="G51" s="352"/>
      <c r="H51" s="265"/>
      <c r="I51" s="764"/>
      <c r="J51" s="336" t="str">
        <f>H43</f>
        <v>КЕНЖИГУЛОВ Д.</v>
      </c>
      <c r="K51" s="362"/>
      <c r="L51" s="248"/>
      <c r="M51" s="277"/>
    </row>
    <row r="52" spans="1:13" ht="11.85" customHeight="1">
      <c r="A52" s="313">
        <v>25</v>
      </c>
      <c r="B52" s="336" t="s">
        <v>719</v>
      </c>
      <c r="C52" s="274"/>
      <c r="D52" s="248"/>
      <c r="E52" s="352"/>
      <c r="F52" s="248"/>
      <c r="G52" s="352"/>
      <c r="H52" s="265"/>
      <c r="I52" s="764"/>
      <c r="J52" s="248" t="s">
        <v>720</v>
      </c>
      <c r="K52" s="353"/>
      <c r="L52" s="248"/>
      <c r="M52" s="277"/>
    </row>
    <row r="53" spans="1:13" ht="11.85" customHeight="1">
      <c r="A53" s="313"/>
      <c r="B53" s="354"/>
      <c r="C53" s="762">
        <v>13</v>
      </c>
      <c r="D53" s="336" t="str">
        <f>B52</f>
        <v>РАЙТЕР</v>
      </c>
      <c r="E53" s="274"/>
      <c r="F53" s="248"/>
      <c r="G53" s="352"/>
      <c r="H53" s="265"/>
      <c r="I53" s="764"/>
      <c r="J53" s="248"/>
      <c r="K53" s="353"/>
      <c r="L53" s="272"/>
      <c r="M53" s="334"/>
    </row>
    <row r="54" spans="1:13" ht="11.85" customHeight="1">
      <c r="A54" s="313">
        <v>26</v>
      </c>
      <c r="B54" s="336" t="s">
        <v>721</v>
      </c>
      <c r="C54" s="763"/>
      <c r="D54" s="354" t="s">
        <v>722</v>
      </c>
      <c r="E54" s="762">
        <v>23</v>
      </c>
      <c r="F54" s="248"/>
      <c r="G54" s="352"/>
      <c r="H54" s="265"/>
      <c r="I54" s="764"/>
      <c r="J54" s="248"/>
      <c r="K54" s="353"/>
      <c r="L54" s="248"/>
      <c r="M54" s="277"/>
    </row>
    <row r="55" spans="1:13" ht="11.85" customHeight="1">
      <c r="A55" s="313"/>
      <c r="B55" s="248"/>
      <c r="C55" s="352"/>
      <c r="D55" s="272"/>
      <c r="E55" s="764"/>
      <c r="F55" s="336" t="str">
        <f>D57</f>
        <v>ЗАХАРОВ</v>
      </c>
      <c r="G55" s="274"/>
      <c r="H55" s="265"/>
      <c r="I55" s="764"/>
      <c r="J55" s="248"/>
      <c r="K55" s="363">
        <v>-31</v>
      </c>
      <c r="L55" s="336" t="str">
        <f>J51</f>
        <v>КЕНЖИГУЛОВ Д.</v>
      </c>
      <c r="M55" s="720">
        <v>2</v>
      </c>
    </row>
    <row r="56" spans="1:13" ht="11.85" customHeight="1">
      <c r="A56" s="313">
        <v>27</v>
      </c>
      <c r="B56" s="336" t="s">
        <v>723</v>
      </c>
      <c r="C56" s="274"/>
      <c r="D56" s="272"/>
      <c r="E56" s="764"/>
      <c r="F56" s="354" t="s">
        <v>724</v>
      </c>
      <c r="G56" s="762">
        <v>28</v>
      </c>
      <c r="H56" s="265"/>
      <c r="I56" s="764"/>
      <c r="J56" s="248"/>
      <c r="K56" s="353"/>
      <c r="L56" s="248"/>
      <c r="M56" s="720"/>
    </row>
    <row r="57" spans="1:13" ht="11.85" customHeight="1">
      <c r="A57" s="313"/>
      <c r="B57" s="354"/>
      <c r="C57" s="762">
        <v>14</v>
      </c>
      <c r="D57" s="336" t="str">
        <f>B58</f>
        <v>ЗАХАРОВ</v>
      </c>
      <c r="E57" s="763"/>
      <c r="F57" s="272"/>
      <c r="G57" s="764"/>
      <c r="H57" s="265"/>
      <c r="I57" s="764"/>
      <c r="J57" s="248"/>
      <c r="K57" s="353"/>
      <c r="L57" s="248"/>
      <c r="M57" s="277"/>
    </row>
    <row r="58" spans="1:13" ht="11.85" customHeight="1">
      <c r="A58" s="313">
        <v>28</v>
      </c>
      <c r="B58" s="336" t="s">
        <v>725</v>
      </c>
      <c r="C58" s="763"/>
      <c r="D58" s="248" t="s">
        <v>726</v>
      </c>
      <c r="E58" s="352"/>
      <c r="F58" s="272"/>
      <c r="G58" s="764"/>
      <c r="H58" s="265"/>
      <c r="I58" s="764"/>
      <c r="J58" s="248"/>
      <c r="K58" s="353"/>
      <c r="L58" s="248"/>
      <c r="M58" s="277"/>
    </row>
    <row r="59" spans="1:13" ht="11.85" customHeight="1">
      <c r="A59" s="313"/>
      <c r="B59" s="248"/>
      <c r="C59" s="352"/>
      <c r="D59" s="248"/>
      <c r="E59" s="352"/>
      <c r="F59" s="272"/>
      <c r="G59" s="764"/>
      <c r="H59" s="261" t="str">
        <f>F55</f>
        <v>ЗАХАРОВ</v>
      </c>
      <c r="I59" s="763"/>
      <c r="J59" s="248"/>
      <c r="K59" s="353"/>
      <c r="L59" s="248"/>
      <c r="M59" s="277"/>
    </row>
    <row r="60" spans="1:13" ht="11.85" customHeight="1">
      <c r="A60" s="313">
        <v>29</v>
      </c>
      <c r="B60" s="336" t="s">
        <v>727</v>
      </c>
      <c r="C60" s="274"/>
      <c r="D60" s="248"/>
      <c r="E60" s="352"/>
      <c r="F60" s="272"/>
      <c r="G60" s="764"/>
      <c r="H60" s="251" t="s">
        <v>728</v>
      </c>
      <c r="I60" s="353"/>
      <c r="J60" s="248"/>
      <c r="K60" s="353"/>
      <c r="L60" s="248"/>
      <c r="M60" s="277"/>
    </row>
    <row r="61" spans="1:13" ht="11.85" customHeight="1">
      <c r="A61" s="313"/>
      <c r="B61" s="354"/>
      <c r="C61" s="762">
        <v>15</v>
      </c>
      <c r="D61" s="336" t="str">
        <f>B60</f>
        <v>ГЕРАСИМЕНКО А.</v>
      </c>
      <c r="E61" s="274"/>
      <c r="F61" s="272"/>
      <c r="G61" s="764"/>
      <c r="H61" s="251"/>
      <c r="I61" s="353"/>
      <c r="J61" s="248"/>
      <c r="K61" s="353"/>
      <c r="L61" s="248"/>
      <c r="M61" s="277"/>
    </row>
    <row r="62" spans="1:13" ht="11.85" customHeight="1">
      <c r="A62" s="313">
        <v>30</v>
      </c>
      <c r="B62" s="336" t="s">
        <v>729</v>
      </c>
      <c r="C62" s="763"/>
      <c r="D62" s="354" t="s">
        <v>730</v>
      </c>
      <c r="E62" s="762">
        <v>24</v>
      </c>
      <c r="F62" s="272"/>
      <c r="G62" s="764"/>
      <c r="H62" s="251"/>
      <c r="I62" s="353"/>
      <c r="J62" s="248"/>
      <c r="K62" s="353"/>
      <c r="L62" s="248"/>
      <c r="M62" s="277"/>
    </row>
    <row r="63" spans="1:13" ht="11.85" customHeight="1">
      <c r="A63" s="313"/>
      <c r="B63" s="248"/>
      <c r="C63" s="352"/>
      <c r="D63" s="272"/>
      <c r="E63" s="764"/>
      <c r="F63" s="336" t="str">
        <f>D65</f>
        <v>КЕЛЬБУГАНОВ</v>
      </c>
      <c r="G63" s="763"/>
      <c r="H63" s="251"/>
      <c r="I63" s="353"/>
      <c r="J63" s="248"/>
      <c r="K63" s="353"/>
      <c r="L63" s="248"/>
      <c r="M63" s="277"/>
    </row>
    <row r="64" spans="1:13" ht="11.85" customHeight="1">
      <c r="A64" s="313">
        <v>31</v>
      </c>
      <c r="B64" s="336" t="s">
        <v>731</v>
      </c>
      <c r="C64" s="274"/>
      <c r="D64" s="272"/>
      <c r="E64" s="764"/>
      <c r="F64" s="361" t="s">
        <v>732</v>
      </c>
      <c r="G64" s="352"/>
      <c r="H64" s="251"/>
      <c r="I64" s="353"/>
      <c r="J64" s="248"/>
      <c r="K64" s="353"/>
      <c r="L64" s="248"/>
      <c r="M64" s="277"/>
    </row>
    <row r="65" spans="1:13" ht="11.85" customHeight="1">
      <c r="A65" s="313"/>
      <c r="B65" s="354"/>
      <c r="C65" s="762">
        <v>16</v>
      </c>
      <c r="D65" s="336" t="str">
        <f>B66</f>
        <v>КЕЛЬБУГАНОВ</v>
      </c>
      <c r="E65" s="763"/>
      <c r="F65" s="248"/>
      <c r="G65" s="352"/>
      <c r="H65" s="352"/>
      <c r="I65" s="353"/>
      <c r="J65" s="353"/>
      <c r="K65" s="353"/>
      <c r="L65" s="248"/>
      <c r="M65" s="277"/>
    </row>
    <row r="66" spans="1:13" ht="11.85" customHeight="1">
      <c r="A66" s="313">
        <v>32</v>
      </c>
      <c r="B66" s="336" t="s">
        <v>733</v>
      </c>
      <c r="C66" s="763"/>
      <c r="D66" s="248" t="s">
        <v>734</v>
      </c>
      <c r="E66" s="353"/>
      <c r="F66" s="248"/>
      <c r="G66" s="352"/>
      <c r="H66" s="352"/>
      <c r="I66" s="353"/>
      <c r="J66" s="353"/>
      <c r="K66" s="353"/>
      <c r="L66" s="248"/>
      <c r="M66" s="277"/>
    </row>
    <row r="67" spans="1:13" ht="11.85" customHeight="1">
      <c r="A67" s="277"/>
      <c r="B67" s="741" t="s">
        <v>611</v>
      </c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277"/>
    </row>
    <row r="68" spans="1:13" ht="11.85" customHeight="1">
      <c r="A68" s="277"/>
      <c r="B68" s="741" t="s">
        <v>496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277"/>
    </row>
    <row r="69" spans="1:13" ht="11.85" customHeight="1">
      <c r="A69" s="277"/>
      <c r="B69" s="316"/>
      <c r="C69" s="277"/>
      <c r="D69" s="277"/>
      <c r="E69" s="277"/>
      <c r="F69" s="277"/>
      <c r="G69" s="250"/>
      <c r="H69" s="250"/>
      <c r="I69" s="277"/>
      <c r="J69" s="277"/>
      <c r="K69" s="277"/>
      <c r="M69" s="277"/>
    </row>
    <row r="70" spans="1:13" ht="11.85" customHeight="1">
      <c r="B70" s="316"/>
      <c r="G70" s="289"/>
      <c r="H70" s="289"/>
    </row>
    <row r="71" spans="1:13" ht="11.85" customHeight="1">
      <c r="G71" s="289"/>
      <c r="H71" s="289"/>
    </row>
    <row r="72" spans="1:13">
      <c r="G72" s="289"/>
      <c r="H72" s="289"/>
    </row>
    <row r="73" spans="1:13">
      <c r="G73" s="289"/>
      <c r="H73" s="289"/>
    </row>
    <row r="74" spans="1:13">
      <c r="G74" s="289"/>
      <c r="H74" s="289"/>
    </row>
    <row r="75" spans="1:13">
      <c r="A75" s="75"/>
      <c r="G75" s="289"/>
      <c r="H75" s="289"/>
    </row>
    <row r="76" spans="1:13">
      <c r="A76" s="75"/>
      <c r="G76" s="289"/>
      <c r="H76" s="289"/>
    </row>
    <row r="77" spans="1:13">
      <c r="A77" s="75"/>
      <c r="G77" s="289"/>
      <c r="H77" s="289"/>
    </row>
    <row r="78" spans="1:13">
      <c r="A78" s="75"/>
      <c r="G78" s="289"/>
      <c r="H78" s="289"/>
    </row>
    <row r="79" spans="1:13">
      <c r="G79" s="289"/>
      <c r="H79" s="289"/>
    </row>
    <row r="80" spans="1:13">
      <c r="G80" s="289"/>
      <c r="H80" s="289"/>
    </row>
    <row r="81" spans="1:8">
      <c r="G81" s="289"/>
      <c r="H81" s="289"/>
    </row>
    <row r="82" spans="1:8">
      <c r="G82" s="289"/>
      <c r="H82" s="289"/>
    </row>
    <row r="83" spans="1:8">
      <c r="A83" s="75"/>
      <c r="G83" s="289"/>
      <c r="H83" s="289"/>
    </row>
    <row r="84" spans="1:8">
      <c r="A84" s="75"/>
      <c r="G84" s="289"/>
      <c r="H84" s="289"/>
    </row>
    <row r="85" spans="1:8">
      <c r="A85" s="75"/>
      <c r="G85" s="289"/>
      <c r="H85" s="289"/>
    </row>
    <row r="86" spans="1:8">
      <c r="A86" s="75"/>
      <c r="G86" s="289"/>
      <c r="H86" s="289"/>
    </row>
    <row r="87" spans="1:8">
      <c r="G87" s="289"/>
      <c r="H87" s="289"/>
    </row>
    <row r="88" spans="1:8">
      <c r="G88" s="289"/>
      <c r="H88" s="289"/>
    </row>
    <row r="89" spans="1:8">
      <c r="G89" s="289"/>
      <c r="H89" s="289"/>
    </row>
    <row r="90" spans="1:8">
      <c r="G90" s="289"/>
      <c r="H90" s="289"/>
    </row>
    <row r="91" spans="1:8">
      <c r="A91" s="75"/>
      <c r="G91" s="289"/>
      <c r="H91" s="289"/>
    </row>
    <row r="92" spans="1:8">
      <c r="A92" s="75"/>
      <c r="G92" s="289"/>
      <c r="H92" s="289"/>
    </row>
    <row r="93" spans="1:8">
      <c r="A93" s="75"/>
      <c r="G93" s="289"/>
      <c r="H93" s="289"/>
    </row>
    <row r="94" spans="1:8">
      <c r="A94" s="75"/>
      <c r="G94" s="289"/>
      <c r="H94" s="289"/>
    </row>
    <row r="95" spans="1:8">
      <c r="G95" s="289"/>
      <c r="H95" s="289"/>
    </row>
    <row r="96" spans="1:8">
      <c r="G96" s="289"/>
      <c r="H96" s="289"/>
    </row>
    <row r="97" spans="1:8">
      <c r="G97" s="289"/>
      <c r="H97" s="289"/>
    </row>
    <row r="98" spans="1:8">
      <c r="G98" s="289"/>
      <c r="H98" s="289"/>
    </row>
    <row r="99" spans="1:8">
      <c r="A99" s="75"/>
      <c r="G99" s="289"/>
      <c r="H99" s="289"/>
    </row>
    <row r="100" spans="1:8">
      <c r="A100" s="75"/>
      <c r="G100" s="289"/>
      <c r="H100" s="289"/>
    </row>
    <row r="101" spans="1:8">
      <c r="A101" s="75"/>
      <c r="G101" s="289"/>
      <c r="H101" s="289"/>
    </row>
    <row r="102" spans="1:8">
      <c r="A102" s="75"/>
      <c r="G102" s="289"/>
      <c r="H102" s="289"/>
    </row>
    <row r="103" spans="1:8">
      <c r="G103" s="289"/>
      <c r="H103" s="289"/>
    </row>
  </sheetData>
  <mergeCells count="41">
    <mergeCell ref="B1:L1"/>
    <mergeCell ref="B2:L2"/>
    <mergeCell ref="B3:L3"/>
    <mergeCell ref="C5:C6"/>
    <mergeCell ref="E6:E9"/>
    <mergeCell ref="G8:G15"/>
    <mergeCell ref="C9:C10"/>
    <mergeCell ref="I12:I27"/>
    <mergeCell ref="C13:C14"/>
    <mergeCell ref="E14:E17"/>
    <mergeCell ref="C17:C18"/>
    <mergeCell ref="C21:C22"/>
    <mergeCell ref="K21:K50"/>
    <mergeCell ref="E22:E25"/>
    <mergeCell ref="F24:G24"/>
    <mergeCell ref="C25:C26"/>
    <mergeCell ref="G25:G31"/>
    <mergeCell ref="C29:C30"/>
    <mergeCell ref="E30:E33"/>
    <mergeCell ref="C33:C34"/>
    <mergeCell ref="M35:M36"/>
    <mergeCell ref="C37:C38"/>
    <mergeCell ref="E38:E41"/>
    <mergeCell ref="F40:G40"/>
    <mergeCell ref="C41:C42"/>
    <mergeCell ref="G41:G47"/>
    <mergeCell ref="H44:I44"/>
    <mergeCell ref="C45:C46"/>
    <mergeCell ref="I45:I59"/>
    <mergeCell ref="E46:E49"/>
    <mergeCell ref="M55:M56"/>
    <mergeCell ref="G56:G63"/>
    <mergeCell ref="C57:C58"/>
    <mergeCell ref="C61:C62"/>
    <mergeCell ref="E62:E65"/>
    <mergeCell ref="C65:C66"/>
    <mergeCell ref="B67:L67"/>
    <mergeCell ref="B68:L68"/>
    <mergeCell ref="C49:C50"/>
    <mergeCell ref="C53:C54"/>
    <mergeCell ref="E54:E57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selection activeCell="N20" sqref="N20"/>
    </sheetView>
  </sheetViews>
  <sheetFormatPr defaultRowHeight="14.4"/>
  <cols>
    <col min="1" max="1" width="2.88671875" customWidth="1"/>
    <col min="2" max="2" width="15.6640625" customWidth="1"/>
    <col min="3" max="3" width="2.88671875" customWidth="1"/>
    <col min="4" max="4" width="15.6640625" customWidth="1"/>
    <col min="5" max="5" width="3" customWidth="1"/>
    <col min="6" max="6" width="15.6640625" customWidth="1"/>
    <col min="7" max="7" width="3" customWidth="1"/>
    <col min="8" max="8" width="15.6640625" customWidth="1"/>
    <col min="9" max="9" width="2.88671875" customWidth="1"/>
    <col min="10" max="10" width="14.6640625" customWidth="1"/>
    <col min="11" max="11" width="2.88671875" customWidth="1"/>
    <col min="12" max="12" width="14.6640625" customWidth="1"/>
    <col min="13" max="13" width="2.88671875" customWidth="1"/>
    <col min="14" max="14" width="14.6640625" customWidth="1"/>
    <col min="15" max="15" width="3" customWidth="1"/>
    <col min="16" max="16" width="15.6640625" customWidth="1"/>
    <col min="17" max="17" width="2.5546875" customWidth="1"/>
  </cols>
  <sheetData>
    <row r="1" spans="1:17" ht="10.95" customHeight="1">
      <c r="C1" s="738" t="s">
        <v>0</v>
      </c>
      <c r="D1" s="738"/>
      <c r="E1" s="738"/>
      <c r="F1" s="738"/>
      <c r="G1" s="738"/>
      <c r="H1" s="738"/>
      <c r="I1" s="738"/>
      <c r="J1" s="738"/>
      <c r="K1" s="738"/>
      <c r="L1" s="738"/>
      <c r="M1" s="738"/>
    </row>
    <row r="2" spans="1:17" ht="10.95" customHeight="1">
      <c r="C2" s="738" t="s">
        <v>1</v>
      </c>
      <c r="D2" s="738"/>
      <c r="E2" s="738"/>
      <c r="F2" s="738"/>
      <c r="G2" s="738"/>
      <c r="H2" s="738"/>
      <c r="I2" s="738"/>
      <c r="J2" s="738"/>
      <c r="K2" s="738"/>
      <c r="L2" s="738"/>
      <c r="M2" s="738"/>
    </row>
    <row r="3" spans="1:17" ht="10.95" customHeight="1">
      <c r="C3" s="739" t="s">
        <v>424</v>
      </c>
      <c r="D3" s="739"/>
      <c r="E3" s="739"/>
      <c r="F3" s="739"/>
      <c r="G3" s="739"/>
      <c r="H3" s="739"/>
      <c r="I3" s="739"/>
      <c r="J3" s="739"/>
      <c r="K3" s="739"/>
      <c r="L3" s="739"/>
      <c r="M3" s="739"/>
    </row>
    <row r="4" spans="1:17" ht="10.95" customHeight="1">
      <c r="A4" s="277"/>
      <c r="B4" s="337" t="s">
        <v>393</v>
      </c>
      <c r="D4" s="338" t="s">
        <v>612</v>
      </c>
      <c r="E4" s="339"/>
      <c r="F4" s="315"/>
      <c r="G4" s="250"/>
      <c r="H4" s="315"/>
      <c r="I4" s="250"/>
      <c r="J4" s="315"/>
      <c r="K4" s="250">
        <v>-30</v>
      </c>
      <c r="L4" s="315" t="str">
        <f>[5]МужФ1!F55</f>
        <v>ЗАХАРОВ</v>
      </c>
      <c r="M4" s="250"/>
      <c r="N4" s="339" t="s">
        <v>612</v>
      </c>
      <c r="O4" s="250"/>
      <c r="Q4" s="289"/>
    </row>
    <row r="5" spans="1:17" ht="10.95" customHeight="1">
      <c r="A5" s="277"/>
      <c r="B5" s="315"/>
      <c r="C5" s="250"/>
      <c r="D5" s="340"/>
      <c r="E5" s="250"/>
      <c r="F5" s="315"/>
      <c r="G5" s="250"/>
      <c r="H5" s="315"/>
      <c r="I5" s="250"/>
      <c r="J5" s="315"/>
      <c r="K5" s="250"/>
      <c r="L5" s="317"/>
      <c r="M5" s="742">
        <v>58</v>
      </c>
      <c r="N5" s="315"/>
      <c r="O5" s="250"/>
      <c r="P5" s="250"/>
      <c r="Q5" s="289"/>
    </row>
    <row r="6" spans="1:17" ht="10.95" customHeight="1">
      <c r="A6" s="277"/>
      <c r="B6" s="315"/>
      <c r="C6" s="250"/>
      <c r="D6" s="340"/>
      <c r="E6" s="250"/>
      <c r="F6" s="315"/>
      <c r="G6" s="250">
        <v>-26</v>
      </c>
      <c r="H6" s="315" t="str">
        <f>[5]МужФ1!F23</f>
        <v>ХАРКИ И.</v>
      </c>
      <c r="I6" s="250"/>
      <c r="J6" s="315"/>
      <c r="K6" s="250"/>
      <c r="L6" s="321"/>
      <c r="M6" s="743"/>
      <c r="N6" s="315"/>
      <c r="O6" s="250"/>
      <c r="P6" s="250"/>
      <c r="Q6" s="289"/>
    </row>
    <row r="7" spans="1:17" ht="10.95" customHeight="1">
      <c r="A7" s="277"/>
      <c r="B7" s="315"/>
      <c r="C7" s="250">
        <v>-24</v>
      </c>
      <c r="D7" s="340" t="str">
        <f>[5]МужФ1!D61</f>
        <v>ГЕРАСИМЕНКО А.</v>
      </c>
      <c r="E7" s="250"/>
      <c r="F7" s="315"/>
      <c r="G7" s="250"/>
      <c r="H7" s="317"/>
      <c r="I7" s="742">
        <v>52</v>
      </c>
      <c r="J7" s="315"/>
      <c r="K7" s="250"/>
      <c r="L7" s="321"/>
      <c r="M7" s="743"/>
      <c r="N7" s="315"/>
      <c r="O7" s="250"/>
      <c r="P7" s="250"/>
      <c r="Q7" s="289"/>
    </row>
    <row r="8" spans="1:17" ht="10.95" customHeight="1">
      <c r="A8" s="277">
        <v>-1</v>
      </c>
      <c r="B8" s="314" t="str">
        <f>[5]МужФ1!B6</f>
        <v>ДУЙСЕНБАЙ</v>
      </c>
      <c r="C8" s="275"/>
      <c r="D8" s="341"/>
      <c r="E8" s="742">
        <v>40</v>
      </c>
      <c r="F8" s="315" t="str">
        <f>D7</f>
        <v>ГЕРАСИМЕНКО А.</v>
      </c>
      <c r="G8" s="250"/>
      <c r="H8" s="321"/>
      <c r="I8" s="743"/>
      <c r="J8" s="315" t="str">
        <f>H10</f>
        <v>РАЙТЕР</v>
      </c>
      <c r="K8" s="250"/>
      <c r="L8" s="321"/>
      <c r="M8" s="743"/>
      <c r="N8" s="315" t="str">
        <f>L12</f>
        <v>АРТУКМЕТОВ</v>
      </c>
      <c r="O8" s="720">
        <v>3</v>
      </c>
      <c r="P8" s="257"/>
      <c r="Q8" s="289"/>
    </row>
    <row r="9" spans="1:17" ht="10.95" customHeight="1">
      <c r="A9" s="277"/>
      <c r="B9" s="317"/>
      <c r="C9" s="742">
        <v>32</v>
      </c>
      <c r="D9" s="342" t="str">
        <f>B10</f>
        <v>ХАЛИЛОВ</v>
      </c>
      <c r="E9" s="744"/>
      <c r="F9" s="317" t="s">
        <v>735</v>
      </c>
      <c r="G9" s="742">
        <v>48</v>
      </c>
      <c r="H9" s="321"/>
      <c r="I9" s="743"/>
      <c r="J9" s="317" t="s">
        <v>736</v>
      </c>
      <c r="K9" s="742">
        <v>56</v>
      </c>
      <c r="L9" s="321"/>
      <c r="M9" s="743"/>
      <c r="N9" s="317" t="s">
        <v>737</v>
      </c>
      <c r="O9" s="720"/>
      <c r="P9" s="250"/>
      <c r="Q9" s="289"/>
    </row>
    <row r="10" spans="1:17" ht="10.95" customHeight="1">
      <c r="A10" s="277">
        <v>-2</v>
      </c>
      <c r="B10" s="314" t="str">
        <f>[5]МужФ1!B8</f>
        <v>ХАЛИЛОВ</v>
      </c>
      <c r="C10" s="744"/>
      <c r="D10" s="341" t="s">
        <v>738</v>
      </c>
      <c r="E10" s="275"/>
      <c r="F10" s="321"/>
      <c r="G10" s="743"/>
      <c r="H10" s="314" t="str">
        <f>F12</f>
        <v>РАЙТЕР</v>
      </c>
      <c r="I10" s="744"/>
      <c r="J10" s="321"/>
      <c r="K10" s="743"/>
      <c r="L10" s="321"/>
      <c r="M10" s="743"/>
      <c r="N10" s="321"/>
      <c r="O10" s="284"/>
      <c r="P10" s="250"/>
      <c r="Q10" s="289"/>
    </row>
    <row r="11" spans="1:17" ht="10.95" customHeight="1">
      <c r="A11" s="277"/>
      <c r="B11" s="315"/>
      <c r="C11" s="250">
        <v>-23</v>
      </c>
      <c r="D11" s="343" t="str">
        <f>[5]МужФ1!D53</f>
        <v>РАЙТЕР</v>
      </c>
      <c r="E11" s="275"/>
      <c r="F11" s="321"/>
      <c r="G11" s="743"/>
      <c r="H11" s="315" t="s">
        <v>739</v>
      </c>
      <c r="I11" s="250"/>
      <c r="J11" s="321"/>
      <c r="K11" s="743"/>
      <c r="L11" s="321"/>
      <c r="M11" s="743"/>
      <c r="N11" s="321"/>
      <c r="O11" s="284"/>
      <c r="P11" s="250"/>
      <c r="Q11" s="289"/>
    </row>
    <row r="12" spans="1:17" ht="10.95" customHeight="1">
      <c r="A12" s="277">
        <v>-3</v>
      </c>
      <c r="B12" s="314" t="str">
        <f>[5]МужФ1!B14</f>
        <v>ТЛЕУБАЕВ</v>
      </c>
      <c r="C12" s="275"/>
      <c r="D12" s="341"/>
      <c r="E12" s="742">
        <v>41</v>
      </c>
      <c r="F12" s="314" t="str">
        <f>D11</f>
        <v>РАЙТЕР</v>
      </c>
      <c r="G12" s="744"/>
      <c r="H12" s="315"/>
      <c r="I12" s="250"/>
      <c r="J12" s="321"/>
      <c r="K12" s="743"/>
      <c r="L12" s="314" t="str">
        <f>J16</f>
        <v>АРТУКМЕТОВ</v>
      </c>
      <c r="M12" s="744"/>
      <c r="N12" s="321"/>
      <c r="O12" s="284"/>
      <c r="P12" s="250"/>
      <c r="Q12" s="289"/>
    </row>
    <row r="13" spans="1:17" ht="10.95" customHeight="1">
      <c r="A13" s="277"/>
      <c r="B13" s="317"/>
      <c r="C13" s="742">
        <v>33</v>
      </c>
      <c r="D13" s="342" t="str">
        <f>B12</f>
        <v>ТЛЕУБАЕВ</v>
      </c>
      <c r="E13" s="744"/>
      <c r="F13" s="315" t="s">
        <v>740</v>
      </c>
      <c r="G13" s="250"/>
      <c r="H13" s="315"/>
      <c r="I13" s="250"/>
      <c r="J13" s="321"/>
      <c r="K13" s="743"/>
      <c r="L13" s="315" t="s">
        <v>741</v>
      </c>
      <c r="M13" s="250"/>
      <c r="N13" s="321"/>
      <c r="O13" s="284"/>
      <c r="P13" s="250"/>
      <c r="Q13" s="289"/>
    </row>
    <row r="14" spans="1:17" ht="10.95" customHeight="1">
      <c r="A14" s="277">
        <v>-4</v>
      </c>
      <c r="B14" s="314" t="str">
        <f>[5]МужФ1!B16</f>
        <v>БЕСБАЙ</v>
      </c>
      <c r="C14" s="744"/>
      <c r="D14" s="340" t="s">
        <v>742</v>
      </c>
      <c r="E14" s="250"/>
      <c r="F14" s="315"/>
      <c r="G14" s="250">
        <v>-25</v>
      </c>
      <c r="H14" s="315" t="str">
        <f>[5]МужФ1!F15</f>
        <v>АРТУКМЕТОВ</v>
      </c>
      <c r="I14" s="250"/>
      <c r="J14" s="321"/>
      <c r="K14" s="743"/>
      <c r="L14" s="315"/>
      <c r="M14" s="250"/>
      <c r="N14" s="321"/>
      <c r="O14" s="284"/>
      <c r="P14" s="250"/>
      <c r="Q14" s="289"/>
    </row>
    <row r="15" spans="1:17" ht="10.95" customHeight="1">
      <c r="A15" s="277"/>
      <c r="B15" s="315"/>
      <c r="C15" s="250">
        <v>-22</v>
      </c>
      <c r="D15" s="340" t="str">
        <f>[5]МужФ1!D45</f>
        <v>ЖУБАНОВ</v>
      </c>
      <c r="E15" s="250"/>
      <c r="F15" s="315"/>
      <c r="G15" s="250"/>
      <c r="H15" s="317"/>
      <c r="I15" s="742">
        <v>53</v>
      </c>
      <c r="J15" s="321"/>
      <c r="K15" s="743"/>
      <c r="L15" s="315"/>
      <c r="M15" s="250"/>
      <c r="N15" s="321"/>
      <c r="O15" s="284"/>
      <c r="P15" s="250"/>
      <c r="Q15" s="285"/>
    </row>
    <row r="16" spans="1:17" ht="10.95" customHeight="1">
      <c r="A16" s="277">
        <v>-5</v>
      </c>
      <c r="B16" s="314" t="str">
        <f>[5]МужФ1!B22</f>
        <v>КОНОВАЛОВ</v>
      </c>
      <c r="C16" s="275"/>
      <c r="D16" s="341"/>
      <c r="E16" s="742">
        <v>42</v>
      </c>
      <c r="F16" s="315" t="str">
        <f>D17</f>
        <v>КОНОВАЛОВ</v>
      </c>
      <c r="G16" s="250"/>
      <c r="H16" s="321"/>
      <c r="I16" s="743"/>
      <c r="J16" s="314" t="str">
        <f>H14</f>
        <v>АРТУКМЕТОВ</v>
      </c>
      <c r="K16" s="744"/>
      <c r="L16" s="315"/>
      <c r="M16" s="250"/>
      <c r="N16" s="321"/>
      <c r="O16" s="284"/>
      <c r="P16" s="275"/>
      <c r="Q16" s="747"/>
    </row>
    <row r="17" spans="1:17" ht="10.95" customHeight="1">
      <c r="A17" s="277"/>
      <c r="B17" s="317"/>
      <c r="C17" s="742">
        <v>34</v>
      </c>
      <c r="D17" s="342" t="str">
        <f>B16</f>
        <v>КОНОВАЛОВ</v>
      </c>
      <c r="E17" s="744"/>
      <c r="F17" s="317" t="s">
        <v>743</v>
      </c>
      <c r="G17" s="742">
        <v>49</v>
      </c>
      <c r="H17" s="321"/>
      <c r="I17" s="743"/>
      <c r="J17" s="315" t="s">
        <v>744</v>
      </c>
      <c r="K17" s="250"/>
      <c r="L17" s="315"/>
      <c r="M17" s="250"/>
      <c r="N17" s="321"/>
      <c r="O17" s="284"/>
      <c r="P17" s="275"/>
      <c r="Q17" s="747"/>
    </row>
    <row r="18" spans="1:17" ht="10.95" customHeight="1">
      <c r="A18" s="277">
        <v>-6</v>
      </c>
      <c r="B18" s="314" t="str">
        <f>[5]МужФ1!B26</f>
        <v xml:space="preserve">ГЕРАСИМЕНКО Г.  </v>
      </c>
      <c r="C18" s="744"/>
      <c r="D18" s="341" t="s">
        <v>745</v>
      </c>
      <c r="E18" s="275"/>
      <c r="F18" s="321"/>
      <c r="G18" s="743"/>
      <c r="H18" s="314" t="str">
        <f>F16</f>
        <v>КОНОВАЛОВ</v>
      </c>
      <c r="I18" s="744"/>
      <c r="J18" s="315"/>
      <c r="K18" s="250"/>
      <c r="L18" s="315"/>
      <c r="M18" s="250"/>
      <c r="N18" s="321"/>
      <c r="O18" s="284"/>
      <c r="P18" s="250"/>
      <c r="Q18" s="285"/>
    </row>
    <row r="19" spans="1:17" ht="10.95" customHeight="1">
      <c r="A19" s="277"/>
      <c r="B19" s="315"/>
      <c r="C19" s="250">
        <v>-21</v>
      </c>
      <c r="D19" s="343" t="str">
        <f>[5]МужФ1!D41</f>
        <v>АКИМАЛИ</v>
      </c>
      <c r="E19" s="275"/>
      <c r="F19" s="321"/>
      <c r="G19" s="743"/>
      <c r="H19" s="315" t="s">
        <v>743</v>
      </c>
      <c r="I19" s="250"/>
      <c r="J19" s="315"/>
      <c r="K19" s="250"/>
      <c r="L19" s="315"/>
      <c r="M19" s="250"/>
      <c r="N19" s="321"/>
      <c r="O19" s="284"/>
      <c r="P19" s="250"/>
      <c r="Q19" s="285"/>
    </row>
    <row r="20" spans="1:17" ht="10.95" customHeight="1">
      <c r="A20" s="277">
        <v>-7</v>
      </c>
      <c r="B20" s="314" t="str">
        <f>[5]МужФ1!B28</f>
        <v>МАРХАБАЕВ</v>
      </c>
      <c r="C20" s="275"/>
      <c r="D20" s="341"/>
      <c r="E20" s="742">
        <v>43</v>
      </c>
      <c r="F20" s="314" t="str">
        <f>D19</f>
        <v>АКИМАЛИ</v>
      </c>
      <c r="G20" s="744"/>
      <c r="H20" s="315"/>
      <c r="I20" s="250"/>
      <c r="J20" s="315"/>
      <c r="K20" s="250">
        <v>-29</v>
      </c>
      <c r="L20" s="315" t="s">
        <v>701</v>
      </c>
      <c r="M20" s="250"/>
      <c r="N20" s="321"/>
      <c r="O20" s="284"/>
      <c r="P20" s="250"/>
      <c r="Q20" s="285"/>
    </row>
    <row r="21" spans="1:17" ht="10.95" customHeight="1">
      <c r="A21" s="277"/>
      <c r="B21" s="317"/>
      <c r="C21" s="742">
        <v>35</v>
      </c>
      <c r="D21" s="342" t="str">
        <f>B22</f>
        <v>САРСЕНБАЙ</v>
      </c>
      <c r="E21" s="744"/>
      <c r="F21" s="315" t="s">
        <v>746</v>
      </c>
      <c r="G21" s="250"/>
      <c r="H21" s="315"/>
      <c r="I21" s="250"/>
      <c r="J21" s="315"/>
      <c r="K21" s="250"/>
      <c r="L21" s="317"/>
      <c r="M21" s="742">
        <v>59</v>
      </c>
      <c r="N21" s="321"/>
      <c r="O21" s="284"/>
      <c r="P21" s="250"/>
      <c r="Q21" s="285"/>
    </row>
    <row r="22" spans="1:17" ht="10.95" customHeight="1">
      <c r="A22" s="277">
        <v>-8</v>
      </c>
      <c r="B22" s="314" t="str">
        <f>[5]МужФ1!B32</f>
        <v>САРСЕНБАЙ</v>
      </c>
      <c r="C22" s="744"/>
      <c r="D22" s="340" t="s">
        <v>433</v>
      </c>
      <c r="E22" s="250"/>
      <c r="F22" s="315"/>
      <c r="G22" s="250">
        <v>-28</v>
      </c>
      <c r="H22" s="315" t="str">
        <f>[5]МужФ1!F63</f>
        <v>КЕЛЬБУГАНОВ</v>
      </c>
      <c r="I22" s="250"/>
      <c r="J22" s="315"/>
      <c r="K22" s="250"/>
      <c r="L22" s="321"/>
      <c r="M22" s="743"/>
      <c r="N22" s="321"/>
      <c r="O22" s="284"/>
      <c r="P22" s="250"/>
      <c r="Q22" s="285"/>
    </row>
    <row r="23" spans="1:17" ht="10.95" customHeight="1">
      <c r="A23" s="277"/>
      <c r="B23" s="315"/>
      <c r="C23" s="250">
        <v>-20</v>
      </c>
      <c r="D23" s="340" t="str">
        <f>[5]МужФ1!D29</f>
        <v>АХТАНОВ</v>
      </c>
      <c r="E23" s="250"/>
      <c r="F23" s="315"/>
      <c r="G23" s="250"/>
      <c r="H23" s="317"/>
      <c r="I23" s="742">
        <v>54</v>
      </c>
      <c r="J23" s="315"/>
      <c r="K23" s="250"/>
      <c r="L23" s="321"/>
      <c r="M23" s="743"/>
      <c r="N23" s="321"/>
      <c r="O23" s="284"/>
      <c r="P23" s="250"/>
      <c r="Q23" s="285"/>
    </row>
    <row r="24" spans="1:17" ht="10.95" customHeight="1">
      <c r="A24" s="277">
        <v>-9</v>
      </c>
      <c r="B24" s="314" t="str">
        <f>[5]МужФ1!B38</f>
        <v>ИСКЕНДИРОВ</v>
      </c>
      <c r="C24" s="275"/>
      <c r="D24" s="341"/>
      <c r="E24" s="742">
        <v>44</v>
      </c>
      <c r="F24" s="315" t="str">
        <f>D25</f>
        <v>ГЕРАСИМЕНКО Т.</v>
      </c>
      <c r="G24" s="250"/>
      <c r="H24" s="321"/>
      <c r="I24" s="743"/>
      <c r="J24" s="315" t="str">
        <f>H22</f>
        <v>КЕЛЬБУГАНОВ</v>
      </c>
      <c r="K24" s="250"/>
      <c r="L24" s="321"/>
      <c r="M24" s="743"/>
      <c r="N24" s="314" t="str">
        <f>L20</f>
        <v>КЕНЖИГУЛОВ А.</v>
      </c>
      <c r="O24" s="769">
        <v>3</v>
      </c>
      <c r="P24" s="250"/>
      <c r="Q24" s="285"/>
    </row>
    <row r="25" spans="1:17" ht="10.95" customHeight="1">
      <c r="A25" s="277"/>
      <c r="B25" s="317"/>
      <c r="C25" s="742">
        <v>36</v>
      </c>
      <c r="D25" s="342" t="str">
        <f>B26</f>
        <v>ГЕРАСИМЕНКО Т.</v>
      </c>
      <c r="E25" s="744"/>
      <c r="F25" s="317" t="s">
        <v>747</v>
      </c>
      <c r="G25" s="742">
        <v>50</v>
      </c>
      <c r="H25" s="321"/>
      <c r="I25" s="743"/>
      <c r="J25" s="317" t="s">
        <v>748</v>
      </c>
      <c r="K25" s="742">
        <v>57</v>
      </c>
      <c r="L25" s="321"/>
      <c r="M25" s="743"/>
      <c r="N25" s="315" t="s">
        <v>749</v>
      </c>
      <c r="O25" s="769"/>
      <c r="P25" s="250"/>
      <c r="Q25" s="285"/>
    </row>
    <row r="26" spans="1:17" ht="10.95" customHeight="1">
      <c r="A26" s="277">
        <v>-10</v>
      </c>
      <c r="B26" s="314" t="str">
        <f>[5]МужФ1!B40</f>
        <v>ГЕРАСИМЕНКО Т.</v>
      </c>
      <c r="C26" s="744"/>
      <c r="D26" s="341" t="s">
        <v>750</v>
      </c>
      <c r="E26" s="275"/>
      <c r="F26" s="321"/>
      <c r="G26" s="743"/>
      <c r="H26" s="314" t="str">
        <f>F28</f>
        <v>КИМ</v>
      </c>
      <c r="I26" s="744"/>
      <c r="J26" s="321"/>
      <c r="K26" s="743"/>
      <c r="L26" s="321"/>
      <c r="M26" s="743"/>
      <c r="N26" s="315"/>
      <c r="O26" s="250"/>
      <c r="P26" s="250"/>
      <c r="Q26" s="285"/>
    </row>
    <row r="27" spans="1:17" ht="10.95" customHeight="1">
      <c r="A27" s="277"/>
      <c r="B27" s="315"/>
      <c r="C27" s="250">
        <v>-19</v>
      </c>
      <c r="D27" s="343" t="str">
        <f>[5]МужФ1!D25</f>
        <v>КИМ</v>
      </c>
      <c r="E27" s="275"/>
      <c r="F27" s="321"/>
      <c r="G27" s="743"/>
      <c r="H27" s="315" t="s">
        <v>751</v>
      </c>
      <c r="I27" s="250"/>
      <c r="J27" s="321"/>
      <c r="K27" s="743"/>
      <c r="L27" s="321"/>
      <c r="M27" s="743"/>
      <c r="N27" s="315"/>
      <c r="O27" s="250"/>
      <c r="P27" s="250"/>
      <c r="Q27" s="285"/>
    </row>
    <row r="28" spans="1:17" ht="10.95" customHeight="1">
      <c r="A28" s="277">
        <v>-11</v>
      </c>
      <c r="B28" s="314" t="str">
        <f>[5]МужФ1!B46</f>
        <v>СУРТУБАЕВ</v>
      </c>
      <c r="C28" s="275"/>
      <c r="D28" s="341"/>
      <c r="E28" s="742">
        <v>45</v>
      </c>
      <c r="F28" s="314" t="str">
        <f>D27</f>
        <v>КИМ</v>
      </c>
      <c r="G28" s="744"/>
      <c r="H28" s="315"/>
      <c r="I28" s="250"/>
      <c r="J28" s="321"/>
      <c r="K28" s="743"/>
      <c r="L28" s="314" t="str">
        <f>J32</f>
        <v>ЖОЛУДЕВ</v>
      </c>
      <c r="M28" s="744"/>
      <c r="N28" s="315"/>
      <c r="O28" s="250"/>
      <c r="P28" s="275"/>
      <c r="Q28" s="747"/>
    </row>
    <row r="29" spans="1:17" ht="10.95" customHeight="1">
      <c r="A29" s="277"/>
      <c r="B29" s="317"/>
      <c r="C29" s="742">
        <v>37</v>
      </c>
      <c r="D29" s="342" t="str">
        <f>B28</f>
        <v>СУРТУБАЕВ</v>
      </c>
      <c r="E29" s="744"/>
      <c r="F29" s="315" t="s">
        <v>752</v>
      </c>
      <c r="G29" s="250"/>
      <c r="H29" s="315"/>
      <c r="I29" s="250"/>
      <c r="J29" s="321"/>
      <c r="K29" s="743"/>
      <c r="L29" s="315" t="s">
        <v>753</v>
      </c>
      <c r="M29" s="250"/>
      <c r="N29" s="315"/>
      <c r="O29" s="250"/>
      <c r="P29" s="250"/>
      <c r="Q29" s="747"/>
    </row>
    <row r="30" spans="1:17" ht="10.95" customHeight="1">
      <c r="A30" s="277">
        <v>-12</v>
      </c>
      <c r="B30" s="314" t="str">
        <f>[5]МужФ1!B48</f>
        <v>ЖАНАЙ</v>
      </c>
      <c r="C30" s="744"/>
      <c r="D30" s="340" t="s">
        <v>754</v>
      </c>
      <c r="E30" s="250"/>
      <c r="F30" s="315"/>
      <c r="G30" s="250">
        <v>-27</v>
      </c>
      <c r="H30" s="315" t="str">
        <f>[5]МужФ1!F47</f>
        <v>КУРМАМБАЕВ</v>
      </c>
      <c r="I30" s="250"/>
      <c r="J30" s="321"/>
      <c r="K30" s="743"/>
      <c r="L30" s="315"/>
      <c r="M30" s="250"/>
      <c r="N30" s="315"/>
      <c r="O30" s="250"/>
      <c r="P30" s="250"/>
      <c r="Q30" s="285"/>
    </row>
    <row r="31" spans="1:17" ht="10.95" customHeight="1">
      <c r="A31" s="277"/>
      <c r="B31" s="315"/>
      <c r="C31" s="250">
        <v>-18</v>
      </c>
      <c r="D31" s="340" t="str">
        <f>[5]МужФ1!D13</f>
        <v>МАКСИМОВ</v>
      </c>
      <c r="E31" s="250"/>
      <c r="F31" s="315"/>
      <c r="G31" s="250"/>
      <c r="H31" s="317"/>
      <c r="I31" s="742">
        <v>55</v>
      </c>
      <c r="J31" s="321"/>
      <c r="K31" s="743"/>
      <c r="L31" s="315"/>
      <c r="M31" s="250"/>
      <c r="N31" s="315"/>
      <c r="O31" s="250"/>
      <c r="P31" s="250"/>
      <c r="Q31" s="285"/>
    </row>
    <row r="32" spans="1:17" ht="10.95" customHeight="1">
      <c r="A32" s="277">
        <v>-13</v>
      </c>
      <c r="B32" s="314" t="str">
        <f>[5]МужФ1!B54</f>
        <v>ХАРКИ М.</v>
      </c>
      <c r="C32" s="275"/>
      <c r="D32" s="341"/>
      <c r="E32" s="742">
        <v>46</v>
      </c>
      <c r="F32" s="315" t="str">
        <f>D33</f>
        <v>ИРИСАЛИЕВ</v>
      </c>
      <c r="G32" s="250"/>
      <c r="H32" s="321"/>
      <c r="I32" s="743"/>
      <c r="J32" s="314" t="str">
        <f>H34</f>
        <v>ЖОЛУДЕВ</v>
      </c>
      <c r="K32" s="744"/>
      <c r="L32" s="315"/>
      <c r="M32" s="250"/>
      <c r="N32" s="315"/>
      <c r="O32" s="250"/>
      <c r="P32" s="250"/>
      <c r="Q32" s="289"/>
    </row>
    <row r="33" spans="1:17" ht="10.95" customHeight="1">
      <c r="A33" s="277"/>
      <c r="B33" s="317"/>
      <c r="C33" s="742">
        <v>38</v>
      </c>
      <c r="D33" s="342" t="str">
        <f>B34</f>
        <v>ИРИСАЛИЕВ</v>
      </c>
      <c r="E33" s="744"/>
      <c r="F33" s="317" t="s">
        <v>755</v>
      </c>
      <c r="G33" s="742">
        <v>51</v>
      </c>
      <c r="H33" s="321"/>
      <c r="I33" s="743"/>
      <c r="J33" s="315" t="s">
        <v>756</v>
      </c>
      <c r="K33" s="250"/>
      <c r="L33" s="315"/>
      <c r="M33" s="250"/>
      <c r="N33" s="315"/>
      <c r="O33" s="250"/>
      <c r="P33" s="250"/>
      <c r="Q33" s="289"/>
    </row>
    <row r="34" spans="1:17" ht="10.95" customHeight="1">
      <c r="A34" s="277">
        <v>-14</v>
      </c>
      <c r="B34" s="314" t="str">
        <f>[5]МужФ1!B56</f>
        <v>ИРИСАЛИЕВ</v>
      </c>
      <c r="C34" s="744"/>
      <c r="D34" s="341" t="s">
        <v>757</v>
      </c>
      <c r="E34" s="275"/>
      <c r="F34" s="321"/>
      <c r="G34" s="743"/>
      <c r="H34" s="314" t="str">
        <f>F36</f>
        <v>ЖОЛУДЕВ</v>
      </c>
      <c r="I34" s="744"/>
      <c r="J34" s="315"/>
      <c r="K34" s="250"/>
      <c r="L34" s="315"/>
      <c r="M34" s="250"/>
      <c r="N34" s="315"/>
      <c r="O34" s="250"/>
      <c r="P34" s="250"/>
      <c r="Q34" s="289"/>
    </row>
    <row r="35" spans="1:17" ht="10.95" customHeight="1">
      <c r="A35" s="277"/>
      <c r="B35" s="315"/>
      <c r="C35" s="250">
        <v>-17</v>
      </c>
      <c r="D35" s="343" t="str">
        <f>[5]МужФ1!D5</f>
        <v>ЖОЛУДЕВ</v>
      </c>
      <c r="E35" s="275"/>
      <c r="F35" s="321"/>
      <c r="G35" s="743"/>
      <c r="H35" s="315" t="s">
        <v>758</v>
      </c>
      <c r="I35" s="250"/>
      <c r="J35" s="315"/>
      <c r="K35" s="250"/>
      <c r="L35" s="315"/>
      <c r="M35" s="250"/>
      <c r="N35" s="315"/>
      <c r="O35" s="250"/>
      <c r="P35" s="250"/>
      <c r="Q35" s="289"/>
    </row>
    <row r="36" spans="1:17" ht="10.95" customHeight="1">
      <c r="A36" s="277">
        <v>-15</v>
      </c>
      <c r="B36" s="314" t="str">
        <f>[5]МужФ1!B62</f>
        <v>СОТНИК</v>
      </c>
      <c r="C36" s="275"/>
      <c r="D36" s="341"/>
      <c r="E36" s="742">
        <v>47</v>
      </c>
      <c r="F36" s="314" t="str">
        <f>D35</f>
        <v>ЖОЛУДЕВ</v>
      </c>
      <c r="G36" s="744"/>
      <c r="H36" s="315"/>
      <c r="I36" s="250"/>
      <c r="J36" s="315"/>
      <c r="K36" s="250"/>
      <c r="L36" s="315"/>
      <c r="M36" s="250"/>
      <c r="N36" s="315"/>
      <c r="O36" s="250"/>
      <c r="P36" s="250"/>
      <c r="Q36" s="289"/>
    </row>
    <row r="37" spans="1:17" ht="10.95" customHeight="1">
      <c r="A37" s="277"/>
      <c r="B37" s="317"/>
      <c r="C37" s="742">
        <v>39</v>
      </c>
      <c r="D37" s="342" t="str">
        <f>B38</f>
        <v>АМАН</v>
      </c>
      <c r="E37" s="744"/>
      <c r="F37" s="315" t="s">
        <v>759</v>
      </c>
      <c r="G37" s="250"/>
      <c r="H37" s="315"/>
      <c r="I37" s="250"/>
      <c r="J37" s="315"/>
      <c r="K37" s="250"/>
      <c r="L37" s="315"/>
      <c r="M37" s="250"/>
      <c r="N37" s="315"/>
      <c r="O37" s="250"/>
      <c r="P37" s="250"/>
      <c r="Q37" s="289"/>
    </row>
    <row r="38" spans="1:17" ht="10.95" customHeight="1">
      <c r="A38" s="277">
        <v>-16</v>
      </c>
      <c r="B38" s="314" t="str">
        <f>[5]МужФ1!B64</f>
        <v>АМАН</v>
      </c>
      <c r="C38" s="744"/>
      <c r="D38" s="340" t="s">
        <v>760</v>
      </c>
      <c r="E38" s="250"/>
      <c r="F38" s="315"/>
      <c r="G38" s="250"/>
      <c r="H38" s="315"/>
      <c r="I38" s="250"/>
      <c r="J38" s="315"/>
      <c r="K38" s="250"/>
      <c r="L38" s="315"/>
      <c r="M38" s="250"/>
      <c r="N38" s="315"/>
      <c r="O38" s="250"/>
      <c r="P38" s="250"/>
      <c r="Q38" s="289"/>
    </row>
    <row r="39" spans="1:17" ht="10.95" customHeight="1">
      <c r="A39" s="277"/>
      <c r="B39" s="315"/>
      <c r="C39" s="250"/>
      <c r="D39" s="340"/>
      <c r="E39" s="250"/>
      <c r="F39" s="315"/>
      <c r="G39" s="250"/>
      <c r="H39" s="315"/>
      <c r="I39" s="250"/>
      <c r="J39" s="315"/>
      <c r="K39" s="250"/>
      <c r="L39" s="315"/>
      <c r="M39" s="250"/>
      <c r="N39" s="315"/>
      <c r="O39" s="250"/>
      <c r="P39" s="250"/>
      <c r="Q39" s="289"/>
    </row>
    <row r="40" spans="1:17" ht="10.95" customHeight="1">
      <c r="A40" s="277"/>
      <c r="B40" s="250"/>
      <c r="C40" s="250">
        <v>-58</v>
      </c>
      <c r="D40" s="340" t="str">
        <f>L4</f>
        <v>ЗАХАРОВ</v>
      </c>
      <c r="E40" s="250"/>
      <c r="F40" s="315"/>
      <c r="G40" s="250"/>
      <c r="H40" s="250"/>
      <c r="I40" s="250"/>
      <c r="J40" s="315"/>
      <c r="K40" s="250">
        <v>-56</v>
      </c>
      <c r="L40" s="315" t="str">
        <f>J8</f>
        <v>РАЙТЕР</v>
      </c>
      <c r="M40" s="250"/>
      <c r="N40" s="315"/>
      <c r="O40" s="250"/>
      <c r="P40" s="250"/>
      <c r="Q40" s="289"/>
    </row>
    <row r="41" spans="1:17" ht="10.95" customHeight="1">
      <c r="A41" s="277"/>
      <c r="B41" s="250"/>
      <c r="C41" s="250"/>
      <c r="D41" s="341"/>
      <c r="E41" s="742">
        <v>61</v>
      </c>
      <c r="F41" s="314" t="str">
        <f>D40</f>
        <v>ЗАХАРОВ</v>
      </c>
      <c r="G41" s="747">
        <v>5</v>
      </c>
      <c r="H41" s="289"/>
      <c r="I41" s="346"/>
      <c r="J41" s="315"/>
      <c r="K41" s="250"/>
      <c r="L41" s="317"/>
      <c r="M41" s="742">
        <v>62</v>
      </c>
      <c r="N41" s="314" t="str">
        <f>L40</f>
        <v>РАЙТЕР</v>
      </c>
      <c r="O41" s="747">
        <v>7</v>
      </c>
      <c r="P41" s="308"/>
      <c r="Q41" s="289"/>
    </row>
    <row r="42" spans="1:17" ht="10.95" customHeight="1">
      <c r="A42" s="277"/>
      <c r="B42" s="250"/>
      <c r="C42" s="250">
        <v>-59</v>
      </c>
      <c r="D42" s="342" t="str">
        <f>L28</f>
        <v>ЖОЛУДЕВ</v>
      </c>
      <c r="E42" s="744"/>
      <c r="F42" s="364" t="s">
        <v>433</v>
      </c>
      <c r="G42" s="747"/>
      <c r="H42" s="289"/>
      <c r="I42" s="346"/>
      <c r="J42" s="250"/>
      <c r="K42" s="250">
        <v>-57</v>
      </c>
      <c r="L42" s="314" t="str">
        <f>J24</f>
        <v>КЕЛЬБУГАНОВ</v>
      </c>
      <c r="M42" s="744"/>
      <c r="N42" s="315" t="s">
        <v>761</v>
      </c>
      <c r="O42" s="747"/>
      <c r="P42" s="250"/>
      <c r="Q42" s="289"/>
    </row>
    <row r="43" spans="1:17" ht="10.95" customHeight="1">
      <c r="A43" s="277"/>
      <c r="B43" s="250"/>
      <c r="C43" s="250"/>
      <c r="D43" s="340"/>
      <c r="E43" s="250">
        <v>-61</v>
      </c>
      <c r="F43" s="314" t="str">
        <f>D42</f>
        <v>ЖОЛУДЕВ</v>
      </c>
      <c r="G43" s="747">
        <v>6</v>
      </c>
      <c r="H43" s="289"/>
      <c r="I43" s="346"/>
      <c r="J43" s="250"/>
      <c r="K43" s="250"/>
      <c r="L43" s="315"/>
      <c r="M43" s="250">
        <v>-62</v>
      </c>
      <c r="N43" s="314" t="str">
        <f>L42</f>
        <v>КЕЛЬБУГАНОВ</v>
      </c>
      <c r="O43" s="747">
        <v>8</v>
      </c>
      <c r="P43" s="289"/>
      <c r="Q43" s="289"/>
    </row>
    <row r="44" spans="1:17" ht="10.95" customHeight="1">
      <c r="A44" s="277"/>
      <c r="B44" s="250"/>
      <c r="C44" s="250"/>
      <c r="D44" s="340"/>
      <c r="E44" s="250"/>
      <c r="F44" s="315"/>
      <c r="G44" s="747"/>
      <c r="H44" s="289"/>
      <c r="I44" s="346"/>
      <c r="J44" s="250"/>
      <c r="K44" s="250"/>
      <c r="L44" s="315"/>
      <c r="M44" s="250"/>
      <c r="N44" s="315"/>
      <c r="O44" s="747"/>
      <c r="P44" s="289"/>
      <c r="Q44" s="289"/>
    </row>
    <row r="45" spans="1:17" ht="10.95" customHeight="1">
      <c r="A45" s="277"/>
      <c r="B45" s="250"/>
      <c r="C45" s="250"/>
      <c r="D45" s="741" t="s">
        <v>642</v>
      </c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250"/>
      <c r="P45" s="289"/>
      <c r="Q45" s="289"/>
    </row>
    <row r="46" spans="1:17" ht="10.95" customHeight="1">
      <c r="A46" s="277"/>
      <c r="B46" s="250"/>
      <c r="C46" s="250"/>
      <c r="D46" s="741" t="s">
        <v>496</v>
      </c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250"/>
      <c r="P46" s="289"/>
      <c r="Q46" s="289"/>
    </row>
    <row r="47" spans="1:17" ht="10.95" customHeight="1">
      <c r="P47" s="277"/>
    </row>
    <row r="48" spans="1:17" ht="10.95" customHeight="1">
      <c r="P48" s="277"/>
    </row>
    <row r="49" ht="10.95" customHeight="1"/>
    <row r="81" spans="1:1">
      <c r="A81" s="75"/>
    </row>
    <row r="82" spans="1:1">
      <c r="A82" s="75"/>
    </row>
    <row r="83" spans="1:1">
      <c r="A83" s="75"/>
    </row>
    <row r="84" spans="1:1">
      <c r="A84" s="75"/>
    </row>
    <row r="89" spans="1:1">
      <c r="A89" s="75"/>
    </row>
    <row r="90" spans="1:1">
      <c r="A90" s="75"/>
    </row>
    <row r="91" spans="1:1">
      <c r="A91" s="75"/>
    </row>
    <row r="92" spans="1:1">
      <c r="A92" s="75"/>
    </row>
    <row r="97" spans="1:1">
      <c r="A97" s="75"/>
    </row>
    <row r="98" spans="1:1">
      <c r="A98" s="75"/>
    </row>
    <row r="99" spans="1:1">
      <c r="A99" s="75"/>
    </row>
  </sheetData>
  <mergeCells count="43">
    <mergeCell ref="C1:M1"/>
    <mergeCell ref="C2:M2"/>
    <mergeCell ref="C3:M3"/>
    <mergeCell ref="M5:M12"/>
    <mergeCell ref="I7:I10"/>
    <mergeCell ref="E8:E9"/>
    <mergeCell ref="C29:C30"/>
    <mergeCell ref="O8:O9"/>
    <mergeCell ref="C9:C10"/>
    <mergeCell ref="G9:G12"/>
    <mergeCell ref="K9:K16"/>
    <mergeCell ref="E12:E13"/>
    <mergeCell ref="C13:C14"/>
    <mergeCell ref="I15:I18"/>
    <mergeCell ref="E16:E17"/>
    <mergeCell ref="E32:E33"/>
    <mergeCell ref="C33:C34"/>
    <mergeCell ref="G33:G36"/>
    <mergeCell ref="E36:E37"/>
    <mergeCell ref="Q16:Q17"/>
    <mergeCell ref="C17:C18"/>
    <mergeCell ref="G17:G20"/>
    <mergeCell ref="E20:E21"/>
    <mergeCell ref="C21:C22"/>
    <mergeCell ref="M21:M28"/>
    <mergeCell ref="I23:I26"/>
    <mergeCell ref="E24:E25"/>
    <mergeCell ref="O24:O25"/>
    <mergeCell ref="C25:C26"/>
    <mergeCell ref="E28:E29"/>
    <mergeCell ref="Q28:Q29"/>
    <mergeCell ref="O41:O42"/>
    <mergeCell ref="G43:G44"/>
    <mergeCell ref="O43:O44"/>
    <mergeCell ref="G25:G28"/>
    <mergeCell ref="K25:K32"/>
    <mergeCell ref="I31:I34"/>
    <mergeCell ref="D45:N45"/>
    <mergeCell ref="D46:N46"/>
    <mergeCell ref="C37:C38"/>
    <mergeCell ref="E41:E42"/>
    <mergeCell ref="G41:G42"/>
    <mergeCell ref="M41:M4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6"/>
  <sheetViews>
    <sheetView workbookViewId="0">
      <selection activeCell="L23" sqref="L23"/>
    </sheetView>
  </sheetViews>
  <sheetFormatPr defaultRowHeight="14.4"/>
  <cols>
    <col min="1" max="1" width="3.109375" customWidth="1"/>
    <col min="2" max="2" width="16.6640625" customWidth="1"/>
    <col min="3" max="3" width="3.109375" customWidth="1"/>
    <col min="4" max="4" width="17.6640625" customWidth="1"/>
    <col min="5" max="5" width="3.109375" customWidth="1"/>
    <col min="6" max="6" width="17.6640625" customWidth="1"/>
    <col min="7" max="7" width="2.88671875" customWidth="1"/>
    <col min="8" max="8" width="18.6640625" customWidth="1"/>
    <col min="9" max="9" width="3.33203125" customWidth="1"/>
  </cols>
  <sheetData>
    <row r="1" spans="1:11" ht="9.9" customHeight="1">
      <c r="B1" s="738" t="s">
        <v>0</v>
      </c>
      <c r="C1" s="738"/>
      <c r="D1" s="738"/>
      <c r="E1" s="738"/>
      <c r="F1" s="738"/>
      <c r="G1" s="738"/>
      <c r="H1" s="738"/>
    </row>
    <row r="2" spans="1:11" ht="9.9" customHeight="1">
      <c r="B2" s="738" t="s">
        <v>1</v>
      </c>
      <c r="C2" s="738"/>
      <c r="D2" s="738"/>
      <c r="E2" s="738"/>
      <c r="F2" s="738"/>
      <c r="G2" s="738"/>
      <c r="H2" s="738"/>
    </row>
    <row r="3" spans="1:11" ht="7.95" customHeight="1">
      <c r="B3" s="739" t="s">
        <v>424</v>
      </c>
      <c r="C3" s="739"/>
      <c r="D3" s="739"/>
      <c r="E3" s="739"/>
      <c r="F3" s="739"/>
      <c r="G3" s="739"/>
      <c r="H3" s="739"/>
    </row>
    <row r="4" spans="1:11" ht="7.95" customHeight="1">
      <c r="B4" s="288"/>
      <c r="C4" s="288"/>
      <c r="D4" s="288"/>
      <c r="E4" s="288"/>
      <c r="F4" s="288"/>
      <c r="G4" s="288"/>
      <c r="H4" s="288"/>
    </row>
    <row r="5" spans="1:11" ht="7.95" customHeight="1">
      <c r="A5" s="277"/>
      <c r="B5" s="340"/>
      <c r="C5" s="250">
        <v>-52</v>
      </c>
      <c r="D5" s="251" t="str">
        <f>[5]МужФ2!H6</f>
        <v>ХАРКИ И.</v>
      </c>
      <c r="E5" s="250"/>
      <c r="F5" s="251"/>
      <c r="G5" s="277"/>
      <c r="H5" s="347" t="s">
        <v>762</v>
      </c>
    </row>
    <row r="6" spans="1:11" ht="7.95" customHeight="1">
      <c r="A6" s="277"/>
      <c r="B6" s="340"/>
      <c r="C6" s="250"/>
      <c r="D6" s="258"/>
      <c r="E6" s="742">
        <v>63</v>
      </c>
      <c r="F6" s="251" t="str">
        <f>D5</f>
        <v>ХАРКИ И.</v>
      </c>
      <c r="G6" s="277"/>
      <c r="H6" s="265"/>
      <c r="I6" s="348"/>
    </row>
    <row r="7" spans="1:11" ht="7.95" customHeight="1">
      <c r="A7" s="277"/>
      <c r="B7" s="340"/>
      <c r="C7" s="250">
        <v>-53</v>
      </c>
      <c r="D7" s="261" t="str">
        <f>[5]МужФ2!H18</f>
        <v>КОНОВАЛОВ</v>
      </c>
      <c r="E7" s="744"/>
      <c r="F7" s="258" t="s">
        <v>763</v>
      </c>
      <c r="G7" s="742">
        <v>65</v>
      </c>
      <c r="H7" s="265"/>
      <c r="I7" s="348"/>
    </row>
    <row r="8" spans="1:11" ht="7.95" customHeight="1">
      <c r="A8" s="277"/>
      <c r="B8" s="340"/>
      <c r="C8" s="250"/>
      <c r="D8" s="251"/>
      <c r="E8" s="250"/>
      <c r="F8" s="265"/>
      <c r="G8" s="743"/>
      <c r="H8" s="261" t="str">
        <f>F6</f>
        <v>ХАРКИ И.</v>
      </c>
      <c r="I8" s="748">
        <v>9</v>
      </c>
    </row>
    <row r="9" spans="1:11" ht="7.95" customHeight="1">
      <c r="A9" s="277"/>
      <c r="B9" s="251"/>
      <c r="C9" s="250">
        <v>-54</v>
      </c>
      <c r="D9" s="261" t="str">
        <f>[5]МужФ2!H26</f>
        <v>КИМ</v>
      </c>
      <c r="E9" s="275"/>
      <c r="F9" s="265"/>
      <c r="G9" s="743"/>
      <c r="H9" s="265" t="s">
        <v>764</v>
      </c>
      <c r="I9" s="748"/>
    </row>
    <row r="10" spans="1:11" ht="7.95" customHeight="1">
      <c r="A10" s="277"/>
      <c r="B10" s="251"/>
      <c r="C10" s="250"/>
      <c r="D10" s="258"/>
      <c r="E10" s="742">
        <v>64</v>
      </c>
      <c r="F10" s="261" t="str">
        <f>D11</f>
        <v>КУРМАМБАЕВ</v>
      </c>
      <c r="G10" s="744"/>
      <c r="H10" s="265"/>
      <c r="I10" s="348"/>
    </row>
    <row r="11" spans="1:11" ht="7.95" customHeight="1">
      <c r="A11" s="277"/>
      <c r="B11" s="251"/>
      <c r="C11" s="250">
        <v>-55</v>
      </c>
      <c r="D11" s="261" t="str">
        <f>[5]МужФ2!H30</f>
        <v>КУРМАМБАЕВ</v>
      </c>
      <c r="E11" s="744"/>
      <c r="F11" s="251" t="s">
        <v>765</v>
      </c>
      <c r="G11" s="250">
        <v>-65</v>
      </c>
      <c r="H11" s="261" t="str">
        <f>F10</f>
        <v>КУРМАМБАЕВ</v>
      </c>
      <c r="I11" s="748">
        <v>10</v>
      </c>
    </row>
    <row r="12" spans="1:11" ht="7.95" customHeight="1">
      <c r="A12" s="277"/>
      <c r="B12" s="251"/>
      <c r="C12" s="250"/>
      <c r="D12" s="251"/>
      <c r="E12" s="250"/>
      <c r="F12" s="251"/>
      <c r="G12" s="250"/>
      <c r="H12" s="251"/>
      <c r="I12" s="748"/>
    </row>
    <row r="13" spans="1:11" ht="7.95" customHeight="1">
      <c r="A13" s="277"/>
      <c r="B13" s="251"/>
      <c r="C13" s="250"/>
      <c r="D13" s="251"/>
      <c r="E13" s="250">
        <v>-63</v>
      </c>
      <c r="F13" s="251" t="str">
        <f>D7</f>
        <v>КОНОВАЛОВ</v>
      </c>
      <c r="G13" s="250"/>
      <c r="H13" s="251"/>
      <c r="I13" s="348"/>
      <c r="K13" s="349"/>
    </row>
    <row r="14" spans="1:11" ht="7.95" customHeight="1">
      <c r="A14" s="277"/>
      <c r="B14" s="251"/>
      <c r="C14" s="250"/>
      <c r="D14" s="251"/>
      <c r="E14" s="250"/>
      <c r="F14" s="258"/>
      <c r="G14" s="742">
        <v>66</v>
      </c>
      <c r="H14" s="261" t="str">
        <f>F13</f>
        <v>КОНОВАЛОВ</v>
      </c>
      <c r="I14" s="748">
        <v>11</v>
      </c>
    </row>
    <row r="15" spans="1:11" ht="7.95" customHeight="1">
      <c r="A15" s="277"/>
      <c r="B15" s="251"/>
      <c r="C15" s="250"/>
      <c r="D15" s="251"/>
      <c r="E15" s="250">
        <v>-64</v>
      </c>
      <c r="F15" s="261" t="str">
        <f>D9</f>
        <v>КИМ</v>
      </c>
      <c r="G15" s="744"/>
      <c r="H15" s="251" t="s">
        <v>766</v>
      </c>
      <c r="I15" s="748"/>
    </row>
    <row r="16" spans="1:11" ht="7.95" customHeight="1">
      <c r="A16" s="277"/>
      <c r="B16" s="251"/>
      <c r="C16" s="250"/>
      <c r="D16" s="251"/>
      <c r="E16" s="250"/>
      <c r="F16" s="251"/>
      <c r="G16" s="250">
        <v>-66</v>
      </c>
      <c r="H16" s="261" t="str">
        <f>F15</f>
        <v>КИМ</v>
      </c>
      <c r="I16" s="748">
        <v>12</v>
      </c>
    </row>
    <row r="17" spans="1:15" ht="7.95" customHeight="1">
      <c r="A17" s="277"/>
      <c r="B17" s="251"/>
      <c r="C17" s="250">
        <v>-48</v>
      </c>
      <c r="D17" s="251" t="str">
        <f>[5]МужФ2!F8</f>
        <v>ГЕРАСИМЕНКО А.</v>
      </c>
      <c r="E17" s="250"/>
      <c r="F17" s="251"/>
      <c r="G17" s="250"/>
      <c r="H17" s="251"/>
      <c r="I17" s="748"/>
    </row>
    <row r="18" spans="1:15" ht="7.95" customHeight="1">
      <c r="A18" s="277"/>
      <c r="B18" s="251"/>
      <c r="C18" s="250"/>
      <c r="D18" s="258"/>
      <c r="E18" s="742">
        <v>67</v>
      </c>
      <c r="F18" s="251" t="str">
        <f>D19</f>
        <v>АКИМАЛИ</v>
      </c>
      <c r="G18" s="250"/>
      <c r="H18" s="265"/>
      <c r="I18" s="348"/>
    </row>
    <row r="19" spans="1:15" ht="7.95" customHeight="1">
      <c r="A19" s="277"/>
      <c r="B19" s="251"/>
      <c r="C19" s="250">
        <v>-49</v>
      </c>
      <c r="D19" s="261" t="str">
        <f>[5]МужФ2!F20</f>
        <v>АКИМАЛИ</v>
      </c>
      <c r="E19" s="744"/>
      <c r="F19" s="258" t="s">
        <v>767</v>
      </c>
      <c r="G19" s="742">
        <v>69</v>
      </c>
      <c r="H19" s="265"/>
      <c r="I19" s="348"/>
    </row>
    <row r="20" spans="1:15" ht="7.95" customHeight="1">
      <c r="A20" s="277"/>
      <c r="B20" s="251"/>
      <c r="C20" s="250"/>
      <c r="D20" s="251"/>
      <c r="E20" s="250"/>
      <c r="F20" s="265"/>
      <c r="G20" s="743"/>
      <c r="H20" s="261" t="str">
        <f>F22</f>
        <v>ИРИСАЛИЕВ</v>
      </c>
      <c r="I20" s="748">
        <v>13</v>
      </c>
    </row>
    <row r="21" spans="1:15" ht="7.95" customHeight="1">
      <c r="A21" s="277"/>
      <c r="B21" s="251"/>
      <c r="C21" s="250">
        <v>-50</v>
      </c>
      <c r="D21" s="261" t="str">
        <f>[5]МужФ2!F24</f>
        <v>ГЕРАСИМЕНКО Т.</v>
      </c>
      <c r="E21" s="275"/>
      <c r="F21" s="265"/>
      <c r="G21" s="743"/>
      <c r="H21" s="251" t="s">
        <v>768</v>
      </c>
      <c r="I21" s="748"/>
      <c r="O21" s="110"/>
    </row>
    <row r="22" spans="1:15" ht="7.95" customHeight="1">
      <c r="A22" s="277"/>
      <c r="B22" s="251"/>
      <c r="C22" s="250"/>
      <c r="D22" s="258"/>
      <c r="E22" s="742">
        <v>68</v>
      </c>
      <c r="F22" s="261" t="str">
        <f>D23</f>
        <v>ИРИСАЛИЕВ</v>
      </c>
      <c r="G22" s="744"/>
      <c r="H22" s="251"/>
      <c r="I22" s="348"/>
    </row>
    <row r="23" spans="1:15" ht="7.95" customHeight="1">
      <c r="A23" s="277"/>
      <c r="B23" s="251"/>
      <c r="C23" s="250">
        <v>-51</v>
      </c>
      <c r="D23" s="261" t="str">
        <f>[5]МужФ2!F32</f>
        <v>ИРИСАЛИЕВ</v>
      </c>
      <c r="E23" s="744"/>
      <c r="F23" s="251" t="s">
        <v>769</v>
      </c>
      <c r="G23" s="250">
        <v>-69</v>
      </c>
      <c r="H23" s="261" t="str">
        <f>F18</f>
        <v>АКИМАЛИ</v>
      </c>
      <c r="I23" s="748">
        <v>14</v>
      </c>
    </row>
    <row r="24" spans="1:15" ht="7.95" customHeight="1">
      <c r="A24" s="277"/>
      <c r="B24" s="251"/>
      <c r="C24" s="250"/>
      <c r="D24" s="251"/>
      <c r="E24" s="250"/>
      <c r="F24" s="251"/>
      <c r="G24" s="250"/>
      <c r="H24" s="251"/>
      <c r="I24" s="748"/>
    </row>
    <row r="25" spans="1:15" ht="7.95" customHeight="1">
      <c r="A25" s="277"/>
      <c r="B25" s="251"/>
      <c r="C25" s="277"/>
      <c r="D25" s="251"/>
      <c r="E25" s="250">
        <v>-67</v>
      </c>
      <c r="F25" s="251" t="str">
        <f>D17</f>
        <v>ГЕРАСИМЕНКО А.</v>
      </c>
      <c r="G25" s="250"/>
      <c r="H25" s="251"/>
      <c r="I25" s="348"/>
    </row>
    <row r="26" spans="1:15" ht="7.95" customHeight="1">
      <c r="A26" s="277"/>
      <c r="B26" s="251"/>
      <c r="C26" s="277"/>
      <c r="D26" s="251"/>
      <c r="E26" s="250"/>
      <c r="F26" s="258"/>
      <c r="G26" s="742">
        <v>70</v>
      </c>
      <c r="H26" s="261" t="str">
        <f>F27</f>
        <v>ГЕРАСИМЕНКО Т.</v>
      </c>
      <c r="I26" s="748">
        <v>15</v>
      </c>
    </row>
    <row r="27" spans="1:15" ht="7.95" customHeight="1">
      <c r="A27" s="277"/>
      <c r="B27" s="251"/>
      <c r="C27" s="277"/>
      <c r="D27" s="251"/>
      <c r="E27" s="250">
        <v>-68</v>
      </c>
      <c r="F27" s="261" t="str">
        <f>D21</f>
        <v>ГЕРАСИМЕНКО Т.</v>
      </c>
      <c r="G27" s="744"/>
      <c r="H27" s="251" t="s">
        <v>745</v>
      </c>
      <c r="I27" s="748"/>
    </row>
    <row r="28" spans="1:15" ht="7.95" customHeight="1">
      <c r="A28" s="277"/>
      <c r="B28" s="251"/>
      <c r="C28" s="277"/>
      <c r="D28" s="251"/>
      <c r="E28" s="277"/>
      <c r="F28" s="251"/>
      <c r="G28" s="250">
        <v>-70</v>
      </c>
      <c r="H28" s="261" t="str">
        <f>F25</f>
        <v>ГЕРАСИМЕНКО А.</v>
      </c>
      <c r="I28" s="748">
        <v>16</v>
      </c>
    </row>
    <row r="29" spans="1:15" ht="7.95" customHeight="1">
      <c r="A29" s="250">
        <v>-40</v>
      </c>
      <c r="B29" s="251" t="str">
        <f>[5]МужФ2!D9</f>
        <v>ХАЛИЛОВ</v>
      </c>
      <c r="C29" s="277"/>
      <c r="D29" s="251"/>
      <c r="E29" s="277"/>
      <c r="F29" s="251"/>
      <c r="G29" s="277"/>
      <c r="H29" s="251"/>
      <c r="I29" s="748"/>
    </row>
    <row r="30" spans="1:15" ht="7.95" customHeight="1">
      <c r="A30" s="250"/>
      <c r="B30" s="258"/>
      <c r="C30" s="749">
        <v>71</v>
      </c>
      <c r="D30" s="251" t="str">
        <f>B29</f>
        <v>ХАЛИЛОВ</v>
      </c>
      <c r="E30" s="277"/>
      <c r="F30" s="265"/>
      <c r="G30" s="276"/>
      <c r="H30" s="251"/>
      <c r="I30" s="348"/>
    </row>
    <row r="31" spans="1:15" ht="7.95" customHeight="1">
      <c r="A31" s="250">
        <v>-41</v>
      </c>
      <c r="B31" s="261" t="str">
        <f>[5]МужФ2!D13</f>
        <v>ТЛЕУБАЕВ</v>
      </c>
      <c r="C31" s="750"/>
      <c r="D31" s="258" t="s">
        <v>770</v>
      </c>
      <c r="E31" s="749">
        <v>75</v>
      </c>
      <c r="F31" s="265"/>
      <c r="G31" s="276"/>
      <c r="H31" s="251"/>
      <c r="I31" s="348"/>
    </row>
    <row r="32" spans="1:15" ht="7.95" customHeight="1">
      <c r="A32" s="250"/>
      <c r="B32" s="251"/>
      <c r="C32" s="277"/>
      <c r="D32" s="265"/>
      <c r="E32" s="751"/>
      <c r="F32" s="261" t="str">
        <f>D30</f>
        <v>ХАЛИЛОВ</v>
      </c>
      <c r="G32" s="276"/>
      <c r="H32" s="251"/>
      <c r="I32" s="348"/>
    </row>
    <row r="33" spans="1:11" ht="7.95" customHeight="1">
      <c r="A33" s="250">
        <v>-42</v>
      </c>
      <c r="B33" s="261" t="str">
        <f>[5]МужФ2!D15</f>
        <v>ЖУБАНОВ</v>
      </c>
      <c r="C33" s="276"/>
      <c r="D33" s="265"/>
      <c r="E33" s="751"/>
      <c r="F33" s="258" t="s">
        <v>771</v>
      </c>
      <c r="G33" s="749">
        <v>77</v>
      </c>
      <c r="H33" s="251"/>
      <c r="I33" s="348"/>
    </row>
    <row r="34" spans="1:11" ht="7.95" customHeight="1">
      <c r="A34" s="250"/>
      <c r="B34" s="258"/>
      <c r="C34" s="749">
        <v>72</v>
      </c>
      <c r="D34" s="261" t="str">
        <f>B35</f>
        <v>САРСЕНБАЙ</v>
      </c>
      <c r="E34" s="750"/>
      <c r="F34" s="265"/>
      <c r="G34" s="751"/>
      <c r="H34" s="251"/>
      <c r="I34" s="348"/>
      <c r="K34" t="s">
        <v>414</v>
      </c>
    </row>
    <row r="35" spans="1:11" ht="7.95" customHeight="1">
      <c r="A35" s="250">
        <v>-43</v>
      </c>
      <c r="B35" s="261" t="str">
        <f>[5]МужФ2!D21</f>
        <v>САРСЕНБАЙ</v>
      </c>
      <c r="C35" s="750"/>
      <c r="D35" s="251" t="s">
        <v>772</v>
      </c>
      <c r="E35" s="277"/>
      <c r="F35" s="265"/>
      <c r="G35" s="751"/>
      <c r="H35" s="251"/>
      <c r="I35" s="348"/>
    </row>
    <row r="36" spans="1:11" ht="7.95" customHeight="1">
      <c r="A36" s="250"/>
      <c r="B36" s="251"/>
      <c r="C36" s="277"/>
      <c r="D36" s="251"/>
      <c r="E36" s="277"/>
      <c r="F36" s="265"/>
      <c r="G36" s="751"/>
      <c r="H36" s="261" t="str">
        <f>F40</f>
        <v>АХТАНОВ</v>
      </c>
      <c r="I36" s="748">
        <v>17</v>
      </c>
    </row>
    <row r="37" spans="1:11" ht="7.95" customHeight="1">
      <c r="A37" s="250">
        <v>-44</v>
      </c>
      <c r="B37" s="251" t="str">
        <f>[5]МужФ2!D23</f>
        <v>АХТАНОВ</v>
      </c>
      <c r="C37" s="277"/>
      <c r="D37" s="251"/>
      <c r="E37" s="277"/>
      <c r="F37" s="265"/>
      <c r="G37" s="751"/>
      <c r="H37" s="251" t="s">
        <v>773</v>
      </c>
      <c r="I37" s="748"/>
    </row>
    <row r="38" spans="1:11" ht="7.95" customHeight="1">
      <c r="A38" s="250"/>
      <c r="B38" s="258"/>
      <c r="C38" s="749">
        <v>73</v>
      </c>
      <c r="D38" s="251" t="str">
        <f>B37</f>
        <v>АХТАНОВ</v>
      </c>
      <c r="E38" s="277"/>
      <c r="F38" s="265"/>
      <c r="G38" s="751"/>
      <c r="H38" s="265"/>
      <c r="I38" s="348"/>
    </row>
    <row r="39" spans="1:11" ht="7.95" customHeight="1">
      <c r="A39" s="250">
        <v>-45</v>
      </c>
      <c r="B39" s="261" t="str">
        <f>[5]МужФ2!D29</f>
        <v>СУРТУБАЕВ</v>
      </c>
      <c r="C39" s="750"/>
      <c r="D39" s="258" t="s">
        <v>774</v>
      </c>
      <c r="E39" s="749">
        <v>76</v>
      </c>
      <c r="F39" s="265"/>
      <c r="G39" s="751"/>
      <c r="H39" s="265"/>
      <c r="I39" s="348"/>
    </row>
    <row r="40" spans="1:11" ht="7.95" customHeight="1">
      <c r="A40" s="250"/>
      <c r="B40" s="251"/>
      <c r="C40" s="277"/>
      <c r="D40" s="265"/>
      <c r="E40" s="751"/>
      <c r="F40" s="261" t="str">
        <f>D38</f>
        <v>АХТАНОВ</v>
      </c>
      <c r="G40" s="750"/>
      <c r="H40" s="265"/>
      <c r="I40" s="348"/>
    </row>
    <row r="41" spans="1:11" ht="7.95" customHeight="1">
      <c r="A41" s="250">
        <v>-46</v>
      </c>
      <c r="B41" s="261" t="str">
        <f>[5]МужФ2!D31</f>
        <v>МАКСИМОВ</v>
      </c>
      <c r="C41" s="276"/>
      <c r="D41" s="265"/>
      <c r="E41" s="751"/>
      <c r="F41" s="251" t="s">
        <v>775</v>
      </c>
      <c r="G41" s="250"/>
      <c r="H41" s="251"/>
      <c r="I41" s="348"/>
    </row>
    <row r="42" spans="1:11" ht="7.95" customHeight="1">
      <c r="A42" s="250"/>
      <c r="B42" s="258"/>
      <c r="C42" s="749">
        <v>74</v>
      </c>
      <c r="D42" s="261" t="str">
        <f>B43</f>
        <v>АМАН</v>
      </c>
      <c r="E42" s="750"/>
      <c r="F42" s="251"/>
      <c r="G42" s="250">
        <v>-77</v>
      </c>
      <c r="H42" s="261" t="str">
        <f>F32</f>
        <v>ХАЛИЛОВ</v>
      </c>
      <c r="I42" s="748">
        <v>18</v>
      </c>
    </row>
    <row r="43" spans="1:11" ht="7.95" customHeight="1">
      <c r="A43" s="250">
        <v>-47</v>
      </c>
      <c r="B43" s="261" t="str">
        <f>[5]МужФ2!D37</f>
        <v>АМАН</v>
      </c>
      <c r="C43" s="750"/>
      <c r="D43" s="251" t="s">
        <v>776</v>
      </c>
      <c r="E43" s="277"/>
      <c r="F43" s="251"/>
      <c r="G43" s="277"/>
      <c r="H43" s="251"/>
      <c r="I43" s="748"/>
    </row>
    <row r="44" spans="1:11" ht="7.95" customHeight="1">
      <c r="A44" s="250"/>
      <c r="B44" s="251"/>
      <c r="C44" s="250"/>
      <c r="D44" s="251"/>
      <c r="E44" s="250"/>
      <c r="F44" s="251"/>
      <c r="G44" s="250"/>
      <c r="H44" s="251"/>
      <c r="I44" s="348"/>
    </row>
    <row r="45" spans="1:11" ht="7.95" customHeight="1">
      <c r="A45" s="277"/>
      <c r="B45" s="251"/>
      <c r="C45" s="250"/>
      <c r="D45" s="251"/>
      <c r="E45" s="250">
        <v>-75</v>
      </c>
      <c r="F45" s="251" t="str">
        <f>D34</f>
        <v>САРСЕНБАЙ</v>
      </c>
      <c r="G45" s="250"/>
      <c r="H45" s="251"/>
      <c r="I45" s="348"/>
    </row>
    <row r="46" spans="1:11" ht="7.95" customHeight="1">
      <c r="A46" s="277"/>
      <c r="B46" s="251"/>
      <c r="C46" s="250"/>
      <c r="D46" s="251"/>
      <c r="E46" s="250"/>
      <c r="F46" s="258"/>
      <c r="G46" s="742">
        <v>78</v>
      </c>
      <c r="H46" s="261" t="str">
        <f>F45</f>
        <v>САРСЕНБАЙ</v>
      </c>
      <c r="I46" s="748">
        <v>19</v>
      </c>
    </row>
    <row r="47" spans="1:11" ht="7.95" customHeight="1">
      <c r="A47" s="277"/>
      <c r="B47" s="251"/>
      <c r="C47" s="250"/>
      <c r="D47" s="251"/>
      <c r="E47" s="250">
        <v>-76</v>
      </c>
      <c r="F47" s="261" t="str">
        <f>D42</f>
        <v>АМАН</v>
      </c>
      <c r="G47" s="744"/>
      <c r="H47" s="251" t="s">
        <v>777</v>
      </c>
      <c r="I47" s="748"/>
    </row>
    <row r="48" spans="1:11" ht="7.95" customHeight="1">
      <c r="A48" s="277"/>
      <c r="B48" s="251"/>
      <c r="C48" s="250"/>
      <c r="D48" s="251"/>
      <c r="E48" s="250"/>
      <c r="F48" s="265"/>
      <c r="G48" s="275">
        <v>-78</v>
      </c>
      <c r="H48" s="261" t="str">
        <f>F47</f>
        <v>АМАН</v>
      </c>
      <c r="I48" s="748">
        <v>20</v>
      </c>
    </row>
    <row r="49" spans="1:16" ht="7.95" customHeight="1">
      <c r="A49" s="277"/>
      <c r="B49" s="251"/>
      <c r="C49" s="250"/>
      <c r="D49" s="251"/>
      <c r="E49" s="250"/>
      <c r="F49" s="265"/>
      <c r="G49" s="275"/>
      <c r="H49" s="251"/>
      <c r="I49" s="748"/>
    </row>
    <row r="50" spans="1:16" ht="7.95" customHeight="1">
      <c r="A50" s="277"/>
      <c r="B50" s="251"/>
      <c r="C50" s="250">
        <v>-71</v>
      </c>
      <c r="D50" s="251" t="str">
        <f>B31</f>
        <v>ТЛЕУБАЕВ</v>
      </c>
      <c r="E50" s="250"/>
      <c r="F50" s="251"/>
      <c r="G50" s="250"/>
      <c r="H50" s="251"/>
      <c r="I50" s="348"/>
    </row>
    <row r="51" spans="1:16" ht="7.95" customHeight="1">
      <c r="A51" s="277"/>
      <c r="B51" s="251"/>
      <c r="C51" s="250"/>
      <c r="D51" s="258"/>
      <c r="E51" s="742">
        <v>79</v>
      </c>
      <c r="F51" s="251" t="str">
        <f>D52</f>
        <v>ЖУБАНОВ</v>
      </c>
      <c r="G51" s="250"/>
      <c r="H51" s="251"/>
      <c r="I51" s="348"/>
    </row>
    <row r="52" spans="1:16" ht="7.95" customHeight="1">
      <c r="A52" s="277"/>
      <c r="B52" s="251"/>
      <c r="C52" s="250">
        <v>-72</v>
      </c>
      <c r="D52" s="261" t="str">
        <f>B33</f>
        <v>ЖУБАНОВ</v>
      </c>
      <c r="E52" s="744"/>
      <c r="F52" s="258" t="s">
        <v>620</v>
      </c>
      <c r="G52" s="742">
        <v>81</v>
      </c>
      <c r="H52" s="251"/>
      <c r="I52" s="348"/>
    </row>
    <row r="53" spans="1:16" ht="7.95" customHeight="1">
      <c r="A53" s="277"/>
      <c r="B53" s="251"/>
      <c r="C53" s="250"/>
      <c r="D53" s="251"/>
      <c r="E53" s="250"/>
      <c r="F53" s="265"/>
      <c r="G53" s="743"/>
      <c r="H53" s="261" t="str">
        <f>F55</f>
        <v>СУРТУБАЕВ</v>
      </c>
      <c r="I53" s="748">
        <v>21</v>
      </c>
    </row>
    <row r="54" spans="1:16" ht="7.95" customHeight="1">
      <c r="A54" s="277"/>
      <c r="B54" s="251"/>
      <c r="C54" s="250">
        <v>-73</v>
      </c>
      <c r="D54" s="251" t="str">
        <f>B39</f>
        <v>СУРТУБАЕВ</v>
      </c>
      <c r="E54" s="250"/>
      <c r="F54" s="265"/>
      <c r="G54" s="743"/>
      <c r="H54" s="251" t="s">
        <v>778</v>
      </c>
      <c r="I54" s="748"/>
    </row>
    <row r="55" spans="1:16" ht="7.95" customHeight="1">
      <c r="A55" s="277"/>
      <c r="B55" s="251"/>
      <c r="C55" s="250"/>
      <c r="D55" s="258"/>
      <c r="E55" s="742">
        <v>80</v>
      </c>
      <c r="F55" s="261" t="str">
        <f>D54</f>
        <v>СУРТУБАЕВ</v>
      </c>
      <c r="G55" s="744"/>
      <c r="H55" s="251"/>
      <c r="I55" s="348"/>
    </row>
    <row r="56" spans="1:16" ht="7.95" customHeight="1">
      <c r="A56" s="277"/>
      <c r="B56" s="251"/>
      <c r="C56" s="250">
        <v>-74</v>
      </c>
      <c r="D56" s="261" t="str">
        <f>B41</f>
        <v>МАКСИМОВ</v>
      </c>
      <c r="E56" s="744"/>
      <c r="F56" s="251" t="s">
        <v>779</v>
      </c>
      <c r="G56" s="250">
        <v>-81</v>
      </c>
      <c r="H56" s="261" t="str">
        <f>F51</f>
        <v>ЖУБАНОВ</v>
      </c>
      <c r="I56" s="748">
        <v>22</v>
      </c>
    </row>
    <row r="57" spans="1:16" ht="7.95" customHeight="1">
      <c r="A57" s="277"/>
      <c r="B57" s="251"/>
      <c r="C57" s="250"/>
      <c r="D57" s="251"/>
      <c r="E57" s="250"/>
      <c r="F57" s="251"/>
      <c r="G57" s="250"/>
      <c r="H57" s="251"/>
      <c r="I57" s="748"/>
    </row>
    <row r="58" spans="1:16" ht="7.95" customHeight="1">
      <c r="A58" s="277"/>
      <c r="B58" s="251"/>
      <c r="C58" s="250"/>
      <c r="D58" s="251"/>
      <c r="E58" s="250">
        <v>-79</v>
      </c>
      <c r="F58" s="251" t="str">
        <f>D50</f>
        <v>ТЛЕУБАЕВ</v>
      </c>
      <c r="G58" s="250"/>
      <c r="H58" s="251"/>
      <c r="I58" s="348"/>
    </row>
    <row r="59" spans="1:16" ht="7.95" customHeight="1">
      <c r="A59" s="250"/>
      <c r="B59" s="251"/>
      <c r="C59" s="250"/>
      <c r="D59" s="251"/>
      <c r="E59" s="250"/>
      <c r="F59" s="258"/>
      <c r="G59" s="742">
        <v>-82</v>
      </c>
      <c r="H59" s="261" t="str">
        <f>F60</f>
        <v>МАКСИМОВ</v>
      </c>
      <c r="I59" s="748">
        <v>23</v>
      </c>
    </row>
    <row r="60" spans="1:16" ht="7.95" customHeight="1">
      <c r="A60" s="250"/>
      <c r="B60" s="251"/>
      <c r="C60" s="250"/>
      <c r="D60" s="251"/>
      <c r="E60" s="250">
        <v>-80</v>
      </c>
      <c r="F60" s="261" t="str">
        <f>D56</f>
        <v>МАКСИМОВ</v>
      </c>
      <c r="G60" s="744"/>
      <c r="H60" s="251" t="s">
        <v>780</v>
      </c>
      <c r="I60" s="748"/>
    </row>
    <row r="61" spans="1:16" ht="7.95" customHeight="1">
      <c r="A61" s="250"/>
      <c r="B61" s="251"/>
      <c r="C61" s="250"/>
      <c r="D61" s="251"/>
      <c r="E61" s="250"/>
      <c r="F61" s="251"/>
      <c r="G61" s="250">
        <v>-82</v>
      </c>
      <c r="H61" s="261" t="str">
        <f>F58</f>
        <v>ТЛЕУБАЕВ</v>
      </c>
      <c r="I61" s="748">
        <v>24</v>
      </c>
      <c r="L61" s="308"/>
      <c r="M61" s="308"/>
      <c r="N61" s="308"/>
      <c r="O61" s="308"/>
      <c r="P61" s="308"/>
    </row>
    <row r="62" spans="1:16" ht="7.95" customHeight="1">
      <c r="A62" s="250">
        <v>-32</v>
      </c>
      <c r="B62" s="251" t="str">
        <f>[5]МужФ2!B8</f>
        <v>ДУЙСЕНБАЙ</v>
      </c>
      <c r="C62" s="250"/>
      <c r="D62" s="251"/>
      <c r="E62" s="250"/>
      <c r="F62" s="251"/>
      <c r="G62" s="250"/>
      <c r="H62" s="251"/>
      <c r="I62" s="748"/>
      <c r="L62" s="308"/>
      <c r="M62" s="308"/>
      <c r="N62" s="308"/>
      <c r="O62" s="308"/>
      <c r="P62" s="308"/>
    </row>
    <row r="63" spans="1:16" ht="7.95" customHeight="1">
      <c r="A63" s="250"/>
      <c r="B63" s="258"/>
      <c r="C63" s="742">
        <v>83</v>
      </c>
      <c r="D63" s="251" t="str">
        <f>B64</f>
        <v>БЕСБАЙ</v>
      </c>
      <c r="E63" s="250"/>
      <c r="F63" s="265"/>
      <c r="G63" s="275"/>
      <c r="H63" s="251"/>
      <c r="I63" s="348"/>
    </row>
    <row r="64" spans="1:16" ht="7.95" customHeight="1">
      <c r="A64" s="250">
        <v>-33</v>
      </c>
      <c r="B64" s="261" t="str">
        <f>[5]МужФ2!B14</f>
        <v>БЕСБАЙ</v>
      </c>
      <c r="C64" s="744"/>
      <c r="D64" s="258" t="s">
        <v>781</v>
      </c>
      <c r="E64" s="742">
        <v>87</v>
      </c>
      <c r="F64" s="265"/>
      <c r="G64" s="275"/>
      <c r="H64" s="251"/>
      <c r="I64" s="348"/>
    </row>
    <row r="65" spans="1:9" ht="7.95" customHeight="1">
      <c r="A65" s="250"/>
      <c r="B65" s="251"/>
      <c r="C65" s="250"/>
      <c r="D65" s="265"/>
      <c r="E65" s="743"/>
      <c r="F65" s="261" t="str">
        <f>D67</f>
        <v xml:space="preserve">ГЕРАСИМЕНКО Г.  </v>
      </c>
      <c r="G65" s="275"/>
      <c r="H65" s="251"/>
      <c r="I65" s="348"/>
    </row>
    <row r="66" spans="1:9" ht="7.95" customHeight="1">
      <c r="A66" s="250">
        <v>-34</v>
      </c>
      <c r="B66" s="261" t="str">
        <f>[5]МужФ2!B18</f>
        <v xml:space="preserve">ГЕРАСИМЕНКО Г.  </v>
      </c>
      <c r="C66" s="275"/>
      <c r="D66" s="265"/>
      <c r="E66" s="743"/>
      <c r="F66" s="258" t="s">
        <v>782</v>
      </c>
      <c r="G66" s="742">
        <v>89</v>
      </c>
      <c r="H66" s="251"/>
      <c r="I66" s="348"/>
    </row>
    <row r="67" spans="1:9" ht="7.95" customHeight="1">
      <c r="A67" s="250"/>
      <c r="B67" s="258"/>
      <c r="C67" s="742">
        <v>84</v>
      </c>
      <c r="D67" s="261" t="str">
        <f>B66</f>
        <v xml:space="preserve">ГЕРАСИМЕНКО Г.  </v>
      </c>
      <c r="E67" s="744"/>
      <c r="F67" s="265"/>
      <c r="G67" s="743"/>
      <c r="H67" s="251"/>
      <c r="I67" s="348"/>
    </row>
    <row r="68" spans="1:9" ht="7.95" customHeight="1">
      <c r="A68" s="250">
        <v>-35</v>
      </c>
      <c r="B68" s="261" t="str">
        <f>[5]МужФ2!B20</f>
        <v>МАРХАБАЕВ</v>
      </c>
      <c r="C68" s="744"/>
      <c r="D68" s="251" t="s">
        <v>433</v>
      </c>
      <c r="E68" s="250"/>
      <c r="F68" s="265"/>
      <c r="G68" s="743"/>
      <c r="H68" s="251"/>
      <c r="I68" s="348"/>
    </row>
    <row r="69" spans="1:9" ht="7.95" customHeight="1">
      <c r="A69" s="250"/>
      <c r="B69" s="251"/>
      <c r="C69" s="250"/>
      <c r="D69" s="251"/>
      <c r="E69" s="250"/>
      <c r="F69" s="265"/>
      <c r="G69" s="743"/>
      <c r="H69" s="261" t="str">
        <f>F65</f>
        <v xml:space="preserve">ГЕРАСИМЕНКО Г.  </v>
      </c>
      <c r="I69" s="748">
        <v>25</v>
      </c>
    </row>
    <row r="70" spans="1:9" ht="7.95" customHeight="1">
      <c r="A70" s="250">
        <v>-36</v>
      </c>
      <c r="B70" s="251" t="str">
        <f>[5]МужФ2!B24</f>
        <v>ИСКЕНДИРОВ</v>
      </c>
      <c r="C70" s="250"/>
      <c r="D70" s="251"/>
      <c r="E70" s="250"/>
      <c r="F70" s="265"/>
      <c r="G70" s="743"/>
      <c r="H70" s="251" t="s">
        <v>783</v>
      </c>
      <c r="I70" s="748"/>
    </row>
    <row r="71" spans="1:9" ht="7.95" customHeight="1">
      <c r="A71" s="250"/>
      <c r="B71" s="258"/>
      <c r="C71" s="742">
        <v>85</v>
      </c>
      <c r="D71" s="251" t="str">
        <f>B72</f>
        <v>ЖАНАЙ</v>
      </c>
      <c r="E71" s="250"/>
      <c r="F71" s="265"/>
      <c r="G71" s="743"/>
      <c r="H71" s="265"/>
      <c r="I71" s="348"/>
    </row>
    <row r="72" spans="1:9" ht="7.95" customHeight="1">
      <c r="A72" s="250">
        <v>-37</v>
      </c>
      <c r="B72" s="261" t="str">
        <f>[5]МужФ2!B30</f>
        <v>ЖАНАЙ</v>
      </c>
      <c r="C72" s="744"/>
      <c r="D72" s="258" t="s">
        <v>784</v>
      </c>
      <c r="E72" s="742">
        <v>88</v>
      </c>
      <c r="F72" s="265"/>
      <c r="G72" s="743"/>
      <c r="H72" s="265"/>
      <c r="I72" s="348"/>
    </row>
    <row r="73" spans="1:9" ht="7.95" customHeight="1">
      <c r="A73" s="250"/>
      <c r="B73" s="251"/>
      <c r="C73" s="250"/>
      <c r="D73" s="265"/>
      <c r="E73" s="743"/>
      <c r="F73" s="261" t="str">
        <f>D71</f>
        <v>ЖАНАЙ</v>
      </c>
      <c r="G73" s="744"/>
      <c r="H73" s="265"/>
      <c r="I73" s="348"/>
    </row>
    <row r="74" spans="1:9" ht="7.95" customHeight="1">
      <c r="A74" s="250">
        <v>-38</v>
      </c>
      <c r="B74" s="261" t="str">
        <f>[5]МужФ2!B32</f>
        <v>ХАРКИ М.</v>
      </c>
      <c r="C74" s="275"/>
      <c r="D74" s="265"/>
      <c r="E74" s="743"/>
      <c r="F74" s="251" t="s">
        <v>785</v>
      </c>
      <c r="G74" s="250"/>
      <c r="H74" s="251"/>
      <c r="I74" s="348"/>
    </row>
    <row r="75" spans="1:9" ht="7.95" customHeight="1">
      <c r="A75" s="250"/>
      <c r="B75" s="258"/>
      <c r="C75" s="742">
        <v>86</v>
      </c>
      <c r="D75" s="261" t="str">
        <f>B76</f>
        <v>СОТНИК</v>
      </c>
      <c r="E75" s="744"/>
      <c r="F75" s="251"/>
      <c r="G75" s="250">
        <v>-89</v>
      </c>
      <c r="H75" s="261" t="str">
        <f>F73</f>
        <v>ЖАНАЙ</v>
      </c>
      <c r="I75" s="748">
        <v>26</v>
      </c>
    </row>
    <row r="76" spans="1:9" ht="7.95" customHeight="1">
      <c r="A76" s="250">
        <v>-39</v>
      </c>
      <c r="B76" s="261" t="str">
        <f>[5]МужФ2!B36</f>
        <v>СОТНИК</v>
      </c>
      <c r="C76" s="744"/>
      <c r="D76" s="251" t="s">
        <v>786</v>
      </c>
      <c r="E76" s="250"/>
      <c r="F76" s="251"/>
      <c r="G76" s="250"/>
      <c r="H76" s="251"/>
      <c r="I76" s="748"/>
    </row>
    <row r="77" spans="1:9" ht="7.95" customHeight="1">
      <c r="A77" s="277"/>
      <c r="B77" s="251"/>
      <c r="C77" s="250"/>
      <c r="D77" s="251"/>
      <c r="E77" s="250">
        <v>-87</v>
      </c>
      <c r="F77" s="251" t="str">
        <f>D63</f>
        <v>БЕСБАЙ</v>
      </c>
      <c r="G77" s="250"/>
      <c r="H77" s="251"/>
      <c r="I77" s="348"/>
    </row>
    <row r="78" spans="1:9" ht="7.95" customHeight="1">
      <c r="A78" s="277"/>
      <c r="B78" s="251"/>
      <c r="C78" s="250"/>
      <c r="D78" s="251"/>
      <c r="E78" s="250"/>
      <c r="F78" s="258"/>
      <c r="G78" s="742">
        <v>90</v>
      </c>
      <c r="H78" s="261" t="str">
        <f>F79</f>
        <v>СОТНИК</v>
      </c>
      <c r="I78" s="748">
        <v>27</v>
      </c>
    </row>
    <row r="79" spans="1:9" ht="7.95" customHeight="1">
      <c r="A79" s="277"/>
      <c r="B79" s="340"/>
      <c r="C79" s="250"/>
      <c r="D79" s="251"/>
      <c r="E79" s="250">
        <v>-88</v>
      </c>
      <c r="F79" s="261" t="str">
        <f>B76</f>
        <v>СОТНИК</v>
      </c>
      <c r="G79" s="744"/>
      <c r="H79" s="251"/>
      <c r="I79" s="748"/>
    </row>
    <row r="80" spans="1:9" ht="7.95" customHeight="1">
      <c r="A80" s="277"/>
      <c r="B80" s="340"/>
      <c r="C80" s="250"/>
      <c r="D80" s="251"/>
      <c r="E80" s="250"/>
      <c r="F80" s="265"/>
      <c r="G80" s="275">
        <v>-90</v>
      </c>
      <c r="H80" s="261" t="str">
        <f>F77</f>
        <v>БЕСБАЙ</v>
      </c>
      <c r="I80" s="748">
        <v>28</v>
      </c>
    </row>
    <row r="81" spans="1:11" ht="7.95" customHeight="1">
      <c r="A81" s="277"/>
      <c r="B81" s="340"/>
      <c r="C81" s="250"/>
      <c r="D81" s="251"/>
      <c r="E81" s="250"/>
      <c r="F81" s="265"/>
      <c r="G81" s="275"/>
      <c r="H81" s="251"/>
      <c r="I81" s="748"/>
    </row>
    <row r="82" spans="1:11" ht="7.95" customHeight="1">
      <c r="A82" s="277"/>
      <c r="B82" s="340"/>
      <c r="C82" s="250">
        <v>-83</v>
      </c>
      <c r="D82" s="251" t="str">
        <f>B62</f>
        <v>ДУЙСЕНБАЙ</v>
      </c>
      <c r="E82" s="250"/>
      <c r="F82" s="251"/>
      <c r="G82" s="250"/>
      <c r="H82" s="251"/>
      <c r="I82" s="348"/>
    </row>
    <row r="83" spans="1:11" ht="7.95" customHeight="1">
      <c r="A83" s="277"/>
      <c r="B83" s="277"/>
      <c r="C83" s="250"/>
      <c r="D83" s="258"/>
      <c r="E83" s="742">
        <v>91</v>
      </c>
      <c r="F83" s="251" t="str">
        <f>D82</f>
        <v>ДУЙСЕНБАЙ</v>
      </c>
      <c r="G83" s="250"/>
      <c r="H83" s="251"/>
      <c r="I83" s="348"/>
    </row>
    <row r="84" spans="1:11" ht="7.95" customHeight="1">
      <c r="A84" s="277"/>
      <c r="B84" s="277"/>
      <c r="C84" s="250">
        <v>-84</v>
      </c>
      <c r="D84" s="261" t="str">
        <f>B68</f>
        <v>МАРХАБАЕВ</v>
      </c>
      <c r="E84" s="744"/>
      <c r="F84" s="258"/>
      <c r="G84" s="742">
        <v>93</v>
      </c>
      <c r="H84" s="251"/>
      <c r="I84" s="348"/>
    </row>
    <row r="85" spans="1:11" ht="7.95" customHeight="1">
      <c r="A85" s="277"/>
      <c r="B85" s="277"/>
      <c r="C85" s="250"/>
      <c r="D85" s="251"/>
      <c r="E85" s="250"/>
      <c r="F85" s="265"/>
      <c r="G85" s="743"/>
      <c r="H85" s="261" t="str">
        <f>F87</f>
        <v>ИСКЕНДИРОВ</v>
      </c>
      <c r="I85" s="748">
        <v>29</v>
      </c>
    </row>
    <row r="86" spans="1:11" ht="7.95" customHeight="1">
      <c r="A86" s="277"/>
      <c r="B86" s="277"/>
      <c r="C86" s="250">
        <v>-85</v>
      </c>
      <c r="D86" s="251" t="str">
        <f>B70</f>
        <v>ИСКЕНДИРОВ</v>
      </c>
      <c r="E86" s="250"/>
      <c r="F86" s="265"/>
      <c r="G86" s="743"/>
      <c r="H86" s="251"/>
      <c r="I86" s="748"/>
    </row>
    <row r="87" spans="1:11" ht="7.95" customHeight="1">
      <c r="A87" s="277"/>
      <c r="B87" s="277"/>
      <c r="C87" s="250"/>
      <c r="D87" s="258"/>
      <c r="E87" s="742">
        <v>92</v>
      </c>
      <c r="F87" s="261" t="str">
        <f>D86</f>
        <v>ИСКЕНДИРОВ</v>
      </c>
      <c r="G87" s="744"/>
      <c r="H87" s="251"/>
      <c r="I87" s="348"/>
    </row>
    <row r="88" spans="1:11" ht="7.95" customHeight="1">
      <c r="A88" s="277"/>
      <c r="B88" s="277"/>
      <c r="C88" s="250">
        <v>-86</v>
      </c>
      <c r="D88" s="261" t="str">
        <f>B74</f>
        <v>ХАРКИ М.</v>
      </c>
      <c r="E88" s="744"/>
      <c r="F88" s="251"/>
      <c r="G88" s="250">
        <v>-93</v>
      </c>
      <c r="H88" s="261" t="str">
        <f>F83</f>
        <v>ДУЙСЕНБАЙ</v>
      </c>
      <c r="I88" s="748">
        <v>30</v>
      </c>
    </row>
    <row r="89" spans="1:11" ht="7.95" customHeight="1">
      <c r="A89" s="277"/>
      <c r="B89" s="277"/>
      <c r="C89" s="250"/>
      <c r="D89" s="251"/>
      <c r="E89" s="250"/>
      <c r="F89" s="251"/>
      <c r="G89" s="250"/>
      <c r="H89" s="251"/>
      <c r="I89" s="748"/>
    </row>
    <row r="90" spans="1:11" ht="7.95" customHeight="1">
      <c r="A90" s="277"/>
      <c r="B90" s="277"/>
      <c r="C90" s="250"/>
      <c r="D90" s="251"/>
      <c r="E90" s="250">
        <v>-91</v>
      </c>
      <c r="F90" s="251" t="str">
        <f>D84</f>
        <v>МАРХАБАЕВ</v>
      </c>
      <c r="G90" s="250"/>
      <c r="H90" s="251"/>
      <c r="I90" s="348"/>
    </row>
    <row r="91" spans="1:11" ht="7.95" customHeight="1">
      <c r="A91" s="277"/>
      <c r="B91" s="277"/>
      <c r="C91" s="250"/>
      <c r="D91" s="250"/>
      <c r="E91" s="250"/>
      <c r="F91" s="258"/>
      <c r="G91" s="742">
        <v>94</v>
      </c>
      <c r="H91" s="261" t="str">
        <f>F92</f>
        <v>ХАРКИ М.</v>
      </c>
      <c r="I91" s="748">
        <v>31</v>
      </c>
    </row>
    <row r="92" spans="1:11" ht="7.95" customHeight="1">
      <c r="A92" s="277"/>
      <c r="B92" s="277"/>
      <c r="C92" s="250"/>
      <c r="D92" s="250"/>
      <c r="E92" s="250">
        <v>-92</v>
      </c>
      <c r="F92" s="261" t="str">
        <f>D88</f>
        <v>ХАРКИ М.</v>
      </c>
      <c r="G92" s="744"/>
      <c r="H92" s="251"/>
      <c r="I92" s="748"/>
    </row>
    <row r="93" spans="1:11" ht="7.95" customHeight="1">
      <c r="A93" s="277"/>
      <c r="B93" s="250"/>
      <c r="C93" s="250"/>
      <c r="D93" s="250"/>
      <c r="E93" s="250"/>
      <c r="F93" s="251"/>
      <c r="G93" s="250">
        <v>-94</v>
      </c>
      <c r="H93" s="261" t="str">
        <f>F90</f>
        <v>МАРХАБАЕВ</v>
      </c>
      <c r="I93" s="748">
        <v>32</v>
      </c>
    </row>
    <row r="94" spans="1:11" ht="7.95" customHeight="1">
      <c r="A94" s="277"/>
      <c r="B94" s="250"/>
      <c r="C94" s="250"/>
      <c r="D94" s="289"/>
      <c r="E94" s="289"/>
      <c r="F94" s="251"/>
      <c r="G94" s="250"/>
      <c r="H94" s="340"/>
      <c r="I94" s="748"/>
    </row>
    <row r="95" spans="1:11" ht="7.95" customHeight="1">
      <c r="A95" s="277"/>
      <c r="B95" s="741" t="s">
        <v>611</v>
      </c>
      <c r="C95" s="741"/>
      <c r="D95" s="741"/>
      <c r="E95" s="741"/>
      <c r="F95" s="741"/>
      <c r="G95" s="741"/>
      <c r="H95" s="741"/>
      <c r="I95" s="308"/>
      <c r="J95" s="308"/>
      <c r="K95" s="308"/>
    </row>
    <row r="96" spans="1:11" ht="7.95" customHeight="1">
      <c r="B96" s="741" t="s">
        <v>496</v>
      </c>
      <c r="C96" s="741"/>
      <c r="D96" s="741"/>
      <c r="E96" s="741"/>
      <c r="F96" s="741"/>
      <c r="G96" s="741"/>
      <c r="H96" s="741"/>
      <c r="I96" s="308"/>
      <c r="J96" s="308"/>
      <c r="K96" s="308"/>
    </row>
    <row r="97" spans="2:9" ht="7.95" customHeight="1">
      <c r="B97" s="289"/>
      <c r="I97" s="350"/>
    </row>
    <row r="98" spans="2:9" ht="7.95" customHeight="1">
      <c r="B98" s="289"/>
    </row>
    <row r="99" spans="2:9" ht="7.95" customHeight="1"/>
    <row r="100" spans="2:9" ht="7.95" customHeight="1"/>
    <row r="101" spans="2:9" ht="7.95" customHeight="1"/>
    <row r="102" spans="2:9" ht="7.95" customHeight="1"/>
    <row r="103" spans="2:9" ht="7.95" customHeight="1"/>
    <row r="104" spans="2:9" ht="7.95" customHeight="1"/>
    <row r="105" spans="2:9" ht="7.95" customHeight="1"/>
    <row r="106" spans="2:9" ht="7.95" customHeight="1"/>
  </sheetData>
  <mergeCells count="61">
    <mergeCell ref="I8:I9"/>
    <mergeCell ref="E10:E11"/>
    <mergeCell ref="I11:I12"/>
    <mergeCell ref="B1:H1"/>
    <mergeCell ref="B2:H2"/>
    <mergeCell ref="B3:H3"/>
    <mergeCell ref="E6:E7"/>
    <mergeCell ref="G7:G10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C42:C43"/>
    <mergeCell ref="I42:I43"/>
    <mergeCell ref="E51:E52"/>
    <mergeCell ref="G52:G55"/>
    <mergeCell ref="I53:I54"/>
    <mergeCell ref="E55:E56"/>
    <mergeCell ref="I56:I57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C75:C76"/>
    <mergeCell ref="I75:I76"/>
    <mergeCell ref="I93:I94"/>
    <mergeCell ref="B95:H95"/>
    <mergeCell ref="B96:H96"/>
    <mergeCell ref="G78:G79"/>
    <mergeCell ref="I78:I79"/>
    <mergeCell ref="I80:I81"/>
    <mergeCell ref="G91:G92"/>
    <mergeCell ref="I91:I92"/>
    <mergeCell ref="E83:E84"/>
    <mergeCell ref="G84:G87"/>
    <mergeCell ref="I85:I86"/>
    <mergeCell ref="E87:E88"/>
    <mergeCell ref="I88:I8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2"/>
  <sheetViews>
    <sheetView workbookViewId="0">
      <selection activeCell="L26" sqref="L26"/>
    </sheetView>
  </sheetViews>
  <sheetFormatPr defaultColWidth="9.109375" defaultRowHeight="14.4"/>
  <cols>
    <col min="1" max="1" width="2.5546875" customWidth="1"/>
    <col min="2" max="2" width="19.44140625" customWidth="1"/>
    <col min="3" max="3" width="2.44140625" customWidth="1"/>
    <col min="4" max="4" width="18.6640625" customWidth="1"/>
    <col min="5" max="5" width="2.44140625" customWidth="1"/>
    <col min="6" max="6" width="18.6640625" customWidth="1"/>
    <col min="7" max="7" width="2.44140625" customWidth="1"/>
    <col min="8" max="8" width="18.6640625" customWidth="1"/>
    <col min="9" max="9" width="2.44140625" customWidth="1"/>
    <col min="10" max="10" width="18.6640625" customWidth="1"/>
    <col min="11" max="11" width="2.88671875" customWidth="1"/>
    <col min="12" max="12" width="18.6640625" customWidth="1"/>
    <col min="13" max="13" width="2.5546875" customWidth="1"/>
    <col min="14" max="14" width="21.109375" customWidth="1"/>
    <col min="15" max="15" width="3.88671875" customWidth="1"/>
    <col min="16" max="23" width="20.6640625" customWidth="1"/>
    <col min="24" max="24" width="2.33203125" customWidth="1"/>
    <col min="26" max="26" width="2.88671875" customWidth="1"/>
    <col min="27" max="27" width="22.6640625" customWidth="1"/>
    <col min="28" max="32" width="20.6640625" customWidth="1"/>
    <col min="33" max="33" width="3" customWidth="1"/>
  </cols>
  <sheetData>
    <row r="1" spans="1:14" ht="7.95" customHeight="1"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4" ht="7.95" customHeight="1">
      <c r="B2" s="738" t="s">
        <v>1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4" ht="7.35" customHeight="1">
      <c r="A3" s="289"/>
      <c r="B3" s="739" t="s">
        <v>424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4" ht="7.35" customHeight="1">
      <c r="A4" s="303">
        <v>1</v>
      </c>
      <c r="B4" s="261" t="s">
        <v>787</v>
      </c>
      <c r="C4" s="276"/>
      <c r="D4" s="365"/>
      <c r="E4" s="276"/>
      <c r="F4" s="294"/>
      <c r="G4" s="277"/>
      <c r="H4" s="366"/>
      <c r="I4" s="294"/>
      <c r="J4" s="250"/>
      <c r="K4" s="277"/>
      <c r="L4" s="294"/>
      <c r="M4" s="277"/>
    </row>
    <row r="5" spans="1:14" ht="7.35" customHeight="1">
      <c r="A5" s="303"/>
      <c r="B5" s="258"/>
      <c r="C5" s="742">
        <v>1</v>
      </c>
      <c r="D5" s="367" t="str">
        <f>B4</f>
        <v>ЛАВРОВА-ХУСЕЙНОВА</v>
      </c>
      <c r="E5" s="276"/>
      <c r="F5" s="368"/>
      <c r="G5" s="277"/>
      <c r="H5" s="366"/>
      <c r="I5" s="294"/>
      <c r="J5" s="772" t="s">
        <v>788</v>
      </c>
      <c r="K5" s="772"/>
      <c r="L5" s="772"/>
      <c r="M5" s="277"/>
    </row>
    <row r="6" spans="1:14" ht="7.35" customHeight="1">
      <c r="A6" s="303">
        <v>2</v>
      </c>
      <c r="B6" s="261" t="s">
        <v>409</v>
      </c>
      <c r="C6" s="744"/>
      <c r="D6" s="369"/>
      <c r="E6" s="742">
        <v>17</v>
      </c>
      <c r="F6" s="370"/>
      <c r="G6" s="277"/>
      <c r="H6" s="368"/>
      <c r="I6" s="294"/>
      <c r="J6" s="772"/>
      <c r="K6" s="772"/>
      <c r="L6" s="772"/>
      <c r="M6" s="277"/>
    </row>
    <row r="7" spans="1:14" ht="7.35" customHeight="1">
      <c r="A7" s="303"/>
      <c r="B7" s="251"/>
      <c r="C7" s="250"/>
      <c r="D7" s="365"/>
      <c r="E7" s="743"/>
      <c r="F7" s="367" t="str">
        <f>D5</f>
        <v>ЛАВРОВА-ХУСЕЙНОВА</v>
      </c>
      <c r="G7" s="276"/>
      <c r="H7" s="368"/>
      <c r="I7" s="294"/>
      <c r="J7" s="366"/>
      <c r="K7" s="277"/>
      <c r="L7" s="294"/>
      <c r="M7" s="277"/>
    </row>
    <row r="8" spans="1:14" ht="7.35" customHeight="1">
      <c r="A8" s="303">
        <v>3</v>
      </c>
      <c r="B8" s="261" t="s">
        <v>789</v>
      </c>
      <c r="C8" s="275"/>
      <c r="D8" s="365"/>
      <c r="E8" s="743"/>
      <c r="F8" s="369" t="s">
        <v>369</v>
      </c>
      <c r="G8" s="742">
        <v>25</v>
      </c>
      <c r="H8" s="368"/>
      <c r="I8" s="294"/>
      <c r="J8" s="366"/>
      <c r="K8" s="277"/>
      <c r="L8" s="294"/>
      <c r="M8" s="277"/>
    </row>
    <row r="9" spans="1:14" ht="7.35" customHeight="1">
      <c r="A9" s="303"/>
      <c r="B9" s="258"/>
      <c r="C9" s="742">
        <v>2</v>
      </c>
      <c r="D9" s="367" t="str">
        <f>B10</f>
        <v>БЕКИШ-ИЛЬЯС</v>
      </c>
      <c r="E9" s="744"/>
      <c r="F9" s="365"/>
      <c r="G9" s="743"/>
      <c r="H9" s="368"/>
      <c r="I9" s="294"/>
      <c r="J9" s="366"/>
      <c r="K9" s="277"/>
      <c r="L9" s="294"/>
      <c r="M9" s="277"/>
    </row>
    <row r="10" spans="1:14" ht="7.35" customHeight="1">
      <c r="A10" s="303">
        <v>4</v>
      </c>
      <c r="B10" s="261" t="s">
        <v>790</v>
      </c>
      <c r="C10" s="744"/>
      <c r="D10" s="370" t="s">
        <v>664</v>
      </c>
      <c r="E10" s="250"/>
      <c r="F10" s="365"/>
      <c r="G10" s="743"/>
      <c r="H10" s="370"/>
      <c r="I10" s="294"/>
      <c r="J10" s="366"/>
      <c r="K10" s="277"/>
      <c r="L10" s="294"/>
      <c r="M10" s="277"/>
    </row>
    <row r="11" spans="1:14" ht="7.35" customHeight="1">
      <c r="A11" s="303"/>
      <c r="B11" s="251"/>
      <c r="C11" s="250"/>
      <c r="D11" s="368"/>
      <c r="E11" s="250"/>
      <c r="F11" s="365"/>
      <c r="G11" s="743"/>
      <c r="H11" s="367" t="str">
        <f>F7</f>
        <v>ЛАВРОВА-ХУСЕЙНОВА</v>
      </c>
      <c r="I11" s="284"/>
      <c r="J11" s="366"/>
      <c r="K11" s="277"/>
      <c r="L11" s="294"/>
      <c r="M11" s="277"/>
    </row>
    <row r="12" spans="1:14" ht="7.35" customHeight="1">
      <c r="A12" s="303">
        <v>5</v>
      </c>
      <c r="B12" s="261" t="s">
        <v>791</v>
      </c>
      <c r="C12" s="275"/>
      <c r="D12" s="370"/>
      <c r="E12" s="250"/>
      <c r="F12" s="365"/>
      <c r="G12" s="743"/>
      <c r="H12" s="369" t="s">
        <v>369</v>
      </c>
      <c r="I12" s="742">
        <v>29</v>
      </c>
      <c r="J12" s="366"/>
      <c r="K12" s="277"/>
      <c r="L12" s="294"/>
      <c r="M12" s="277"/>
    </row>
    <row r="13" spans="1:14" ht="7.35" customHeight="1">
      <c r="A13" s="303"/>
      <c r="B13" s="258"/>
      <c r="C13" s="742">
        <v>3</v>
      </c>
      <c r="D13" s="367" t="str">
        <f>B12</f>
        <v>КОШКУМБАЕВА-ТОРШАЕВА</v>
      </c>
      <c r="E13" s="275"/>
      <c r="F13" s="365"/>
      <c r="G13" s="743"/>
      <c r="H13" s="365"/>
      <c r="I13" s="743"/>
      <c r="J13" s="366"/>
      <c r="K13" s="277"/>
      <c r="L13" s="294"/>
      <c r="M13" s="277"/>
    </row>
    <row r="14" spans="1:14" ht="7.35" customHeight="1">
      <c r="A14" s="303">
        <v>6</v>
      </c>
      <c r="B14" s="261" t="s">
        <v>792</v>
      </c>
      <c r="C14" s="744"/>
      <c r="D14" s="369" t="s">
        <v>369</v>
      </c>
      <c r="E14" s="742">
        <v>18</v>
      </c>
      <c r="F14" s="365"/>
      <c r="G14" s="743"/>
      <c r="H14" s="365"/>
      <c r="I14" s="743"/>
      <c r="J14" s="366"/>
      <c r="K14" s="277"/>
      <c r="L14" s="294"/>
      <c r="M14" s="277"/>
    </row>
    <row r="15" spans="1:14" ht="7.35" customHeight="1">
      <c r="A15" s="303"/>
      <c r="B15" s="251"/>
      <c r="C15" s="250"/>
      <c r="D15" s="365"/>
      <c r="E15" s="743"/>
      <c r="F15" s="371" t="str">
        <f>D13</f>
        <v>КОШКУМБАЕВА-ТОРШАЕВА</v>
      </c>
      <c r="G15" s="744"/>
      <c r="H15" s="365"/>
      <c r="I15" s="743"/>
      <c r="J15" s="366"/>
      <c r="K15" s="277"/>
      <c r="L15" s="294"/>
      <c r="M15" s="277"/>
    </row>
    <row r="16" spans="1:14" ht="7.35" customHeight="1">
      <c r="A16" s="303">
        <v>7</v>
      </c>
      <c r="B16" s="261" t="s">
        <v>409</v>
      </c>
      <c r="C16" s="275"/>
      <c r="D16" s="365"/>
      <c r="E16" s="743"/>
      <c r="F16" s="370" t="s">
        <v>369</v>
      </c>
      <c r="G16" s="250"/>
      <c r="H16" s="365"/>
      <c r="I16" s="743"/>
      <c r="J16" s="366"/>
      <c r="K16" s="277"/>
      <c r="L16" s="294"/>
      <c r="M16" s="277"/>
      <c r="N16" s="372"/>
    </row>
    <row r="17" spans="1:13" ht="7.35" customHeight="1">
      <c r="A17" s="303"/>
      <c r="B17" s="258"/>
      <c r="C17" s="742">
        <v>4</v>
      </c>
      <c r="D17" s="371" t="str">
        <f>B18</f>
        <v>АСЫКБЕК-КАЛЫКБАЙ</v>
      </c>
      <c r="E17" s="744"/>
      <c r="F17" s="370"/>
      <c r="G17" s="250"/>
      <c r="H17" s="365"/>
      <c r="I17" s="743"/>
      <c r="J17" s="370"/>
      <c r="K17" s="277"/>
      <c r="L17" s="294"/>
      <c r="M17" s="277"/>
    </row>
    <row r="18" spans="1:13" ht="7.35" customHeight="1">
      <c r="A18" s="303">
        <v>8</v>
      </c>
      <c r="B18" s="373" t="s">
        <v>793</v>
      </c>
      <c r="C18" s="744"/>
      <c r="D18" s="370"/>
      <c r="E18" s="250"/>
      <c r="F18" s="370"/>
      <c r="G18" s="250"/>
      <c r="H18" s="365"/>
      <c r="I18" s="743"/>
      <c r="J18" s="370"/>
      <c r="K18" s="277"/>
      <c r="L18" s="294"/>
      <c r="M18" s="277"/>
    </row>
    <row r="19" spans="1:13" ht="7.35" customHeight="1">
      <c r="A19" s="303"/>
      <c r="B19" s="251"/>
      <c r="C19" s="250"/>
      <c r="D19" s="370"/>
      <c r="E19" s="250"/>
      <c r="F19" s="370"/>
      <c r="G19" s="250"/>
      <c r="H19" s="365"/>
      <c r="I19" s="743"/>
      <c r="J19" s="367" t="str">
        <f>H11</f>
        <v>ЛАВРОВА-ХУСЕЙНОВА</v>
      </c>
      <c r="K19" s="275"/>
      <c r="L19" s="294"/>
      <c r="M19" s="277"/>
    </row>
    <row r="20" spans="1:13" ht="7.35" customHeight="1">
      <c r="A20" s="303">
        <v>9</v>
      </c>
      <c r="B20" s="261" t="s">
        <v>794</v>
      </c>
      <c r="C20" s="275"/>
      <c r="D20" s="370"/>
      <c r="E20" s="250"/>
      <c r="F20" s="370"/>
      <c r="G20" s="250"/>
      <c r="H20" s="365"/>
      <c r="I20" s="743"/>
      <c r="J20" s="369" t="s">
        <v>668</v>
      </c>
      <c r="K20" s="742">
        <v>31</v>
      </c>
      <c r="L20" s="294"/>
      <c r="M20" s="277"/>
    </row>
    <row r="21" spans="1:13" ht="7.35" customHeight="1">
      <c r="A21" s="303"/>
      <c r="B21" s="258"/>
      <c r="C21" s="742">
        <v>5</v>
      </c>
      <c r="D21" s="367" t="str">
        <f>B20</f>
        <v>ОТЕПОВА-БОНДАРЬ</v>
      </c>
      <c r="E21" s="275"/>
      <c r="F21" s="370"/>
      <c r="G21" s="250"/>
      <c r="H21" s="365"/>
      <c r="I21" s="743"/>
      <c r="J21" s="365"/>
      <c r="K21" s="743"/>
      <c r="L21" s="294"/>
      <c r="M21" s="277"/>
    </row>
    <row r="22" spans="1:13" ht="7.35" customHeight="1">
      <c r="A22" s="303">
        <v>10</v>
      </c>
      <c r="B22" s="261" t="s">
        <v>409</v>
      </c>
      <c r="C22" s="744"/>
      <c r="D22" s="369"/>
      <c r="E22" s="742">
        <v>19</v>
      </c>
      <c r="F22" s="370"/>
      <c r="G22" s="250"/>
      <c r="H22" s="365"/>
      <c r="I22" s="743"/>
      <c r="J22" s="365"/>
      <c r="K22" s="743"/>
      <c r="L22" s="294"/>
      <c r="M22" s="277"/>
    </row>
    <row r="23" spans="1:13" ht="7.35" customHeight="1">
      <c r="A23" s="303"/>
      <c r="B23" s="251"/>
      <c r="C23" s="250"/>
      <c r="D23" s="365"/>
      <c r="E23" s="743"/>
      <c r="F23" s="367" t="str">
        <f>D25</f>
        <v>КАПАНОВА-АЗАТОВА</v>
      </c>
      <c r="G23" s="275"/>
      <c r="H23" s="365"/>
      <c r="I23" s="743"/>
      <c r="J23" s="365"/>
      <c r="K23" s="743"/>
      <c r="L23" s="294"/>
      <c r="M23" s="277"/>
    </row>
    <row r="24" spans="1:13" ht="7.35" customHeight="1">
      <c r="A24" s="303">
        <v>11</v>
      </c>
      <c r="B24" s="265" t="s">
        <v>795</v>
      </c>
      <c r="C24" s="275"/>
      <c r="D24" s="365"/>
      <c r="E24" s="743"/>
      <c r="F24" s="369" t="s">
        <v>369</v>
      </c>
      <c r="G24" s="742">
        <v>26</v>
      </c>
      <c r="H24" s="365"/>
      <c r="I24" s="743"/>
      <c r="J24" s="365"/>
      <c r="K24" s="743"/>
      <c r="L24" s="294"/>
      <c r="M24" s="277"/>
    </row>
    <row r="25" spans="1:13" ht="7.35" customHeight="1">
      <c r="A25" s="303"/>
      <c r="B25" s="258"/>
      <c r="C25" s="770">
        <v>6</v>
      </c>
      <c r="D25" s="367" t="str">
        <f>B26</f>
        <v>КАПАНОВА-АЗАТОВА</v>
      </c>
      <c r="E25" s="744"/>
      <c r="F25" s="365"/>
      <c r="G25" s="743"/>
      <c r="H25" s="365"/>
      <c r="I25" s="743"/>
      <c r="J25" s="365"/>
      <c r="K25" s="743"/>
      <c r="L25" s="294"/>
      <c r="M25" s="277"/>
    </row>
    <row r="26" spans="1:13" ht="7.35" customHeight="1">
      <c r="A26" s="303">
        <v>12</v>
      </c>
      <c r="B26" s="261" t="s">
        <v>796</v>
      </c>
      <c r="C26" s="771"/>
      <c r="D26" s="370" t="s">
        <v>368</v>
      </c>
      <c r="E26" s="250"/>
      <c r="F26" s="365"/>
      <c r="G26" s="743"/>
      <c r="H26" s="365"/>
      <c r="I26" s="743"/>
      <c r="J26" s="365"/>
      <c r="K26" s="743"/>
      <c r="L26" s="294"/>
      <c r="M26" s="277"/>
    </row>
    <row r="27" spans="1:13" ht="7.35" customHeight="1">
      <c r="A27" s="303"/>
      <c r="B27" s="251"/>
      <c r="C27" s="250"/>
      <c r="D27" s="370"/>
      <c r="E27" s="250"/>
      <c r="F27" s="365"/>
      <c r="G27" s="743"/>
      <c r="H27" s="367" t="str">
        <f>F31</f>
        <v>САПАРОВА-СМИРНОВА</v>
      </c>
      <c r="I27" s="744"/>
      <c r="J27" s="365"/>
      <c r="K27" s="743"/>
      <c r="L27" s="294"/>
      <c r="M27" s="277"/>
    </row>
    <row r="28" spans="1:13" ht="7.35" customHeight="1">
      <c r="A28" s="303">
        <v>13</v>
      </c>
      <c r="B28" s="261" t="s">
        <v>797</v>
      </c>
      <c r="C28" s="275"/>
      <c r="D28" s="370"/>
      <c r="E28" s="250"/>
      <c r="F28" s="365"/>
      <c r="G28" s="743"/>
      <c r="H28" s="370" t="s">
        <v>369</v>
      </c>
      <c r="I28" s="294"/>
      <c r="J28" s="365"/>
      <c r="K28" s="743"/>
      <c r="L28" s="294"/>
      <c r="M28" s="277"/>
    </row>
    <row r="29" spans="1:13" ht="7.35" customHeight="1">
      <c r="A29" s="303"/>
      <c r="B29" s="258"/>
      <c r="C29" s="742">
        <v>7</v>
      </c>
      <c r="D29" s="367" t="str">
        <f>B28</f>
        <v>ШАПЕЙ-УСИПБАЕВА</v>
      </c>
      <c r="E29" s="275"/>
      <c r="F29" s="365"/>
      <c r="G29" s="743"/>
      <c r="H29" s="370"/>
      <c r="I29" s="294"/>
      <c r="J29" s="365"/>
      <c r="K29" s="743"/>
      <c r="L29" s="294"/>
      <c r="M29" s="277"/>
    </row>
    <row r="30" spans="1:13" ht="7.35" customHeight="1">
      <c r="A30" s="303">
        <v>14</v>
      </c>
      <c r="B30" s="261" t="s">
        <v>798</v>
      </c>
      <c r="C30" s="744"/>
      <c r="D30" s="369" t="s">
        <v>369</v>
      </c>
      <c r="E30" s="742">
        <v>20</v>
      </c>
      <c r="F30" s="365"/>
      <c r="G30" s="743"/>
      <c r="H30" s="370"/>
      <c r="I30" s="294"/>
      <c r="J30" s="365"/>
      <c r="K30" s="743"/>
      <c r="L30" s="301"/>
      <c r="M30" s="277"/>
    </row>
    <row r="31" spans="1:13" ht="7.35" customHeight="1">
      <c r="A31" s="303"/>
      <c r="B31" s="251"/>
      <c r="C31" s="250"/>
      <c r="D31" s="365"/>
      <c r="E31" s="743"/>
      <c r="F31" s="367" t="str">
        <f>D33</f>
        <v>САПАРОВА-СМИРНОВА</v>
      </c>
      <c r="G31" s="744"/>
      <c r="H31" s="370"/>
      <c r="I31" s="294"/>
      <c r="J31" s="365"/>
      <c r="K31" s="743"/>
      <c r="L31" s="301"/>
      <c r="M31" s="277"/>
    </row>
    <row r="32" spans="1:13" ht="7.35" customHeight="1">
      <c r="A32" s="303">
        <v>15</v>
      </c>
      <c r="B32" s="261" t="s">
        <v>799</v>
      </c>
      <c r="C32" s="275"/>
      <c r="D32" s="365"/>
      <c r="E32" s="743"/>
      <c r="F32" s="370" t="s">
        <v>369</v>
      </c>
      <c r="G32" s="250"/>
      <c r="H32" s="370"/>
      <c r="I32" s="294"/>
      <c r="J32" s="365"/>
      <c r="K32" s="743"/>
      <c r="L32" s="301"/>
      <c r="M32" s="277"/>
    </row>
    <row r="33" spans="1:13" ht="7.35" customHeight="1">
      <c r="A33" s="303"/>
      <c r="B33" s="258"/>
      <c r="C33" s="742">
        <v>8</v>
      </c>
      <c r="D33" s="367" t="str">
        <f>B34</f>
        <v>САПАРОВА-СМИРНОВА</v>
      </c>
      <c r="E33" s="744"/>
      <c r="F33" s="370"/>
      <c r="G33" s="250"/>
      <c r="H33" s="370"/>
      <c r="I33" s="294"/>
      <c r="J33" s="365"/>
      <c r="K33" s="743"/>
      <c r="L33" s="301"/>
      <c r="M33" s="277"/>
    </row>
    <row r="34" spans="1:13" ht="7.35" customHeight="1">
      <c r="A34" s="303">
        <v>16</v>
      </c>
      <c r="B34" s="261" t="s">
        <v>800</v>
      </c>
      <c r="C34" s="744"/>
      <c r="D34" s="370" t="s">
        <v>369</v>
      </c>
      <c r="E34" s="250"/>
      <c r="F34" s="370"/>
      <c r="G34" s="250"/>
      <c r="H34" s="370"/>
      <c r="I34" s="294"/>
      <c r="J34" s="365"/>
      <c r="K34" s="743"/>
      <c r="L34" s="301"/>
      <c r="M34" s="277"/>
    </row>
    <row r="35" spans="1:13" ht="7.35" customHeight="1">
      <c r="A35" s="303"/>
      <c r="B35" s="251"/>
      <c r="C35" s="250"/>
      <c r="D35" s="370"/>
      <c r="E35" s="250"/>
      <c r="F35" s="370"/>
      <c r="G35" s="250"/>
      <c r="H35" s="370"/>
      <c r="I35" s="294"/>
      <c r="J35" s="365"/>
      <c r="K35" s="743"/>
      <c r="L35" s="261" t="str">
        <f>J51</f>
        <v>БАХЫТ-РОМАНОВСКАЯ</v>
      </c>
      <c r="M35" s="720">
        <v>1</v>
      </c>
    </row>
    <row r="36" spans="1:13" ht="7.35" customHeight="1">
      <c r="A36" s="303">
        <v>17</v>
      </c>
      <c r="B36" s="261" t="s">
        <v>801</v>
      </c>
      <c r="C36" s="275"/>
      <c r="D36" s="370"/>
      <c r="E36" s="250"/>
      <c r="F36" s="370"/>
      <c r="G36" s="250"/>
      <c r="H36" s="370"/>
      <c r="I36" s="294"/>
      <c r="J36" s="365"/>
      <c r="K36" s="743"/>
      <c r="L36" s="301" t="s">
        <v>802</v>
      </c>
      <c r="M36" s="720"/>
    </row>
    <row r="37" spans="1:13" ht="7.35" customHeight="1">
      <c r="A37" s="303"/>
      <c r="B37" s="258"/>
      <c r="C37" s="742">
        <v>9</v>
      </c>
      <c r="D37" s="367" t="str">
        <f>B36</f>
        <v>БАХЫТ-РОМАНОВСКАЯ</v>
      </c>
      <c r="E37" s="275"/>
      <c r="F37" s="370"/>
      <c r="G37" s="250"/>
      <c r="H37" s="370"/>
      <c r="I37" s="294"/>
      <c r="J37" s="365"/>
      <c r="K37" s="743"/>
      <c r="L37" s="301"/>
      <c r="M37" s="277"/>
    </row>
    <row r="38" spans="1:13" ht="7.35" customHeight="1">
      <c r="A38" s="303">
        <v>18</v>
      </c>
      <c r="B38" s="261" t="s">
        <v>803</v>
      </c>
      <c r="C38" s="744"/>
      <c r="D38" s="369" t="s">
        <v>369</v>
      </c>
      <c r="E38" s="742">
        <v>21</v>
      </c>
      <c r="F38" s="370"/>
      <c r="G38" s="250"/>
      <c r="H38" s="374"/>
      <c r="I38" s="294"/>
      <c r="J38" s="365"/>
      <c r="K38" s="743"/>
      <c r="L38" s="301"/>
      <c r="M38" s="277"/>
    </row>
    <row r="39" spans="1:13" ht="7.35" customHeight="1">
      <c r="A39" s="303"/>
      <c r="B39" s="251"/>
      <c r="C39" s="250"/>
      <c r="D39" s="365"/>
      <c r="E39" s="743"/>
      <c r="F39" s="367" t="str">
        <f>D37</f>
        <v>БАХЫТ-РОМАНОВСКАЯ</v>
      </c>
      <c r="G39" s="275"/>
      <c r="H39" s="370"/>
      <c r="I39" s="294"/>
      <c r="J39" s="365"/>
      <c r="K39" s="743"/>
      <c r="L39" s="301"/>
      <c r="M39" s="277"/>
    </row>
    <row r="40" spans="1:13" ht="7.35" customHeight="1">
      <c r="A40" s="303">
        <v>19</v>
      </c>
      <c r="B40" s="373" t="s">
        <v>804</v>
      </c>
      <c r="C40" s="275"/>
      <c r="D40" s="365"/>
      <c r="E40" s="743"/>
      <c r="F40" s="369" t="s">
        <v>369</v>
      </c>
      <c r="G40" s="742">
        <v>27</v>
      </c>
      <c r="H40" s="370"/>
      <c r="I40" s="294"/>
      <c r="J40" s="365"/>
      <c r="K40" s="743"/>
      <c r="L40" s="301"/>
      <c r="M40" s="277"/>
    </row>
    <row r="41" spans="1:13" ht="7.35" customHeight="1">
      <c r="A41" s="303"/>
      <c r="B41" s="258"/>
      <c r="C41" s="742">
        <v>10</v>
      </c>
      <c r="D41" s="371" t="str">
        <f>B42</f>
        <v>БОРСАКБАЕВА-ТЕМИРХАНОВА</v>
      </c>
      <c r="E41" s="744"/>
      <c r="F41" s="365"/>
      <c r="G41" s="743"/>
      <c r="H41" s="370"/>
      <c r="I41" s="294"/>
      <c r="J41" s="365"/>
      <c r="K41" s="743"/>
      <c r="L41" s="301"/>
      <c r="M41" s="277"/>
    </row>
    <row r="42" spans="1:13" ht="7.35" customHeight="1">
      <c r="A42" s="303">
        <v>20</v>
      </c>
      <c r="B42" s="373" t="s">
        <v>805</v>
      </c>
      <c r="C42" s="744"/>
      <c r="D42" s="370" t="s">
        <v>368</v>
      </c>
      <c r="E42" s="250"/>
      <c r="F42" s="365"/>
      <c r="G42" s="743"/>
      <c r="H42" s="370"/>
      <c r="I42" s="294"/>
      <c r="J42" s="365"/>
      <c r="K42" s="743"/>
      <c r="L42" s="301"/>
      <c r="M42" s="277"/>
    </row>
    <row r="43" spans="1:13" ht="7.35" customHeight="1">
      <c r="A43" s="303"/>
      <c r="B43" s="251"/>
      <c r="C43" s="250"/>
      <c r="D43" s="365"/>
      <c r="E43" s="275"/>
      <c r="F43" s="365"/>
      <c r="G43" s="743"/>
      <c r="H43" s="367" t="str">
        <f>F39</f>
        <v>БАХЫТ-РОМАНОВСКАЯ</v>
      </c>
      <c r="I43" s="284"/>
      <c r="J43" s="375"/>
      <c r="K43" s="743"/>
      <c r="L43" s="301"/>
      <c r="M43" s="277"/>
    </row>
    <row r="44" spans="1:13" ht="7.35" customHeight="1">
      <c r="A44" s="303">
        <v>21</v>
      </c>
      <c r="B44" s="261" t="s">
        <v>806</v>
      </c>
      <c r="C44" s="275"/>
      <c r="D44" s="365"/>
      <c r="E44" s="275"/>
      <c r="F44" s="365"/>
      <c r="G44" s="743"/>
      <c r="H44" s="369" t="s">
        <v>368</v>
      </c>
      <c r="I44" s="742">
        <v>30</v>
      </c>
      <c r="J44" s="365"/>
      <c r="K44" s="743"/>
      <c r="L44" s="376"/>
      <c r="M44" s="277"/>
    </row>
    <row r="45" spans="1:13" ht="7.35" customHeight="1">
      <c r="A45" s="303"/>
      <c r="B45" s="258"/>
      <c r="C45" s="742">
        <v>11</v>
      </c>
      <c r="D45" s="367" t="str">
        <f>B44</f>
        <v>САНДЫБАЕВА-ЦВИГУН</v>
      </c>
      <c r="E45" s="275"/>
      <c r="F45" s="365"/>
      <c r="G45" s="743"/>
      <c r="H45" s="365"/>
      <c r="I45" s="743"/>
      <c r="J45" s="265"/>
      <c r="K45" s="743"/>
      <c r="L45" s="376"/>
      <c r="M45" s="277"/>
    </row>
    <row r="46" spans="1:13" ht="7.35" customHeight="1">
      <c r="A46" s="303">
        <v>22</v>
      </c>
      <c r="B46" s="373" t="s">
        <v>807</v>
      </c>
      <c r="C46" s="744"/>
      <c r="D46" s="369" t="s">
        <v>368</v>
      </c>
      <c r="E46" s="742">
        <v>22</v>
      </c>
      <c r="F46" s="365"/>
      <c r="G46" s="743"/>
      <c r="H46" s="365"/>
      <c r="I46" s="743"/>
      <c r="J46" s="265"/>
      <c r="K46" s="743"/>
      <c r="L46" s="301"/>
      <c r="M46" s="277"/>
    </row>
    <row r="47" spans="1:13" ht="7.35" customHeight="1">
      <c r="A47" s="303"/>
      <c r="B47" s="251"/>
      <c r="C47" s="250"/>
      <c r="D47" s="365"/>
      <c r="E47" s="743"/>
      <c r="F47" s="371" t="str">
        <f>D49</f>
        <v>АЛМАГАМБЕТОВА-БОРИСЮК</v>
      </c>
      <c r="G47" s="744"/>
      <c r="H47" s="365"/>
      <c r="I47" s="743"/>
      <c r="J47" s="265"/>
      <c r="K47" s="743"/>
      <c r="L47" s="301"/>
      <c r="M47" s="277"/>
    </row>
    <row r="48" spans="1:13" ht="7.35" customHeight="1">
      <c r="A48" s="303">
        <v>23</v>
      </c>
      <c r="B48" s="261" t="s">
        <v>808</v>
      </c>
      <c r="C48" s="275"/>
      <c r="D48" s="365"/>
      <c r="E48" s="743"/>
      <c r="F48" s="370" t="s">
        <v>369</v>
      </c>
      <c r="G48" s="250"/>
      <c r="H48" s="365"/>
      <c r="I48" s="743"/>
      <c r="J48" s="265"/>
      <c r="K48" s="743"/>
      <c r="L48" s="301"/>
      <c r="M48" s="277"/>
    </row>
    <row r="49" spans="1:13" ht="7.35" customHeight="1">
      <c r="A49" s="303"/>
      <c r="B49" s="258"/>
      <c r="C49" s="742">
        <v>12</v>
      </c>
      <c r="D49" s="371" t="str">
        <f>B50</f>
        <v>АЛМАГАМБЕТОВА-БОРИСЮК</v>
      </c>
      <c r="E49" s="744"/>
      <c r="F49" s="370"/>
      <c r="G49" s="250"/>
      <c r="H49" s="365"/>
      <c r="I49" s="743"/>
      <c r="J49" s="265"/>
      <c r="K49" s="743"/>
      <c r="L49" s="301"/>
      <c r="M49" s="277"/>
    </row>
    <row r="50" spans="1:13" ht="7.35" customHeight="1">
      <c r="A50" s="303">
        <v>24</v>
      </c>
      <c r="B50" s="373" t="s">
        <v>809</v>
      </c>
      <c r="C50" s="744"/>
      <c r="D50" s="370" t="s">
        <v>369</v>
      </c>
      <c r="E50" s="250"/>
      <c r="F50" s="370"/>
      <c r="G50" s="250"/>
      <c r="H50" s="365"/>
      <c r="I50" s="743"/>
      <c r="J50" s="265"/>
      <c r="K50" s="743"/>
      <c r="L50" s="301"/>
      <c r="M50" s="277"/>
    </row>
    <row r="51" spans="1:13" ht="7.35" customHeight="1">
      <c r="A51" s="303"/>
      <c r="B51" s="251"/>
      <c r="C51" s="250"/>
      <c r="D51" s="370"/>
      <c r="E51" s="250"/>
      <c r="F51" s="370"/>
      <c r="G51" s="250"/>
      <c r="H51" s="365"/>
      <c r="I51" s="743"/>
      <c r="J51" s="261" t="str">
        <f>H43</f>
        <v>БАХЫТ-РОМАНОВСКАЯ</v>
      </c>
      <c r="K51" s="744"/>
      <c r="L51" s="301"/>
      <c r="M51" s="277"/>
    </row>
    <row r="52" spans="1:13" ht="7.35" customHeight="1">
      <c r="A52" s="303">
        <v>25</v>
      </c>
      <c r="B52" s="261" t="s">
        <v>810</v>
      </c>
      <c r="C52" s="275"/>
      <c r="D52" s="370"/>
      <c r="E52" s="250"/>
      <c r="F52" s="370"/>
      <c r="G52" s="250"/>
      <c r="H52" s="365"/>
      <c r="I52" s="743"/>
      <c r="J52" s="251" t="s">
        <v>811</v>
      </c>
      <c r="K52" s="250"/>
      <c r="L52" s="301"/>
      <c r="M52" s="277"/>
    </row>
    <row r="53" spans="1:13" ht="7.35" customHeight="1">
      <c r="A53" s="303"/>
      <c r="B53" s="258"/>
      <c r="C53" s="742">
        <v>13</v>
      </c>
      <c r="D53" s="367" t="str">
        <f>B52</f>
        <v>АЛИМБАЕВА-АШКЕЕВА</v>
      </c>
      <c r="E53" s="275"/>
      <c r="F53" s="370"/>
      <c r="G53" s="250"/>
      <c r="H53" s="365"/>
      <c r="I53" s="743"/>
      <c r="J53" s="251"/>
      <c r="K53" s="250"/>
      <c r="L53" s="376"/>
      <c r="M53" s="334"/>
    </row>
    <row r="54" spans="1:13" ht="7.35" customHeight="1">
      <c r="A54" s="303">
        <v>26</v>
      </c>
      <c r="B54" s="261" t="s">
        <v>812</v>
      </c>
      <c r="C54" s="744"/>
      <c r="D54" s="369" t="s">
        <v>369</v>
      </c>
      <c r="E54" s="742">
        <v>23</v>
      </c>
      <c r="F54" s="370"/>
      <c r="G54" s="250"/>
      <c r="H54" s="365"/>
      <c r="I54" s="743"/>
      <c r="J54" s="251"/>
      <c r="K54" s="250"/>
      <c r="L54" s="301"/>
      <c r="M54" s="277"/>
    </row>
    <row r="55" spans="1:13" ht="7.35" customHeight="1">
      <c r="A55" s="303"/>
      <c r="B55" s="251"/>
      <c r="C55" s="250"/>
      <c r="D55" s="365"/>
      <c r="E55" s="743"/>
      <c r="F55" s="367" t="str">
        <f>D53</f>
        <v>АЛИМБАЕВА-АШКЕЕВА</v>
      </c>
      <c r="G55" s="275"/>
      <c r="H55" s="365"/>
      <c r="I55" s="743"/>
      <c r="J55" s="251"/>
      <c r="K55" s="275">
        <v>-31</v>
      </c>
      <c r="L55" s="261" t="str">
        <f>J19</f>
        <v>ЛАВРОВА-ХУСЕЙНОВА</v>
      </c>
      <c r="M55" s="720">
        <v>2</v>
      </c>
    </row>
    <row r="56" spans="1:13" ht="7.35" customHeight="1">
      <c r="A56" s="303">
        <v>27</v>
      </c>
      <c r="B56" s="261" t="s">
        <v>813</v>
      </c>
      <c r="C56" s="275"/>
      <c r="D56" s="365"/>
      <c r="E56" s="743"/>
      <c r="F56" s="369" t="s">
        <v>369</v>
      </c>
      <c r="G56" s="742">
        <v>28</v>
      </c>
      <c r="H56" s="365"/>
      <c r="I56" s="743"/>
      <c r="J56" s="251"/>
      <c r="K56" s="275"/>
      <c r="L56" s="301"/>
      <c r="M56" s="720"/>
    </row>
    <row r="57" spans="1:13" ht="7.35" customHeight="1">
      <c r="A57" s="303"/>
      <c r="B57" s="258"/>
      <c r="C57" s="742">
        <v>14</v>
      </c>
      <c r="D57" s="367" t="str">
        <f>B58</f>
        <v>ЗУБКОВА-ЛАВРОВА Е.</v>
      </c>
      <c r="E57" s="744"/>
      <c r="F57" s="365"/>
      <c r="G57" s="743"/>
      <c r="H57" s="365"/>
      <c r="I57" s="743"/>
      <c r="J57" s="251"/>
      <c r="K57" s="250"/>
      <c r="L57" s="301"/>
      <c r="M57" s="277"/>
    </row>
    <row r="58" spans="1:13" ht="7.35" customHeight="1">
      <c r="A58" s="303">
        <v>28</v>
      </c>
      <c r="B58" s="261" t="s">
        <v>814</v>
      </c>
      <c r="C58" s="744"/>
      <c r="D58" s="370" t="s">
        <v>377</v>
      </c>
      <c r="E58" s="250"/>
      <c r="F58" s="365"/>
      <c r="G58" s="743"/>
      <c r="H58" s="365"/>
      <c r="I58" s="743"/>
      <c r="J58" s="251"/>
      <c r="K58" s="250"/>
      <c r="L58" s="301"/>
      <c r="M58" s="277"/>
    </row>
    <row r="59" spans="1:13" ht="7.35" customHeight="1">
      <c r="A59" s="303"/>
      <c r="B59" s="251"/>
      <c r="C59" s="250"/>
      <c r="D59" s="370"/>
      <c r="E59" s="250"/>
      <c r="F59" s="365"/>
      <c r="G59" s="743"/>
      <c r="H59" s="367" t="str">
        <f>F63</f>
        <v>АКАШЕВА-МИРКАДИРОВА</v>
      </c>
      <c r="I59" s="744"/>
      <c r="J59" s="251"/>
      <c r="K59" s="250"/>
      <c r="L59" s="301"/>
      <c r="M59" s="277"/>
    </row>
    <row r="60" spans="1:13" ht="7.35" customHeight="1">
      <c r="A60" s="303">
        <v>29</v>
      </c>
      <c r="B60" s="261" t="s">
        <v>815</v>
      </c>
      <c r="C60" s="275"/>
      <c r="D60" s="370"/>
      <c r="E60" s="250"/>
      <c r="F60" s="365"/>
      <c r="G60" s="743"/>
      <c r="H60" s="370" t="s">
        <v>369</v>
      </c>
      <c r="I60" s="294"/>
      <c r="J60" s="340"/>
      <c r="K60" s="277"/>
      <c r="L60" s="294"/>
      <c r="M60" s="277"/>
    </row>
    <row r="61" spans="1:13" ht="7.35" customHeight="1">
      <c r="A61" s="303"/>
      <c r="B61" s="258"/>
      <c r="C61" s="742">
        <v>15</v>
      </c>
      <c r="D61" s="367" t="str">
        <f>B62</f>
        <v>МЕДЕУОВА-МУКАШ Ш.</v>
      </c>
      <c r="E61" s="275"/>
      <c r="F61" s="365"/>
      <c r="G61" s="743"/>
      <c r="H61" s="370"/>
      <c r="I61" s="294"/>
      <c r="J61" s="340"/>
      <c r="K61" s="277"/>
      <c r="L61" s="294"/>
      <c r="M61" s="277"/>
    </row>
    <row r="62" spans="1:13" ht="7.35" customHeight="1">
      <c r="A62" s="303">
        <v>30</v>
      </c>
      <c r="B62" s="261" t="s">
        <v>816</v>
      </c>
      <c r="C62" s="744"/>
      <c r="D62" s="369" t="s">
        <v>368</v>
      </c>
      <c r="E62" s="742">
        <v>24</v>
      </c>
      <c r="F62" s="365"/>
      <c r="G62" s="743"/>
      <c r="H62" s="366"/>
      <c r="I62" s="294"/>
      <c r="J62" s="250"/>
      <c r="K62" s="277"/>
      <c r="L62" s="251"/>
      <c r="M62" s="277"/>
    </row>
    <row r="63" spans="1:13" ht="7.35" customHeight="1">
      <c r="A63" s="303"/>
      <c r="B63" s="251"/>
      <c r="C63" s="250"/>
      <c r="D63" s="365"/>
      <c r="E63" s="743"/>
      <c r="F63" s="367" t="str">
        <f>D65</f>
        <v>АКАШЕВА-МИРКАДИРОВА</v>
      </c>
      <c r="G63" s="744"/>
      <c r="H63" s="366"/>
      <c r="I63" s="294"/>
      <c r="J63" s="250"/>
      <c r="K63" s="277"/>
      <c r="L63" s="261" t="str">
        <f>H27</f>
        <v>САПАРОВА-СМИРНОВА</v>
      </c>
      <c r="M63" s="740">
        <v>3</v>
      </c>
    </row>
    <row r="64" spans="1:13" ht="7.35" customHeight="1">
      <c r="A64" s="303">
        <v>31</v>
      </c>
      <c r="B64" s="261" t="s">
        <v>817</v>
      </c>
      <c r="C64" s="275"/>
      <c r="D64" s="365"/>
      <c r="E64" s="743"/>
      <c r="F64" s="370" t="s">
        <v>369</v>
      </c>
      <c r="G64" s="277"/>
      <c r="H64" s="366"/>
      <c r="I64" s="294"/>
      <c r="J64" s="250"/>
      <c r="K64" s="277"/>
      <c r="L64" s="251"/>
      <c r="M64" s="740"/>
    </row>
    <row r="65" spans="1:13" ht="7.35" customHeight="1">
      <c r="A65" s="303"/>
      <c r="B65" s="258"/>
      <c r="C65" s="742">
        <v>16</v>
      </c>
      <c r="D65" s="367" t="str">
        <f>B66</f>
        <v>АКАШЕВА-МИРКАДИРОВА</v>
      </c>
      <c r="E65" s="744"/>
      <c r="F65" s="377"/>
      <c r="G65" s="277"/>
      <c r="H65" s="366"/>
      <c r="I65" s="294"/>
      <c r="J65" s="250"/>
      <c r="K65" s="277"/>
      <c r="L65" s="378" t="str">
        <f>H59</f>
        <v>АКАШЕВА-МИРКАДИРОВА</v>
      </c>
      <c r="M65" s="740">
        <v>3</v>
      </c>
    </row>
    <row r="66" spans="1:13" ht="7.35" customHeight="1">
      <c r="A66" s="303">
        <v>32</v>
      </c>
      <c r="B66" s="261" t="s">
        <v>818</v>
      </c>
      <c r="C66" s="744"/>
      <c r="D66" s="370" t="s">
        <v>369</v>
      </c>
      <c r="E66" s="277"/>
      <c r="F66" s="377"/>
      <c r="G66" s="277"/>
      <c r="H66" s="366"/>
      <c r="I66" s="294"/>
      <c r="J66" s="250"/>
      <c r="K66" s="277"/>
      <c r="L66" s="265"/>
      <c r="M66" s="740"/>
    </row>
    <row r="67" spans="1:13" ht="7.35" customHeight="1">
      <c r="A67" s="250"/>
      <c r="B67" s="294"/>
      <c r="C67" s="277"/>
      <c r="D67" s="377"/>
      <c r="E67" s="277"/>
      <c r="F67" s="294"/>
      <c r="G67" s="277"/>
      <c r="H67" s="250"/>
      <c r="I67" s="294"/>
      <c r="J67" s="250"/>
      <c r="K67" s="277"/>
      <c r="L67" s="294"/>
      <c r="M67" s="277"/>
    </row>
    <row r="68" spans="1:13" ht="7.35" customHeight="1">
      <c r="A68" s="277"/>
      <c r="B68" s="741" t="s">
        <v>611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277"/>
    </row>
    <row r="69" spans="1:13" ht="7.35" customHeight="1">
      <c r="A69" s="277"/>
      <c r="B69" s="741" t="s">
        <v>496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277"/>
    </row>
    <row r="70" spans="1:13" ht="7.35" customHeight="1">
      <c r="L70" s="293"/>
    </row>
    <row r="71" spans="1:13" ht="7.35" customHeight="1"/>
    <row r="72" spans="1:13" ht="7.35" customHeight="1"/>
    <row r="73" spans="1:13" ht="7.35" customHeight="1"/>
    <row r="74" spans="1:13" ht="7.35" customHeight="1"/>
    <row r="75" spans="1:13" ht="7.35" customHeight="1">
      <c r="A75" s="75"/>
    </row>
    <row r="76" spans="1:13">
      <c r="A76" s="75"/>
    </row>
    <row r="77" spans="1:13">
      <c r="A77" s="75"/>
    </row>
    <row r="78" spans="1:13">
      <c r="A78" s="75"/>
    </row>
    <row r="83" spans="1:1">
      <c r="A83" s="75"/>
    </row>
    <row r="84" spans="1:1">
      <c r="A84" s="75"/>
    </row>
    <row r="85" spans="1:1">
      <c r="A85" s="75"/>
    </row>
    <row r="86" spans="1:1">
      <c r="A86" s="75"/>
    </row>
    <row r="91" spans="1:1">
      <c r="A91" s="75"/>
    </row>
    <row r="92" spans="1:1">
      <c r="A92" s="75"/>
    </row>
    <row r="93" spans="1:1">
      <c r="A93" s="75"/>
    </row>
    <row r="94" spans="1:1">
      <c r="A94" s="75"/>
    </row>
    <row r="99" spans="1:1">
      <c r="A99" s="75"/>
    </row>
    <row r="100" spans="1:1">
      <c r="A100" s="75"/>
    </row>
    <row r="101" spans="1:1">
      <c r="A101" s="75"/>
    </row>
    <row r="102" spans="1:1">
      <c r="A102" s="75"/>
    </row>
  </sheetData>
  <mergeCells count="41">
    <mergeCell ref="B1:L1"/>
    <mergeCell ref="B2:L2"/>
    <mergeCell ref="B3:L3"/>
    <mergeCell ref="C5:C6"/>
    <mergeCell ref="J5:L6"/>
    <mergeCell ref="E6:E9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C29:C30"/>
    <mergeCell ref="E30:E33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B68:L68"/>
    <mergeCell ref="B69:L69"/>
    <mergeCell ref="E54:E57"/>
    <mergeCell ref="M55:M56"/>
    <mergeCell ref="G56:G63"/>
    <mergeCell ref="C57:C58"/>
    <mergeCell ref="C61:C62"/>
    <mergeCell ref="E62:E65"/>
    <mergeCell ref="M63:M64"/>
    <mergeCell ref="C65:C66"/>
    <mergeCell ref="M65:M6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L27" sqref="L27"/>
    </sheetView>
  </sheetViews>
  <sheetFormatPr defaultColWidth="9.109375" defaultRowHeight="14.4"/>
  <cols>
    <col min="1" max="1" width="2.88671875" customWidth="1"/>
    <col min="2" max="2" width="18.6640625" customWidth="1"/>
    <col min="3" max="3" width="2.44140625" customWidth="1"/>
    <col min="4" max="4" width="18.6640625" customWidth="1"/>
    <col min="5" max="5" width="2.44140625" customWidth="1"/>
    <col min="6" max="6" width="18.6640625" customWidth="1"/>
    <col min="7" max="7" width="2.44140625" customWidth="1"/>
    <col min="8" max="8" width="18.6640625" customWidth="1"/>
    <col min="9" max="9" width="2.44140625" customWidth="1"/>
    <col min="10" max="10" width="18.6640625" customWidth="1"/>
    <col min="11" max="11" width="2.88671875" customWidth="1"/>
    <col min="12" max="12" width="18.6640625" customWidth="1"/>
    <col min="13" max="13" width="2.5546875" customWidth="1"/>
    <col min="14" max="14" width="21.109375" customWidth="1"/>
    <col min="15" max="15" width="3.88671875" customWidth="1"/>
    <col min="16" max="23" width="20.6640625" customWidth="1"/>
    <col min="24" max="24" width="2.33203125" customWidth="1"/>
    <col min="26" max="26" width="2.88671875" customWidth="1"/>
    <col min="27" max="27" width="22.6640625" customWidth="1"/>
    <col min="28" max="32" width="20.6640625" customWidth="1"/>
    <col min="33" max="33" width="3" customWidth="1"/>
  </cols>
  <sheetData>
    <row r="1" spans="1:13" ht="9" customHeight="1">
      <c r="A1" s="379"/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3" ht="9" customHeight="1">
      <c r="A2" s="379"/>
      <c r="B2" s="738" t="s">
        <v>1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3" ht="8.1" customHeight="1">
      <c r="A3" s="379"/>
      <c r="B3" s="739" t="s">
        <v>424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3" ht="8.1" customHeight="1">
      <c r="A4" s="380">
        <v>1</v>
      </c>
      <c r="B4" s="261" t="s">
        <v>819</v>
      </c>
      <c r="C4" s="276"/>
      <c r="D4" s="265"/>
      <c r="E4" s="276"/>
      <c r="F4" s="340"/>
      <c r="G4" s="277"/>
      <c r="H4" s="340"/>
      <c r="I4" s="277"/>
      <c r="J4" s="340"/>
      <c r="K4" s="277"/>
      <c r="L4" s="381"/>
      <c r="M4" s="277"/>
    </row>
    <row r="5" spans="1:13" ht="8.1" customHeight="1">
      <c r="A5" s="380"/>
      <c r="B5" s="258"/>
      <c r="C5" s="742">
        <v>1</v>
      </c>
      <c r="D5" s="261" t="str">
        <f>B4</f>
        <v>ЗАХАРОВ-АКАШЕВА</v>
      </c>
      <c r="E5" s="276"/>
      <c r="F5" s="251"/>
      <c r="G5" s="277"/>
      <c r="H5" s="340"/>
      <c r="I5" s="277"/>
      <c r="J5" s="772" t="s">
        <v>820</v>
      </c>
      <c r="K5" s="772"/>
      <c r="L5" s="772"/>
      <c r="M5" s="277"/>
    </row>
    <row r="6" spans="1:13" ht="8.1" customHeight="1">
      <c r="A6" s="380">
        <v>2</v>
      </c>
      <c r="B6" s="261" t="s">
        <v>821</v>
      </c>
      <c r="C6" s="744"/>
      <c r="D6" s="258" t="s">
        <v>666</v>
      </c>
      <c r="E6" s="742">
        <v>17</v>
      </c>
      <c r="F6" s="251"/>
      <c r="G6" s="277"/>
      <c r="H6" s="251"/>
      <c r="I6" s="277"/>
      <c r="J6" s="772"/>
      <c r="K6" s="772"/>
      <c r="L6" s="772"/>
      <c r="M6" s="277"/>
    </row>
    <row r="7" spans="1:13" ht="8.1" customHeight="1">
      <c r="A7" s="380"/>
      <c r="B7" s="251"/>
      <c r="C7" s="250"/>
      <c r="D7" s="265"/>
      <c r="E7" s="743"/>
      <c r="F7" s="261" t="str">
        <f>D5</f>
        <v>ЗАХАРОВ-АКАШЕВА</v>
      </c>
      <c r="G7" s="276"/>
      <c r="H7" s="251"/>
      <c r="I7" s="277"/>
      <c r="J7" s="251"/>
      <c r="K7" s="277"/>
      <c r="L7" s="381"/>
      <c r="M7" s="277"/>
    </row>
    <row r="8" spans="1:13" ht="8.1" customHeight="1">
      <c r="A8" s="380">
        <v>3</v>
      </c>
      <c r="B8" s="261" t="s">
        <v>822</v>
      </c>
      <c r="C8" s="275"/>
      <c r="D8" s="265"/>
      <c r="E8" s="743"/>
      <c r="F8" s="258" t="s">
        <v>823</v>
      </c>
      <c r="G8" s="742">
        <v>25</v>
      </c>
      <c r="H8" s="251"/>
      <c r="I8" s="277"/>
      <c r="J8" s="251"/>
      <c r="K8" s="277"/>
      <c r="L8" s="381"/>
      <c r="M8" s="277"/>
    </row>
    <row r="9" spans="1:13" ht="8.1" customHeight="1">
      <c r="A9" s="380"/>
      <c r="B9" s="258"/>
      <c r="C9" s="742">
        <v>2</v>
      </c>
      <c r="D9" s="261" t="str">
        <f>B8</f>
        <v>ЖАМАЛ-УСИПБАЕВА</v>
      </c>
      <c r="E9" s="744"/>
      <c r="F9" s="265"/>
      <c r="G9" s="743"/>
      <c r="H9" s="251"/>
      <c r="I9" s="277"/>
      <c r="J9" s="251"/>
      <c r="K9" s="277"/>
      <c r="L9" s="381"/>
      <c r="M9" s="277"/>
    </row>
    <row r="10" spans="1:13" ht="8.1" customHeight="1">
      <c r="A10" s="380">
        <v>4</v>
      </c>
      <c r="B10" s="261" t="s">
        <v>824</v>
      </c>
      <c r="C10" s="744"/>
      <c r="D10" s="251" t="s">
        <v>825</v>
      </c>
      <c r="E10" s="250"/>
      <c r="F10" s="265"/>
      <c r="G10" s="743"/>
      <c r="H10" s="251"/>
      <c r="I10" s="277"/>
      <c r="J10" s="251"/>
      <c r="K10" s="277"/>
      <c r="L10" s="381"/>
      <c r="M10" s="277"/>
    </row>
    <row r="11" spans="1:13" ht="8.1" customHeight="1">
      <c r="A11" s="380"/>
      <c r="B11" s="251"/>
      <c r="C11" s="250"/>
      <c r="D11" s="251"/>
      <c r="E11" s="250"/>
      <c r="F11" s="265"/>
      <c r="G11" s="743"/>
      <c r="H11" s="261" t="str">
        <f>F7</f>
        <v>ЗАХАРОВ-АКАШЕВА</v>
      </c>
      <c r="I11" s="276"/>
      <c r="J11" s="251"/>
      <c r="K11" s="277"/>
      <c r="L11" s="381"/>
      <c r="M11" s="277"/>
    </row>
    <row r="12" spans="1:13" ht="8.1" customHeight="1">
      <c r="A12" s="380">
        <v>5</v>
      </c>
      <c r="B12" s="261" t="s">
        <v>826</v>
      </c>
      <c r="C12" s="275"/>
      <c r="D12" s="251"/>
      <c r="E12" s="250"/>
      <c r="F12" s="265"/>
      <c r="G12" s="743"/>
      <c r="H12" s="258" t="s">
        <v>823</v>
      </c>
      <c r="I12" s="742">
        <v>29</v>
      </c>
      <c r="J12" s="251"/>
      <c r="K12" s="277"/>
      <c r="L12" s="381"/>
      <c r="M12" s="277"/>
    </row>
    <row r="13" spans="1:13" ht="8.1" customHeight="1">
      <c r="A13" s="380"/>
      <c r="B13" s="258"/>
      <c r="C13" s="742">
        <v>3</v>
      </c>
      <c r="D13" s="261" t="str">
        <f>B12</f>
        <v>ЖОЛУДЕВ-САНДЫБАЕВА</v>
      </c>
      <c r="E13" s="275"/>
      <c r="F13" s="265"/>
      <c r="G13" s="743"/>
      <c r="H13" s="265"/>
      <c r="I13" s="743"/>
      <c r="J13" s="251"/>
      <c r="K13" s="277"/>
      <c r="L13" s="381"/>
      <c r="M13" s="277"/>
    </row>
    <row r="14" spans="1:13" ht="8.1" customHeight="1">
      <c r="A14" s="380">
        <v>6</v>
      </c>
      <c r="B14" s="373" t="s">
        <v>827</v>
      </c>
      <c r="C14" s="744"/>
      <c r="D14" s="258" t="s">
        <v>828</v>
      </c>
      <c r="E14" s="742">
        <v>18</v>
      </c>
      <c r="F14" s="265"/>
      <c r="G14" s="743"/>
      <c r="H14" s="265"/>
      <c r="I14" s="743"/>
      <c r="J14" s="251"/>
      <c r="K14" s="277"/>
      <c r="L14" s="381"/>
      <c r="M14" s="277"/>
    </row>
    <row r="15" spans="1:13" ht="8.1" customHeight="1">
      <c r="A15" s="380"/>
      <c r="B15" s="251"/>
      <c r="C15" s="250"/>
      <c r="D15" s="265"/>
      <c r="E15" s="743"/>
      <c r="F15" s="373" t="str">
        <f>D17</f>
        <v>АРТУКМЕТОВ-МИРКАДИРОВА</v>
      </c>
      <c r="G15" s="744"/>
      <c r="H15" s="265"/>
      <c r="I15" s="743"/>
      <c r="J15" s="251"/>
      <c r="K15" s="277"/>
      <c r="L15" s="381"/>
      <c r="M15" s="277"/>
    </row>
    <row r="16" spans="1:13" ht="8.1" customHeight="1">
      <c r="A16" s="380">
        <v>7</v>
      </c>
      <c r="B16" s="261" t="s">
        <v>829</v>
      </c>
      <c r="C16" s="275"/>
      <c r="D16" s="265"/>
      <c r="E16" s="743"/>
      <c r="F16" s="251" t="s">
        <v>451</v>
      </c>
      <c r="G16" s="250"/>
      <c r="H16" s="265"/>
      <c r="I16" s="743"/>
      <c r="J16" s="251"/>
      <c r="K16" s="277"/>
      <c r="L16" s="381"/>
      <c r="M16" s="277"/>
    </row>
    <row r="17" spans="1:13" ht="8.1" customHeight="1">
      <c r="A17" s="380"/>
      <c r="B17" s="258"/>
      <c r="C17" s="742">
        <v>4</v>
      </c>
      <c r="D17" s="373" t="str">
        <f>B18</f>
        <v>АРТУКМЕТОВ-МИРКАДИРОВА</v>
      </c>
      <c r="E17" s="744"/>
      <c r="F17" s="251"/>
      <c r="G17" s="250"/>
      <c r="H17" s="265"/>
      <c r="I17" s="743"/>
      <c r="J17" s="251"/>
      <c r="K17" s="277"/>
      <c r="L17" s="381"/>
      <c r="M17" s="277"/>
    </row>
    <row r="18" spans="1:13" ht="8.1" customHeight="1">
      <c r="A18" s="380">
        <v>8</v>
      </c>
      <c r="B18" s="373" t="s">
        <v>830</v>
      </c>
      <c r="C18" s="744"/>
      <c r="D18" s="251" t="s">
        <v>831</v>
      </c>
      <c r="E18" s="250"/>
      <c r="F18" s="251"/>
      <c r="G18" s="250"/>
      <c r="H18" s="265"/>
      <c r="I18" s="743"/>
      <c r="J18" s="251"/>
      <c r="K18" s="277"/>
      <c r="L18" s="381"/>
      <c r="M18" s="277"/>
    </row>
    <row r="19" spans="1:13" ht="8.1" customHeight="1">
      <c r="A19" s="380"/>
      <c r="B19" s="251"/>
      <c r="C19" s="250"/>
      <c r="D19" s="251"/>
      <c r="E19" s="250"/>
      <c r="F19" s="251"/>
      <c r="G19" s="250"/>
      <c r="H19" s="265"/>
      <c r="I19" s="743"/>
      <c r="J19" s="261" t="str">
        <f>H27</f>
        <v>КЕНЖИГУЛОВ А.-БАХЫТ</v>
      </c>
      <c r="K19" s="276"/>
      <c r="L19" s="381"/>
      <c r="M19" s="277"/>
    </row>
    <row r="20" spans="1:13" ht="8.1" customHeight="1">
      <c r="A20" s="380">
        <v>9</v>
      </c>
      <c r="B20" s="261" t="s">
        <v>832</v>
      </c>
      <c r="C20" s="275"/>
      <c r="D20" s="251"/>
      <c r="E20" s="250"/>
      <c r="F20" s="251"/>
      <c r="G20" s="250"/>
      <c r="H20" s="265"/>
      <c r="I20" s="743"/>
      <c r="J20" s="258" t="s">
        <v>833</v>
      </c>
      <c r="K20" s="742">
        <v>31</v>
      </c>
      <c r="L20" s="381"/>
      <c r="M20" s="277"/>
    </row>
    <row r="21" spans="1:13" ht="8.1" customHeight="1">
      <c r="A21" s="380"/>
      <c r="B21" s="258"/>
      <c r="C21" s="742">
        <v>5</v>
      </c>
      <c r="D21" s="261" t="str">
        <f>B20</f>
        <v>ХАРКИ И.-РОМАНОВСКАЯ</v>
      </c>
      <c r="E21" s="275"/>
      <c r="F21" s="251"/>
      <c r="G21" s="250"/>
      <c r="H21" s="265"/>
      <c r="I21" s="743"/>
      <c r="J21" s="265"/>
      <c r="K21" s="743"/>
      <c r="L21" s="381"/>
      <c r="M21" s="277"/>
    </row>
    <row r="22" spans="1:13" ht="8.1" customHeight="1">
      <c r="A22" s="380">
        <v>10</v>
      </c>
      <c r="B22" s="261" t="s">
        <v>834</v>
      </c>
      <c r="C22" s="744"/>
      <c r="D22" s="258" t="s">
        <v>835</v>
      </c>
      <c r="E22" s="742">
        <v>19</v>
      </c>
      <c r="F22" s="251"/>
      <c r="G22" s="250"/>
      <c r="H22" s="265"/>
      <c r="I22" s="743"/>
      <c r="J22" s="265"/>
      <c r="K22" s="743"/>
      <c r="L22" s="381"/>
      <c r="M22" s="277"/>
    </row>
    <row r="23" spans="1:13" ht="8.1" customHeight="1">
      <c r="A23" s="380"/>
      <c r="B23" s="251"/>
      <c r="C23" s="250"/>
      <c r="D23" s="265"/>
      <c r="E23" s="743"/>
      <c r="F23" s="261" t="str">
        <f>D21</f>
        <v>ХАРКИ И.-РОМАНОВСКАЯ</v>
      </c>
      <c r="G23" s="275"/>
      <c r="H23" s="265"/>
      <c r="I23" s="743"/>
      <c r="J23" s="265"/>
      <c r="K23" s="743"/>
      <c r="L23" s="381"/>
      <c r="M23" s="277"/>
    </row>
    <row r="24" spans="1:13" ht="8.1" customHeight="1">
      <c r="A24" s="380">
        <v>11</v>
      </c>
      <c r="B24" s="265" t="s">
        <v>836</v>
      </c>
      <c r="C24" s="275"/>
      <c r="D24" s="265"/>
      <c r="E24" s="743"/>
      <c r="F24" s="258" t="s">
        <v>837</v>
      </c>
      <c r="G24" s="742">
        <v>26</v>
      </c>
      <c r="H24" s="265"/>
      <c r="I24" s="743"/>
      <c r="J24" s="265"/>
      <c r="K24" s="743"/>
      <c r="L24" s="381"/>
      <c r="M24" s="277"/>
    </row>
    <row r="25" spans="1:13" ht="8.1" customHeight="1">
      <c r="A25" s="380"/>
      <c r="B25" s="258"/>
      <c r="C25" s="770">
        <v>6</v>
      </c>
      <c r="D25" s="373" t="str">
        <f>B26</f>
        <v>КЕЛЬБУГАНОВ-КОШКУМБАЕВА</v>
      </c>
      <c r="E25" s="744"/>
      <c r="F25" s="265"/>
      <c r="G25" s="743"/>
      <c r="H25" s="265"/>
      <c r="I25" s="743"/>
      <c r="J25" s="265"/>
      <c r="K25" s="743"/>
      <c r="L25" s="381"/>
      <c r="M25" s="277"/>
    </row>
    <row r="26" spans="1:13" ht="8.1" customHeight="1">
      <c r="A26" s="380">
        <v>12</v>
      </c>
      <c r="B26" s="373" t="s">
        <v>838</v>
      </c>
      <c r="C26" s="771"/>
      <c r="D26" s="251" t="s">
        <v>839</v>
      </c>
      <c r="E26" s="250"/>
      <c r="F26" s="265"/>
      <c r="G26" s="743"/>
      <c r="H26" s="265"/>
      <c r="I26" s="743"/>
      <c r="J26" s="265"/>
      <c r="K26" s="743"/>
      <c r="L26" s="381"/>
      <c r="M26" s="277"/>
    </row>
    <row r="27" spans="1:13" ht="8.1" customHeight="1">
      <c r="A27" s="380"/>
      <c r="B27" s="251"/>
      <c r="C27" s="250"/>
      <c r="D27" s="251"/>
      <c r="E27" s="250"/>
      <c r="F27" s="265"/>
      <c r="G27" s="743"/>
      <c r="H27" s="261" t="str">
        <f>F31</f>
        <v>КЕНЖИГУЛОВ А.-БАХЫТ</v>
      </c>
      <c r="I27" s="744"/>
      <c r="J27" s="265"/>
      <c r="K27" s="743"/>
      <c r="L27" s="381"/>
      <c r="M27" s="277"/>
    </row>
    <row r="28" spans="1:13" ht="8.1" customHeight="1">
      <c r="A28" s="380">
        <v>13</v>
      </c>
      <c r="B28" s="261" t="s">
        <v>840</v>
      </c>
      <c r="C28" s="275"/>
      <c r="D28" s="251"/>
      <c r="E28" s="250"/>
      <c r="F28" s="265"/>
      <c r="G28" s="743"/>
      <c r="H28" s="251" t="s">
        <v>841</v>
      </c>
      <c r="I28" s="277"/>
      <c r="J28" s="265"/>
      <c r="K28" s="743"/>
      <c r="L28" s="381"/>
      <c r="M28" s="277"/>
    </row>
    <row r="29" spans="1:13" ht="8.1" customHeight="1">
      <c r="A29" s="380"/>
      <c r="B29" s="258"/>
      <c r="C29" s="742">
        <v>7</v>
      </c>
      <c r="D29" s="261" t="str">
        <f>B28</f>
        <v>КУРМАНГАЛИЕВ-АШКЕЕВА</v>
      </c>
      <c r="E29" s="275"/>
      <c r="F29" s="265"/>
      <c r="G29" s="743"/>
      <c r="H29" s="251"/>
      <c r="I29" s="277"/>
      <c r="J29" s="265"/>
      <c r="K29" s="743"/>
      <c r="L29" s="381"/>
      <c r="M29" s="277"/>
    </row>
    <row r="30" spans="1:13" ht="8.1" customHeight="1">
      <c r="A30" s="380">
        <v>14</v>
      </c>
      <c r="B30" s="261" t="s">
        <v>842</v>
      </c>
      <c r="C30" s="744"/>
      <c r="D30" s="258" t="s">
        <v>843</v>
      </c>
      <c r="E30" s="742">
        <v>20</v>
      </c>
      <c r="F30" s="265"/>
      <c r="G30" s="743"/>
      <c r="H30" s="251"/>
      <c r="I30" s="277"/>
      <c r="J30" s="265"/>
      <c r="K30" s="743"/>
      <c r="L30" s="381"/>
      <c r="M30" s="277"/>
    </row>
    <row r="31" spans="1:13" ht="8.1" customHeight="1">
      <c r="A31" s="380"/>
      <c r="B31" s="251"/>
      <c r="C31" s="250"/>
      <c r="D31" s="265"/>
      <c r="E31" s="743"/>
      <c r="F31" s="261" t="str">
        <f>D33</f>
        <v>КЕНЖИГУЛОВ А.-БАХЫТ</v>
      </c>
      <c r="G31" s="744"/>
      <c r="H31" s="251"/>
      <c r="I31" s="277"/>
      <c r="J31" s="265"/>
      <c r="K31" s="743"/>
      <c r="L31" s="381"/>
      <c r="M31" s="277"/>
    </row>
    <row r="32" spans="1:13" ht="8.1" customHeight="1">
      <c r="A32" s="380">
        <v>15</v>
      </c>
      <c r="B32" s="261" t="s">
        <v>844</v>
      </c>
      <c r="C32" s="275"/>
      <c r="D32" s="265"/>
      <c r="E32" s="743"/>
      <c r="F32" s="251" t="s">
        <v>845</v>
      </c>
      <c r="G32" s="250"/>
      <c r="H32" s="251"/>
      <c r="I32" s="277"/>
      <c r="J32" s="265"/>
      <c r="K32" s="743"/>
      <c r="L32" s="301"/>
      <c r="M32" s="277"/>
    </row>
    <row r="33" spans="1:14" ht="8.1" customHeight="1">
      <c r="A33" s="380"/>
      <c r="B33" s="258"/>
      <c r="C33" s="742">
        <v>8</v>
      </c>
      <c r="D33" s="261" t="str">
        <f>B34</f>
        <v>КЕНЖИГУЛОВ А.-БАХЫТ</v>
      </c>
      <c r="E33" s="744"/>
      <c r="F33" s="251"/>
      <c r="G33" s="250"/>
      <c r="H33" s="251"/>
      <c r="I33" s="277"/>
      <c r="J33" s="265"/>
      <c r="K33" s="743"/>
      <c r="L33" s="301"/>
      <c r="M33" s="277"/>
    </row>
    <row r="34" spans="1:14" ht="8.1" customHeight="1">
      <c r="A34" s="380">
        <v>16</v>
      </c>
      <c r="B34" s="261" t="s">
        <v>846</v>
      </c>
      <c r="C34" s="744"/>
      <c r="D34" s="251" t="s">
        <v>628</v>
      </c>
      <c r="E34" s="250"/>
      <c r="F34" s="251"/>
      <c r="G34" s="250"/>
      <c r="H34" s="251"/>
      <c r="I34" s="277"/>
      <c r="J34" s="265"/>
      <c r="K34" s="743"/>
      <c r="L34" s="301"/>
      <c r="M34" s="277"/>
    </row>
    <row r="35" spans="1:14" ht="8.1" customHeight="1">
      <c r="A35" s="380"/>
      <c r="B35" s="251"/>
      <c r="C35" s="250"/>
      <c r="D35" s="251"/>
      <c r="E35" s="250"/>
      <c r="F35" s="251"/>
      <c r="G35" s="250"/>
      <c r="H35" s="251"/>
      <c r="I35" s="277"/>
      <c r="J35" s="376"/>
      <c r="K35" s="743"/>
      <c r="L35" s="261" t="str">
        <f>J19</f>
        <v>КЕНЖИГУЛОВ А.-БАХЫТ</v>
      </c>
      <c r="M35" s="720">
        <v>1</v>
      </c>
    </row>
    <row r="36" spans="1:14" ht="8.1" customHeight="1">
      <c r="A36" s="380">
        <v>17</v>
      </c>
      <c r="B36" s="261" t="s">
        <v>847</v>
      </c>
      <c r="C36" s="275"/>
      <c r="D36" s="251"/>
      <c r="E36" s="250"/>
      <c r="F36" s="251"/>
      <c r="G36" s="250"/>
      <c r="H36" s="251"/>
      <c r="I36" s="277"/>
      <c r="J36" s="265"/>
      <c r="K36" s="743"/>
      <c r="L36" s="301" t="s">
        <v>848</v>
      </c>
      <c r="M36" s="720"/>
    </row>
    <row r="37" spans="1:14" ht="8.1" customHeight="1">
      <c r="A37" s="380"/>
      <c r="B37" s="258"/>
      <c r="C37" s="742">
        <v>9</v>
      </c>
      <c r="D37" s="261" t="str">
        <f>B36</f>
        <v>РАЙТЕР-ЛАВРОВА</v>
      </c>
      <c r="E37" s="275"/>
      <c r="F37" s="251"/>
      <c r="G37" s="250"/>
      <c r="H37" s="251"/>
      <c r="I37" s="277"/>
      <c r="J37" s="265"/>
      <c r="K37" s="743"/>
      <c r="L37" s="301"/>
      <c r="M37" s="277"/>
    </row>
    <row r="38" spans="1:14" ht="8.1" customHeight="1">
      <c r="A38" s="380">
        <v>18</v>
      </c>
      <c r="B38" s="261" t="s">
        <v>849</v>
      </c>
      <c r="C38" s="744"/>
      <c r="D38" s="258" t="s">
        <v>850</v>
      </c>
      <c r="E38" s="742">
        <v>21</v>
      </c>
      <c r="F38" s="251"/>
      <c r="G38" s="250"/>
      <c r="H38" s="251"/>
      <c r="I38" s="277"/>
      <c r="J38" s="265"/>
      <c r="K38" s="743"/>
      <c r="L38" s="301"/>
      <c r="M38" s="277"/>
    </row>
    <row r="39" spans="1:14" ht="8.1" customHeight="1">
      <c r="A39" s="380"/>
      <c r="B39" s="251"/>
      <c r="C39" s="250"/>
      <c r="D39" s="265"/>
      <c r="E39" s="743"/>
      <c r="F39" s="261" t="str">
        <f>D37</f>
        <v>РАЙТЕР-ЛАВРОВА</v>
      </c>
      <c r="G39" s="275"/>
      <c r="H39" s="251"/>
      <c r="I39" s="277"/>
      <c r="J39" s="265"/>
      <c r="K39" s="743"/>
      <c r="L39" s="301"/>
      <c r="M39" s="277"/>
    </row>
    <row r="40" spans="1:14" ht="8.1" customHeight="1">
      <c r="A40" s="380">
        <v>19</v>
      </c>
      <c r="B40" s="261" t="s">
        <v>851</v>
      </c>
      <c r="C40" s="275"/>
      <c r="D40" s="265"/>
      <c r="E40" s="743"/>
      <c r="F40" s="258" t="s">
        <v>852</v>
      </c>
      <c r="G40" s="742">
        <v>27</v>
      </c>
      <c r="H40" s="251"/>
      <c r="I40" s="277"/>
      <c r="J40" s="265"/>
      <c r="K40" s="743"/>
      <c r="L40" s="301"/>
      <c r="M40" s="277"/>
    </row>
    <row r="41" spans="1:14" ht="8.1" customHeight="1">
      <c r="A41" s="380"/>
      <c r="B41" s="258"/>
      <c r="C41" s="742">
        <v>10</v>
      </c>
      <c r="D41" s="373" t="str">
        <f>B42</f>
        <v>ГЕРАСИМЕНКО А-АЛМАГАМБЕТОВА</v>
      </c>
      <c r="E41" s="744"/>
      <c r="F41" s="265"/>
      <c r="G41" s="743"/>
      <c r="H41" s="251"/>
      <c r="I41" s="277"/>
      <c r="J41" s="265"/>
      <c r="K41" s="743"/>
      <c r="L41" s="301"/>
      <c r="M41" s="277"/>
    </row>
    <row r="42" spans="1:14" ht="8.1" customHeight="1">
      <c r="A42" s="380">
        <v>20</v>
      </c>
      <c r="B42" s="373" t="s">
        <v>853</v>
      </c>
      <c r="C42" s="744"/>
      <c r="D42" s="251" t="s">
        <v>854</v>
      </c>
      <c r="E42" s="250"/>
      <c r="F42" s="265"/>
      <c r="G42" s="743"/>
      <c r="H42" s="251"/>
      <c r="I42" s="277"/>
      <c r="J42" s="265"/>
      <c r="K42" s="743"/>
      <c r="L42" s="301"/>
      <c r="M42" s="277"/>
    </row>
    <row r="43" spans="1:14" ht="8.1" customHeight="1">
      <c r="A43" s="380"/>
      <c r="B43" s="251"/>
      <c r="C43" s="250"/>
      <c r="D43" s="265"/>
      <c r="E43" s="275"/>
      <c r="F43" s="265"/>
      <c r="G43" s="743"/>
      <c r="H43" s="261" t="str">
        <f>F39</f>
        <v>РАЙТЕР-ЛАВРОВА</v>
      </c>
      <c r="I43" s="276"/>
      <c r="J43" s="265"/>
      <c r="K43" s="743"/>
      <c r="L43" s="301"/>
      <c r="M43" s="277"/>
    </row>
    <row r="44" spans="1:14" ht="8.1" customHeight="1">
      <c r="A44" s="380">
        <v>21</v>
      </c>
      <c r="B44" s="261" t="s">
        <v>855</v>
      </c>
      <c r="C44" s="275"/>
      <c r="D44" s="265"/>
      <c r="E44" s="275"/>
      <c r="F44" s="265"/>
      <c r="G44" s="743"/>
      <c r="H44" s="258" t="s">
        <v>628</v>
      </c>
      <c r="I44" s="742">
        <v>30</v>
      </c>
      <c r="J44" s="265"/>
      <c r="K44" s="743"/>
      <c r="L44" s="376"/>
      <c r="M44" s="277"/>
      <c r="N44" s="349"/>
    </row>
    <row r="45" spans="1:14" ht="8.1" customHeight="1">
      <c r="A45" s="380"/>
      <c r="B45" s="258"/>
      <c r="C45" s="742">
        <v>11</v>
      </c>
      <c r="D45" s="261" t="str">
        <f>B44</f>
        <v>СУРТУБАЕВ-ОТЕПОВА</v>
      </c>
      <c r="E45" s="275"/>
      <c r="F45" s="265"/>
      <c r="G45" s="743"/>
      <c r="H45" s="265"/>
      <c r="I45" s="743"/>
      <c r="J45" s="265"/>
      <c r="K45" s="743"/>
      <c r="L45" s="376"/>
      <c r="M45" s="277"/>
    </row>
    <row r="46" spans="1:14" ht="8.1" customHeight="1">
      <c r="A46" s="380">
        <v>22</v>
      </c>
      <c r="B46" s="261" t="s">
        <v>856</v>
      </c>
      <c r="C46" s="744"/>
      <c r="D46" s="258" t="s">
        <v>857</v>
      </c>
      <c r="E46" s="742">
        <v>22</v>
      </c>
      <c r="F46" s="265"/>
      <c r="G46" s="743"/>
      <c r="H46" s="265"/>
      <c r="I46" s="743"/>
      <c r="J46" s="265"/>
      <c r="K46" s="743"/>
      <c r="L46" s="301"/>
      <c r="M46" s="277"/>
    </row>
    <row r="47" spans="1:14" ht="8.1" customHeight="1">
      <c r="A47" s="380"/>
      <c r="B47" s="251"/>
      <c r="C47" s="250"/>
      <c r="D47" s="265"/>
      <c r="E47" s="743"/>
      <c r="F47" s="261" t="str">
        <f>D45</f>
        <v>СУРТУБАЕВ-ОТЕПОВА</v>
      </c>
      <c r="G47" s="744"/>
      <c r="H47" s="265"/>
      <c r="I47" s="743"/>
      <c r="J47" s="265"/>
      <c r="K47" s="743"/>
      <c r="L47" s="301"/>
      <c r="M47" s="277"/>
    </row>
    <row r="48" spans="1:14" ht="8.1" customHeight="1">
      <c r="A48" s="380">
        <v>23</v>
      </c>
      <c r="B48" s="261" t="s">
        <v>858</v>
      </c>
      <c r="C48" s="275"/>
      <c r="D48" s="265"/>
      <c r="E48" s="743"/>
      <c r="F48" s="251" t="s">
        <v>859</v>
      </c>
      <c r="G48" s="250"/>
      <c r="H48" s="265"/>
      <c r="I48" s="743"/>
      <c r="J48" s="265"/>
      <c r="K48" s="743"/>
      <c r="L48" s="301"/>
      <c r="M48" s="277"/>
    </row>
    <row r="49" spans="1:15" ht="8.1" customHeight="1">
      <c r="A49" s="380"/>
      <c r="B49" s="258"/>
      <c r="C49" s="742">
        <v>12</v>
      </c>
      <c r="D49" s="261" t="str">
        <f>B50</f>
        <v>ЖУБАНОВ-САПАРОВА</v>
      </c>
      <c r="E49" s="744"/>
      <c r="F49" s="251"/>
      <c r="G49" s="250"/>
      <c r="H49" s="265"/>
      <c r="I49" s="743"/>
      <c r="J49" s="265"/>
      <c r="K49" s="743"/>
      <c r="L49" s="301"/>
      <c r="M49" s="277"/>
    </row>
    <row r="50" spans="1:15" ht="8.1" customHeight="1">
      <c r="A50" s="380">
        <v>24</v>
      </c>
      <c r="B50" s="261" t="s">
        <v>860</v>
      </c>
      <c r="C50" s="744"/>
      <c r="D50" s="251" t="s">
        <v>861</v>
      </c>
      <c r="E50" s="250"/>
      <c r="F50" s="251"/>
      <c r="G50" s="250"/>
      <c r="H50" s="265"/>
      <c r="I50" s="743"/>
      <c r="J50" s="265"/>
      <c r="K50" s="743"/>
      <c r="L50" s="301"/>
      <c r="M50" s="277"/>
      <c r="O50" s="289"/>
    </row>
    <row r="51" spans="1:15" ht="8.1" customHeight="1">
      <c r="A51" s="380"/>
      <c r="B51" s="251"/>
      <c r="C51" s="250"/>
      <c r="D51" s="251"/>
      <c r="E51" s="250"/>
      <c r="F51" s="251"/>
      <c r="G51" s="250"/>
      <c r="H51" s="265"/>
      <c r="I51" s="743"/>
      <c r="J51" s="261" t="str">
        <f>H43</f>
        <v>РАЙТЕР-ЛАВРОВА</v>
      </c>
      <c r="K51" s="744"/>
      <c r="L51" s="301"/>
      <c r="M51" s="277"/>
    </row>
    <row r="52" spans="1:15" ht="8.1" customHeight="1">
      <c r="A52" s="380">
        <v>25</v>
      </c>
      <c r="B52" s="373" t="s">
        <v>862</v>
      </c>
      <c r="C52" s="275"/>
      <c r="D52" s="251"/>
      <c r="E52" s="250"/>
      <c r="F52" s="251"/>
      <c r="G52" s="250"/>
      <c r="H52" s="265"/>
      <c r="I52" s="743"/>
      <c r="J52" s="251" t="s">
        <v>863</v>
      </c>
      <c r="K52" s="277"/>
      <c r="L52" s="301"/>
      <c r="M52" s="277"/>
    </row>
    <row r="53" spans="1:15" ht="8.1" customHeight="1">
      <c r="A53" s="380"/>
      <c r="B53" s="258"/>
      <c r="C53" s="742">
        <v>13</v>
      </c>
      <c r="D53" s="373" t="str">
        <f>B52</f>
        <v>КЕНЖИГУЛОВ Д.-АЛИМБАЕВА</v>
      </c>
      <c r="E53" s="275"/>
      <c r="F53" s="251"/>
      <c r="G53" s="250"/>
      <c r="H53" s="265"/>
      <c r="I53" s="743"/>
      <c r="J53" s="251"/>
      <c r="K53" s="277"/>
      <c r="L53" s="376"/>
      <c r="M53" s="334"/>
    </row>
    <row r="54" spans="1:15" ht="8.1" customHeight="1">
      <c r="A54" s="380">
        <v>26</v>
      </c>
      <c r="B54" s="261" t="s">
        <v>864</v>
      </c>
      <c r="C54" s="744"/>
      <c r="D54" s="258" t="s">
        <v>865</v>
      </c>
      <c r="E54" s="742">
        <v>23</v>
      </c>
      <c r="F54" s="251"/>
      <c r="G54" s="250"/>
      <c r="H54" s="265"/>
      <c r="I54" s="743"/>
      <c r="J54" s="340"/>
      <c r="K54" s="277"/>
      <c r="L54" s="301"/>
      <c r="M54" s="277"/>
    </row>
    <row r="55" spans="1:15" ht="8.1" customHeight="1">
      <c r="A55" s="380"/>
      <c r="B55" s="251"/>
      <c r="C55" s="250"/>
      <c r="D55" s="265"/>
      <c r="E55" s="743"/>
      <c r="F55" s="261" t="str">
        <f>D57</f>
        <v>КУРМАМБАЕВ-БОРИСЮК</v>
      </c>
      <c r="G55" s="275"/>
      <c r="H55" s="265"/>
      <c r="I55" s="743"/>
      <c r="J55" s="340"/>
      <c r="K55" s="275">
        <v>-31</v>
      </c>
      <c r="L55" s="261" t="str">
        <f>J51</f>
        <v>РАЙТЕР-ЛАВРОВА</v>
      </c>
      <c r="M55" s="720">
        <v>2</v>
      </c>
    </row>
    <row r="56" spans="1:15" ht="8.1" customHeight="1">
      <c r="A56" s="380">
        <v>27</v>
      </c>
      <c r="B56" s="261" t="s">
        <v>866</v>
      </c>
      <c r="C56" s="275"/>
      <c r="D56" s="265"/>
      <c r="E56" s="743"/>
      <c r="F56" s="258" t="s">
        <v>867</v>
      </c>
      <c r="G56" s="742">
        <v>28</v>
      </c>
      <c r="H56" s="265"/>
      <c r="I56" s="743"/>
      <c r="J56" s="340"/>
      <c r="K56" s="277"/>
      <c r="L56" s="301"/>
      <c r="M56" s="720"/>
    </row>
    <row r="57" spans="1:15" ht="8.1" customHeight="1">
      <c r="A57" s="380"/>
      <c r="B57" s="258"/>
      <c r="C57" s="742">
        <v>14</v>
      </c>
      <c r="D57" s="261" t="str">
        <f>B58</f>
        <v>КУРМАМБАЕВ-БОРИСЮК</v>
      </c>
      <c r="E57" s="744"/>
      <c r="F57" s="265"/>
      <c r="G57" s="743"/>
      <c r="H57" s="265"/>
      <c r="I57" s="743"/>
      <c r="J57" s="340"/>
      <c r="K57" s="277"/>
      <c r="L57" s="301"/>
      <c r="M57" s="277"/>
    </row>
    <row r="58" spans="1:15" ht="8.1" customHeight="1">
      <c r="A58" s="380">
        <v>28</v>
      </c>
      <c r="B58" s="261" t="s">
        <v>868</v>
      </c>
      <c r="C58" s="744"/>
      <c r="D58" s="251" t="s">
        <v>869</v>
      </c>
      <c r="E58" s="250"/>
      <c r="F58" s="265"/>
      <c r="G58" s="743"/>
      <c r="H58" s="265"/>
      <c r="I58" s="743"/>
      <c r="J58" s="340"/>
      <c r="K58" s="277"/>
      <c r="L58" s="301"/>
      <c r="M58" s="277"/>
    </row>
    <row r="59" spans="1:15" ht="8.1" customHeight="1">
      <c r="A59" s="380"/>
      <c r="B59" s="251"/>
      <c r="C59" s="250"/>
      <c r="D59" s="251"/>
      <c r="E59" s="250"/>
      <c r="F59" s="265"/>
      <c r="G59" s="743"/>
      <c r="H59" s="261" t="str">
        <f>F55</f>
        <v>КУРМАМБАЕВ-БОРИСЮК</v>
      </c>
      <c r="I59" s="744"/>
      <c r="J59" s="340"/>
      <c r="K59" s="277"/>
      <c r="L59" s="301"/>
      <c r="M59" s="277"/>
    </row>
    <row r="60" spans="1:15" ht="8.1" customHeight="1">
      <c r="A60" s="380">
        <v>29</v>
      </c>
      <c r="B60" s="261" t="s">
        <v>870</v>
      </c>
      <c r="C60" s="275"/>
      <c r="D60" s="251"/>
      <c r="E60" s="250"/>
      <c r="F60" s="265"/>
      <c r="G60" s="743"/>
      <c r="H60" s="251" t="s">
        <v>867</v>
      </c>
      <c r="I60" s="277"/>
      <c r="J60" s="340"/>
      <c r="K60" s="277"/>
      <c r="L60" s="301"/>
      <c r="M60" s="277"/>
    </row>
    <row r="61" spans="1:15" ht="8.1" customHeight="1">
      <c r="A61" s="380"/>
      <c r="B61" s="258"/>
      <c r="C61" s="742">
        <v>15</v>
      </c>
      <c r="D61" s="261" t="str">
        <f>B60</f>
        <v>ИРИСАЛИЕВ-АЗАТОВА</v>
      </c>
      <c r="E61" s="275"/>
      <c r="F61" s="265"/>
      <c r="G61" s="743"/>
      <c r="H61" s="251"/>
      <c r="I61" s="277"/>
      <c r="J61" s="340"/>
      <c r="K61" s="382"/>
      <c r="L61" s="253"/>
      <c r="M61" s="277"/>
    </row>
    <row r="62" spans="1:15" ht="8.1" customHeight="1">
      <c r="A62" s="380">
        <v>30</v>
      </c>
      <c r="B62" s="261" t="s">
        <v>871</v>
      </c>
      <c r="C62" s="744"/>
      <c r="D62" s="258" t="s">
        <v>872</v>
      </c>
      <c r="E62" s="742">
        <v>24</v>
      </c>
      <c r="F62" s="265"/>
      <c r="G62" s="743"/>
      <c r="H62" s="251"/>
      <c r="I62" s="277"/>
      <c r="J62" s="276"/>
      <c r="K62" s="382"/>
      <c r="L62" s="253" t="str">
        <f>H11</f>
        <v>ЗАХАРОВ-АКАШЕВА</v>
      </c>
      <c r="M62" s="740">
        <v>3</v>
      </c>
    </row>
    <row r="63" spans="1:15" ht="8.1" customHeight="1">
      <c r="A63" s="380"/>
      <c r="B63" s="251"/>
      <c r="C63" s="250"/>
      <c r="D63" s="265"/>
      <c r="E63" s="743"/>
      <c r="F63" s="261" t="str">
        <f>D65</f>
        <v>ДАНИЯРОВ-ХУСЕЙНОВА</v>
      </c>
      <c r="G63" s="744"/>
      <c r="H63" s="340"/>
      <c r="I63" s="277"/>
      <c r="J63" s="276"/>
      <c r="K63" s="383"/>
      <c r="L63" s="262"/>
      <c r="M63" s="740"/>
    </row>
    <row r="64" spans="1:15" ht="8.1" customHeight="1">
      <c r="A64" s="380">
        <v>31</v>
      </c>
      <c r="B64" s="261" t="s">
        <v>873</v>
      </c>
      <c r="C64" s="275"/>
      <c r="D64" s="265"/>
      <c r="E64" s="743"/>
      <c r="F64" s="251" t="s">
        <v>874</v>
      </c>
      <c r="G64" s="277"/>
      <c r="H64" s="340"/>
      <c r="I64" s="277"/>
      <c r="J64" s="277"/>
      <c r="K64" s="384"/>
      <c r="L64" s="378" t="str">
        <f>H59</f>
        <v>КУРМАМБАЕВ-БОРИСЮК</v>
      </c>
      <c r="M64" s="740">
        <v>3</v>
      </c>
    </row>
    <row r="65" spans="1:13" ht="8.1" customHeight="1">
      <c r="A65" s="380"/>
      <c r="B65" s="258"/>
      <c r="C65" s="742">
        <v>16</v>
      </c>
      <c r="D65" s="261" t="str">
        <f>B66</f>
        <v>ДАНИЯРОВ-ХУСЕЙНОВА</v>
      </c>
      <c r="E65" s="744"/>
      <c r="F65" s="251"/>
      <c r="G65" s="277"/>
      <c r="H65" s="340"/>
      <c r="I65" s="277"/>
      <c r="J65" s="277"/>
      <c r="K65" s="277"/>
      <c r="L65" s="277"/>
      <c r="M65" s="740"/>
    </row>
    <row r="66" spans="1:13" ht="8.1" customHeight="1">
      <c r="A66" s="380">
        <v>32</v>
      </c>
      <c r="B66" s="261" t="s">
        <v>875</v>
      </c>
      <c r="C66" s="744"/>
      <c r="D66" s="251" t="s">
        <v>876</v>
      </c>
      <c r="E66" s="277"/>
      <c r="F66" s="251"/>
      <c r="G66" s="277"/>
      <c r="H66" s="277"/>
      <c r="I66" s="277"/>
      <c r="J66" s="277"/>
      <c r="K66" s="277"/>
      <c r="L66" s="277"/>
      <c r="M66" s="277"/>
    </row>
    <row r="67" spans="1:13" ht="8.1" customHeight="1">
      <c r="A67" s="277"/>
      <c r="B67" s="340"/>
      <c r="C67" s="277"/>
      <c r="D67" s="340"/>
      <c r="E67" s="277"/>
      <c r="F67" s="340"/>
      <c r="G67" s="277"/>
      <c r="H67" s="277"/>
      <c r="I67" s="277"/>
      <c r="J67" s="277"/>
      <c r="K67" s="277"/>
      <c r="L67" s="277"/>
      <c r="M67" s="277"/>
    </row>
    <row r="68" spans="1:13" ht="8.1" customHeight="1">
      <c r="A68" s="277"/>
      <c r="B68" s="741" t="s">
        <v>642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277"/>
    </row>
    <row r="69" spans="1:13" ht="8.1" customHeight="1">
      <c r="A69" s="277"/>
      <c r="B69" s="741" t="s">
        <v>496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277"/>
    </row>
    <row r="70" spans="1:13" ht="8.1" customHeight="1"/>
    <row r="71" spans="1:13" ht="8.1" customHeight="1"/>
    <row r="72" spans="1:13" ht="8.1" customHeight="1"/>
    <row r="73" spans="1:13" ht="8.1" customHeight="1"/>
    <row r="75" spans="1:13">
      <c r="A75" s="75"/>
    </row>
    <row r="76" spans="1:13">
      <c r="A76" s="75"/>
    </row>
    <row r="77" spans="1:13">
      <c r="A77" s="75"/>
    </row>
    <row r="78" spans="1:13">
      <c r="A78" s="75"/>
    </row>
    <row r="83" spans="1:1">
      <c r="A83" s="75"/>
    </row>
    <row r="84" spans="1:1">
      <c r="A84" s="75"/>
    </row>
    <row r="85" spans="1:1">
      <c r="A85" s="75"/>
    </row>
    <row r="86" spans="1:1">
      <c r="A86" s="75"/>
    </row>
    <row r="91" spans="1:1">
      <c r="A91" s="75"/>
    </row>
    <row r="92" spans="1:1">
      <c r="A92" s="75"/>
    </row>
    <row r="93" spans="1:1">
      <c r="A93" s="75"/>
    </row>
    <row r="94" spans="1:1">
      <c r="A94" s="75"/>
    </row>
    <row r="99" spans="1:1">
      <c r="A99" s="75"/>
    </row>
    <row r="100" spans="1:1">
      <c r="A100" s="75"/>
    </row>
    <row r="101" spans="1:1">
      <c r="A101" s="75"/>
    </row>
    <row r="102" spans="1:1">
      <c r="A102" s="75"/>
    </row>
  </sheetData>
  <mergeCells count="41">
    <mergeCell ref="B1:L1"/>
    <mergeCell ref="B2:L2"/>
    <mergeCell ref="B3:L3"/>
    <mergeCell ref="C5:C6"/>
    <mergeCell ref="J5:L6"/>
    <mergeCell ref="E6:E9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C29:C30"/>
    <mergeCell ref="E30:E33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B68:L68"/>
    <mergeCell ref="B69:L69"/>
    <mergeCell ref="E54:E57"/>
    <mergeCell ref="M55:M56"/>
    <mergeCell ref="G56:G63"/>
    <mergeCell ref="C57:C58"/>
    <mergeCell ref="C61:C62"/>
    <mergeCell ref="E62:E65"/>
    <mergeCell ref="M62:M63"/>
    <mergeCell ref="M64:M65"/>
    <mergeCell ref="C65:C6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2"/>
  <sheetViews>
    <sheetView zoomScale="91" zoomScaleNormal="91" workbookViewId="0">
      <selection activeCell="L28" sqref="L28"/>
    </sheetView>
  </sheetViews>
  <sheetFormatPr defaultColWidth="9.109375" defaultRowHeight="14.4"/>
  <cols>
    <col min="1" max="1" width="2.88671875" customWidth="1"/>
    <col min="2" max="2" width="21" customWidth="1"/>
    <col min="3" max="3" width="2.44140625" customWidth="1"/>
    <col min="4" max="4" width="21.33203125" customWidth="1"/>
    <col min="5" max="5" width="2.44140625" customWidth="1"/>
    <col min="6" max="6" width="21.6640625" customWidth="1"/>
    <col min="7" max="7" width="2.44140625" customWidth="1"/>
    <col min="8" max="8" width="21" customWidth="1"/>
    <col min="9" max="9" width="2.44140625" customWidth="1"/>
    <col min="10" max="10" width="20.33203125" customWidth="1"/>
    <col min="11" max="11" width="2.88671875" customWidth="1"/>
    <col min="12" max="12" width="18.6640625" customWidth="1"/>
    <col min="13" max="13" width="2.5546875" customWidth="1"/>
    <col min="14" max="14" width="21.109375" customWidth="1"/>
    <col min="15" max="15" width="3.88671875" customWidth="1"/>
    <col min="16" max="23" width="20.6640625" customWidth="1"/>
    <col min="24" max="24" width="2.33203125" customWidth="1"/>
    <col min="26" max="26" width="2.88671875" customWidth="1"/>
    <col min="27" max="27" width="22.6640625" customWidth="1"/>
    <col min="28" max="32" width="20.6640625" customWidth="1"/>
    <col min="33" max="33" width="3" customWidth="1"/>
  </cols>
  <sheetData>
    <row r="1" spans="1:13" ht="9.9" customHeight="1"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3" ht="9.9" customHeight="1">
      <c r="B2" s="738" t="s">
        <v>1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3" ht="8.1" customHeight="1">
      <c r="A3" s="289"/>
      <c r="B3" s="739" t="s">
        <v>424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3" ht="8.1" customHeight="1">
      <c r="A4" s="303">
        <v>1</v>
      </c>
      <c r="B4" s="261" t="s">
        <v>877</v>
      </c>
      <c r="C4" s="276"/>
      <c r="D4" s="265"/>
      <c r="E4" s="276"/>
      <c r="F4" s="277"/>
      <c r="G4" s="277"/>
      <c r="H4" s="277"/>
      <c r="I4" s="277"/>
      <c r="J4" s="277"/>
      <c r="K4" s="277"/>
      <c r="L4" s="277"/>
      <c r="M4" s="277"/>
    </row>
    <row r="5" spans="1:13" ht="8.1" customHeight="1">
      <c r="A5" s="303"/>
      <c r="B5" s="258"/>
      <c r="C5" s="742">
        <v>1</v>
      </c>
      <c r="D5" s="261" t="str">
        <f>B4</f>
        <v>КЕНЖИГУЛОВ-КЕНЖИГУЛОВ</v>
      </c>
      <c r="E5" s="276"/>
      <c r="F5" s="251"/>
      <c r="G5" s="277"/>
      <c r="H5" s="385"/>
      <c r="I5" s="277"/>
      <c r="J5" s="772" t="s">
        <v>878</v>
      </c>
      <c r="K5" s="772"/>
      <c r="L5" s="772"/>
      <c r="M5" s="277"/>
    </row>
    <row r="6" spans="1:13" ht="8.1" customHeight="1">
      <c r="A6" s="303">
        <v>2</v>
      </c>
      <c r="B6" s="373" t="s">
        <v>879</v>
      </c>
      <c r="C6" s="744"/>
      <c r="D6" s="258" t="s">
        <v>880</v>
      </c>
      <c r="E6" s="742">
        <v>17</v>
      </c>
      <c r="F6" s="251"/>
      <c r="G6" s="277"/>
      <c r="H6" s="385"/>
      <c r="I6" s="277"/>
      <c r="J6" s="772"/>
      <c r="K6" s="772"/>
      <c r="L6" s="772"/>
      <c r="M6" s="277"/>
    </row>
    <row r="7" spans="1:13" ht="8.1" customHeight="1">
      <c r="A7" s="303"/>
      <c r="B7" s="251"/>
      <c r="C7" s="250"/>
      <c r="D7" s="265"/>
      <c r="E7" s="743"/>
      <c r="F7" s="261" t="str">
        <f>D5</f>
        <v>КЕНЖИГУЛОВ-КЕНЖИГУЛОВ</v>
      </c>
      <c r="G7" s="276"/>
      <c r="H7" s="251"/>
      <c r="I7" s="277"/>
      <c r="J7" s="277"/>
      <c r="K7" s="277"/>
      <c r="L7" s="277"/>
      <c r="M7" s="277"/>
    </row>
    <row r="8" spans="1:13" ht="8.1" customHeight="1">
      <c r="A8" s="303">
        <v>3</v>
      </c>
      <c r="B8" s="261" t="s">
        <v>881</v>
      </c>
      <c r="C8" s="275"/>
      <c r="D8" s="265"/>
      <c r="E8" s="743"/>
      <c r="F8" s="258" t="s">
        <v>882</v>
      </c>
      <c r="G8" s="742">
        <v>25</v>
      </c>
      <c r="H8" s="251"/>
      <c r="I8" s="277"/>
      <c r="J8" s="277"/>
      <c r="K8" s="277"/>
      <c r="L8" s="340"/>
      <c r="M8" s="277"/>
    </row>
    <row r="9" spans="1:13" ht="8.1" customHeight="1">
      <c r="A9" s="303"/>
      <c r="B9" s="258"/>
      <c r="C9" s="742">
        <v>2</v>
      </c>
      <c r="D9" s="261" t="str">
        <f>B8</f>
        <v>ИСКЕНДИРОВ-КОНКУБАЕВ</v>
      </c>
      <c r="E9" s="744"/>
      <c r="F9" s="265"/>
      <c r="G9" s="743"/>
      <c r="H9" s="251"/>
      <c r="I9" s="277"/>
      <c r="J9" s="277"/>
      <c r="K9" s="277"/>
      <c r="L9" s="340"/>
      <c r="M9" s="277"/>
    </row>
    <row r="10" spans="1:13" ht="8.1" customHeight="1">
      <c r="A10" s="303">
        <v>4</v>
      </c>
      <c r="B10" s="261" t="s">
        <v>883</v>
      </c>
      <c r="C10" s="744"/>
      <c r="D10" s="251" t="s">
        <v>884</v>
      </c>
      <c r="E10" s="250"/>
      <c r="F10" s="265"/>
      <c r="G10" s="743"/>
      <c r="H10" s="251"/>
      <c r="I10" s="277"/>
      <c r="J10" s="277"/>
      <c r="K10" s="277"/>
      <c r="L10" s="340"/>
      <c r="M10" s="277"/>
    </row>
    <row r="11" spans="1:13" ht="8.1" customHeight="1">
      <c r="A11" s="303"/>
      <c r="B11" s="251"/>
      <c r="C11" s="250"/>
      <c r="D11" s="251"/>
      <c r="E11" s="250"/>
      <c r="F11" s="265"/>
      <c r="G11" s="743"/>
      <c r="H11" s="261" t="str">
        <f>F7</f>
        <v>КЕНЖИГУЛОВ-КЕНЖИГУЛОВ</v>
      </c>
      <c r="I11" s="276"/>
      <c r="J11" s="277"/>
      <c r="K11" s="277"/>
      <c r="L11" s="340"/>
      <c r="M11" s="277"/>
    </row>
    <row r="12" spans="1:13" ht="8.1" customHeight="1">
      <c r="A12" s="303">
        <v>5</v>
      </c>
      <c r="B12" s="261" t="s">
        <v>885</v>
      </c>
      <c r="C12" s="275"/>
      <c r="D12" s="251"/>
      <c r="E12" s="250"/>
      <c r="F12" s="265"/>
      <c r="G12" s="743"/>
      <c r="H12" s="258" t="s">
        <v>886</v>
      </c>
      <c r="I12" s="742">
        <v>29</v>
      </c>
      <c r="J12" s="277"/>
      <c r="K12" s="277"/>
      <c r="L12" s="340"/>
      <c r="M12" s="277"/>
    </row>
    <row r="13" spans="1:13" ht="8.1" customHeight="1">
      <c r="A13" s="303"/>
      <c r="B13" s="258"/>
      <c r="C13" s="742">
        <v>3</v>
      </c>
      <c r="D13" s="261" t="str">
        <f>B12</f>
        <v>ХАРКИ И.-ХАРКИ А-М.</v>
      </c>
      <c r="E13" s="275"/>
      <c r="F13" s="265"/>
      <c r="G13" s="743"/>
      <c r="H13" s="265"/>
      <c r="I13" s="743"/>
      <c r="J13" s="277"/>
      <c r="K13" s="277"/>
      <c r="L13" s="340"/>
      <c r="M13" s="277"/>
    </row>
    <row r="14" spans="1:13" ht="8.1" customHeight="1">
      <c r="A14" s="303">
        <v>6</v>
      </c>
      <c r="B14" s="261" t="s">
        <v>887</v>
      </c>
      <c r="C14" s="744"/>
      <c r="D14" s="258" t="s">
        <v>509</v>
      </c>
      <c r="E14" s="742">
        <v>18</v>
      </c>
      <c r="F14" s="265"/>
      <c r="G14" s="743"/>
      <c r="H14" s="265"/>
      <c r="I14" s="743"/>
      <c r="J14" s="277"/>
      <c r="K14" s="277"/>
      <c r="L14" s="340"/>
      <c r="M14" s="277"/>
    </row>
    <row r="15" spans="1:13" ht="8.1" customHeight="1">
      <c r="A15" s="303"/>
      <c r="B15" s="251"/>
      <c r="C15" s="250"/>
      <c r="D15" s="265"/>
      <c r="E15" s="743"/>
      <c r="F15" s="261" t="str">
        <f>D13</f>
        <v>ХАРКИ И.-ХАРКИ А-М.</v>
      </c>
      <c r="G15" s="744"/>
      <c r="H15" s="265"/>
      <c r="I15" s="743"/>
      <c r="J15" s="277"/>
      <c r="K15" s="277"/>
      <c r="L15" s="340"/>
      <c r="M15" s="277"/>
    </row>
    <row r="16" spans="1:13" ht="8.1" customHeight="1">
      <c r="A16" s="303">
        <v>7</v>
      </c>
      <c r="B16" s="261" t="s">
        <v>888</v>
      </c>
      <c r="C16" s="275"/>
      <c r="D16" s="265"/>
      <c r="E16" s="743"/>
      <c r="F16" s="251" t="s">
        <v>889</v>
      </c>
      <c r="G16" s="250"/>
      <c r="H16" s="265"/>
      <c r="I16" s="743"/>
      <c r="J16" s="340"/>
      <c r="K16" s="277"/>
      <c r="L16" s="340"/>
      <c r="M16" s="277"/>
    </row>
    <row r="17" spans="1:13" ht="8.1" customHeight="1">
      <c r="A17" s="303"/>
      <c r="B17" s="258"/>
      <c r="C17" s="742">
        <v>4</v>
      </c>
      <c r="D17" s="261" t="str">
        <f>B18</f>
        <v>АКИМАЛИ-ИРИСАЛИЕВ</v>
      </c>
      <c r="E17" s="744"/>
      <c r="F17" s="251"/>
      <c r="G17" s="250"/>
      <c r="H17" s="265"/>
      <c r="I17" s="743"/>
      <c r="J17" s="340"/>
      <c r="K17" s="277"/>
      <c r="L17" s="340"/>
      <c r="M17" s="277"/>
    </row>
    <row r="18" spans="1:13" ht="8.1" customHeight="1">
      <c r="A18" s="303">
        <v>8</v>
      </c>
      <c r="B18" s="261" t="s">
        <v>890</v>
      </c>
      <c r="C18" s="744"/>
      <c r="D18" s="251" t="s">
        <v>623</v>
      </c>
      <c r="E18" s="250"/>
      <c r="F18" s="251"/>
      <c r="G18" s="250"/>
      <c r="H18" s="265"/>
      <c r="I18" s="743"/>
      <c r="J18" s="340"/>
      <c r="K18" s="277"/>
      <c r="L18" s="340"/>
      <c r="M18" s="277"/>
    </row>
    <row r="19" spans="1:13" ht="8.1" customHeight="1">
      <c r="A19" s="303"/>
      <c r="B19" s="251"/>
      <c r="C19" s="250"/>
      <c r="D19" s="251"/>
      <c r="E19" s="250"/>
      <c r="F19" s="251"/>
      <c r="G19" s="250"/>
      <c r="H19" s="265"/>
      <c r="I19" s="743"/>
      <c r="J19" s="261" t="str">
        <f>H27</f>
        <v>БЕЙСЕНОВ-СУРТУБАЕВ</v>
      </c>
      <c r="K19" s="276"/>
      <c r="L19" s="340"/>
      <c r="M19" s="277"/>
    </row>
    <row r="20" spans="1:13" ht="8.1" customHeight="1">
      <c r="A20" s="303">
        <v>9</v>
      </c>
      <c r="B20" s="261" t="s">
        <v>891</v>
      </c>
      <c r="C20" s="275"/>
      <c r="D20" s="251"/>
      <c r="E20" s="250"/>
      <c r="F20" s="251"/>
      <c r="G20" s="250"/>
      <c r="H20" s="265"/>
      <c r="I20" s="743"/>
      <c r="J20" s="341" t="s">
        <v>892</v>
      </c>
      <c r="K20" s="742">
        <v>31</v>
      </c>
      <c r="L20" s="340"/>
      <c r="M20" s="277"/>
    </row>
    <row r="21" spans="1:13" ht="8.1" customHeight="1">
      <c r="A21" s="303"/>
      <c r="B21" s="258"/>
      <c r="C21" s="742">
        <v>5</v>
      </c>
      <c r="D21" s="261" t="str">
        <f>B20</f>
        <v>БЕЙСЕНОВ-СУРТУБАЕВ</v>
      </c>
      <c r="E21" s="275"/>
      <c r="F21" s="251"/>
      <c r="G21" s="250"/>
      <c r="H21" s="265"/>
      <c r="I21" s="743"/>
      <c r="J21" s="343"/>
      <c r="K21" s="743"/>
      <c r="L21" s="340"/>
      <c r="M21" s="277"/>
    </row>
    <row r="22" spans="1:13" ht="8.1" customHeight="1">
      <c r="A22" s="303">
        <v>10</v>
      </c>
      <c r="B22" s="261" t="s">
        <v>893</v>
      </c>
      <c r="C22" s="744"/>
      <c r="D22" s="258" t="s">
        <v>894</v>
      </c>
      <c r="E22" s="742">
        <v>19</v>
      </c>
      <c r="F22" s="251"/>
      <c r="G22" s="250"/>
      <c r="H22" s="265"/>
      <c r="I22" s="743"/>
      <c r="J22" s="343"/>
      <c r="K22" s="743"/>
      <c r="L22" s="340"/>
      <c r="M22" s="277"/>
    </row>
    <row r="23" spans="1:13" ht="8.1" customHeight="1">
      <c r="A23" s="303"/>
      <c r="B23" s="251"/>
      <c r="C23" s="250"/>
      <c r="D23" s="265"/>
      <c r="E23" s="743"/>
      <c r="F23" s="261" t="str">
        <f>D21</f>
        <v>БЕЙСЕНОВ-СУРТУБАЕВ</v>
      </c>
      <c r="G23" s="275"/>
      <c r="H23" s="265"/>
      <c r="I23" s="743"/>
      <c r="J23" s="343"/>
      <c r="K23" s="743"/>
      <c r="L23" s="340"/>
      <c r="M23" s="277"/>
    </row>
    <row r="24" spans="1:13" ht="8.1" customHeight="1">
      <c r="A24" s="303">
        <v>11</v>
      </c>
      <c r="B24" s="265" t="s">
        <v>895</v>
      </c>
      <c r="C24" s="275"/>
      <c r="D24" s="265"/>
      <c r="E24" s="743"/>
      <c r="F24" s="258" t="s">
        <v>896</v>
      </c>
      <c r="G24" s="742">
        <v>26</v>
      </c>
      <c r="H24" s="265"/>
      <c r="I24" s="743"/>
      <c r="J24" s="343"/>
      <c r="K24" s="743"/>
      <c r="L24" s="340"/>
      <c r="M24" s="277"/>
    </row>
    <row r="25" spans="1:13" ht="8.1" customHeight="1">
      <c r="A25" s="303"/>
      <c r="B25" s="258"/>
      <c r="C25" s="770">
        <v>6</v>
      </c>
      <c r="D25" s="261" t="str">
        <f>B26</f>
        <v>ГЕРАСИМЕНКО Г.-ХАЛИЛОВ</v>
      </c>
      <c r="E25" s="744"/>
      <c r="F25" s="265"/>
      <c r="G25" s="743"/>
      <c r="H25" s="265"/>
      <c r="I25" s="743"/>
      <c r="J25" s="343"/>
      <c r="K25" s="743"/>
      <c r="L25" s="340"/>
      <c r="M25" s="277"/>
    </row>
    <row r="26" spans="1:13" ht="8.1" customHeight="1">
      <c r="A26" s="303">
        <v>12</v>
      </c>
      <c r="B26" s="261" t="s">
        <v>897</v>
      </c>
      <c r="C26" s="771"/>
      <c r="D26" s="251" t="s">
        <v>898</v>
      </c>
      <c r="E26" s="250"/>
      <c r="F26" s="265"/>
      <c r="G26" s="743"/>
      <c r="H26" s="265"/>
      <c r="I26" s="743"/>
      <c r="J26" s="343"/>
      <c r="K26" s="743"/>
      <c r="L26" s="340"/>
      <c r="M26" s="277"/>
    </row>
    <row r="27" spans="1:13" ht="8.1" customHeight="1">
      <c r="A27" s="303"/>
      <c r="B27" s="251"/>
      <c r="C27" s="250"/>
      <c r="D27" s="251"/>
      <c r="E27" s="250"/>
      <c r="F27" s="265"/>
      <c r="G27" s="743"/>
      <c r="H27" s="261" t="str">
        <f>F23</f>
        <v>БЕЙСЕНОВ-СУРТУБАЕВ</v>
      </c>
      <c r="I27" s="744"/>
      <c r="J27" s="343"/>
      <c r="K27" s="743"/>
      <c r="L27" s="340"/>
      <c r="M27" s="277"/>
    </row>
    <row r="28" spans="1:13" ht="8.1" customHeight="1">
      <c r="A28" s="303">
        <v>13</v>
      </c>
      <c r="B28" s="261" t="s">
        <v>899</v>
      </c>
      <c r="C28" s="275"/>
      <c r="D28" s="251"/>
      <c r="E28" s="250"/>
      <c r="F28" s="265"/>
      <c r="G28" s="743"/>
      <c r="H28" s="251" t="s">
        <v>892</v>
      </c>
      <c r="I28" s="277"/>
      <c r="J28" s="343"/>
      <c r="K28" s="743"/>
      <c r="L28" s="340"/>
      <c r="M28" s="277"/>
    </row>
    <row r="29" spans="1:13" ht="8.1" customHeight="1">
      <c r="A29" s="303"/>
      <c r="B29" s="258"/>
      <c r="C29" s="742">
        <v>7</v>
      </c>
      <c r="D29" s="261" t="str">
        <f>B28</f>
        <v>ТЛЕУБАЕВ-САРСЕНБАЙ</v>
      </c>
      <c r="E29" s="275"/>
      <c r="F29" s="265"/>
      <c r="G29" s="743"/>
      <c r="H29" s="251"/>
      <c r="I29" s="277"/>
      <c r="J29" s="343"/>
      <c r="K29" s="743"/>
      <c r="L29" s="251"/>
      <c r="M29" s="277"/>
    </row>
    <row r="30" spans="1:13" ht="8.1" customHeight="1">
      <c r="A30" s="303">
        <v>14</v>
      </c>
      <c r="B30" s="261" t="s">
        <v>900</v>
      </c>
      <c r="C30" s="744"/>
      <c r="D30" s="258" t="s">
        <v>463</v>
      </c>
      <c r="E30" s="742">
        <v>20</v>
      </c>
      <c r="F30" s="265"/>
      <c r="G30" s="743"/>
      <c r="H30" s="251"/>
      <c r="I30" s="277"/>
      <c r="J30" s="343"/>
      <c r="K30" s="743"/>
      <c r="L30" s="251"/>
      <c r="M30" s="277"/>
    </row>
    <row r="31" spans="1:13" ht="8.1" customHeight="1">
      <c r="A31" s="303"/>
      <c r="B31" s="251"/>
      <c r="C31" s="250"/>
      <c r="D31" s="265"/>
      <c r="E31" s="743"/>
      <c r="F31" s="261" t="str">
        <f>D33</f>
        <v>ЖОЛУДЕВ-КУРМАНГАЛИЕВ</v>
      </c>
      <c r="G31" s="744"/>
      <c r="H31" s="251"/>
      <c r="I31" s="277"/>
      <c r="J31" s="343"/>
      <c r="K31" s="743"/>
      <c r="L31" s="251"/>
      <c r="M31" s="277"/>
    </row>
    <row r="32" spans="1:13" ht="8.1" customHeight="1">
      <c r="A32" s="303">
        <v>15</v>
      </c>
      <c r="B32" s="261" t="s">
        <v>901</v>
      </c>
      <c r="C32" s="275"/>
      <c r="D32" s="265"/>
      <c r="E32" s="743"/>
      <c r="F32" s="251" t="s">
        <v>902</v>
      </c>
      <c r="G32" s="250"/>
      <c r="H32" s="251"/>
      <c r="I32" s="277"/>
      <c r="J32" s="343"/>
      <c r="K32" s="743"/>
      <c r="L32" s="251"/>
      <c r="M32" s="277"/>
    </row>
    <row r="33" spans="1:13" ht="8.1" customHeight="1">
      <c r="A33" s="303"/>
      <c r="B33" s="258"/>
      <c r="C33" s="742">
        <v>8</v>
      </c>
      <c r="D33" s="261" t="str">
        <f>B34</f>
        <v>ЖОЛУДЕВ-КУРМАНГАЛИЕВ</v>
      </c>
      <c r="E33" s="744"/>
      <c r="F33" s="251"/>
      <c r="G33" s="250"/>
      <c r="H33" s="251"/>
      <c r="I33" s="277"/>
      <c r="J33" s="343"/>
      <c r="K33" s="743"/>
      <c r="L33" s="251"/>
      <c r="M33" s="277"/>
    </row>
    <row r="34" spans="1:13" ht="8.1" customHeight="1">
      <c r="A34" s="303">
        <v>16</v>
      </c>
      <c r="B34" s="261" t="s">
        <v>903</v>
      </c>
      <c r="C34" s="744"/>
      <c r="D34" s="251" t="s">
        <v>904</v>
      </c>
      <c r="E34" s="250"/>
      <c r="F34" s="251"/>
      <c r="G34" s="250"/>
      <c r="H34" s="251"/>
      <c r="I34" s="277"/>
      <c r="J34" s="343"/>
      <c r="K34" s="743"/>
      <c r="L34" s="251"/>
      <c r="M34" s="277"/>
    </row>
    <row r="35" spans="1:13" ht="8.1" customHeight="1">
      <c r="A35" s="303"/>
      <c r="B35" s="251"/>
      <c r="C35" s="250"/>
      <c r="D35" s="251"/>
      <c r="E35" s="250"/>
      <c r="F35" s="251"/>
      <c r="G35" s="250"/>
      <c r="H35" s="251"/>
      <c r="I35" s="277"/>
      <c r="J35" s="343"/>
      <c r="K35" s="743"/>
      <c r="L35" s="373" t="str">
        <f>J51</f>
        <v>КЕЛЬБУГАНОВ-РАЙТЕР</v>
      </c>
      <c r="M35" s="720">
        <v>1</v>
      </c>
    </row>
    <row r="36" spans="1:13" ht="8.1" customHeight="1">
      <c r="A36" s="303">
        <v>17</v>
      </c>
      <c r="B36" s="261" t="s">
        <v>905</v>
      </c>
      <c r="C36" s="275"/>
      <c r="D36" s="251"/>
      <c r="E36" s="250"/>
      <c r="F36" s="251"/>
      <c r="G36" s="250"/>
      <c r="H36" s="251"/>
      <c r="I36" s="277"/>
      <c r="J36" s="343"/>
      <c r="K36" s="743"/>
      <c r="L36" s="251" t="s">
        <v>906</v>
      </c>
      <c r="M36" s="720"/>
    </row>
    <row r="37" spans="1:13" ht="8.1" customHeight="1">
      <c r="A37" s="303"/>
      <c r="B37" s="258"/>
      <c r="C37" s="742">
        <v>9</v>
      </c>
      <c r="D37" s="261" t="str">
        <f>B36</f>
        <v>ЖАМАЛ-АРТУКМЕТОВ</v>
      </c>
      <c r="E37" s="275"/>
      <c r="F37" s="251"/>
      <c r="G37" s="250"/>
      <c r="H37" s="251"/>
      <c r="I37" s="277"/>
      <c r="J37" s="343"/>
      <c r="K37" s="743"/>
      <c r="L37" s="251"/>
      <c r="M37" s="277"/>
    </row>
    <row r="38" spans="1:13" ht="8.1" customHeight="1">
      <c r="A38" s="303">
        <v>18</v>
      </c>
      <c r="B38" s="261" t="s">
        <v>907</v>
      </c>
      <c r="C38" s="744"/>
      <c r="D38" s="258" t="s">
        <v>908</v>
      </c>
      <c r="E38" s="742">
        <v>21</v>
      </c>
      <c r="F38" s="251"/>
      <c r="G38" s="250"/>
      <c r="H38" s="251"/>
      <c r="I38" s="277"/>
      <c r="J38" s="343"/>
      <c r="K38" s="743"/>
      <c r="L38" s="251"/>
      <c r="M38" s="277"/>
    </row>
    <row r="39" spans="1:13" ht="8.1" customHeight="1">
      <c r="A39" s="303"/>
      <c r="B39" s="251"/>
      <c r="C39" s="250"/>
      <c r="D39" s="265"/>
      <c r="E39" s="743"/>
      <c r="F39" s="261" t="str">
        <f>D37</f>
        <v>ЖАМАЛ-АРТУКМЕТОВ</v>
      </c>
      <c r="G39" s="275"/>
      <c r="H39" s="251"/>
      <c r="I39" s="277"/>
      <c r="J39" s="343"/>
      <c r="K39" s="743"/>
      <c r="L39" s="251"/>
      <c r="M39" s="277"/>
    </row>
    <row r="40" spans="1:13" ht="8.1" customHeight="1">
      <c r="A40" s="303">
        <v>19</v>
      </c>
      <c r="B40" s="261" t="s">
        <v>909</v>
      </c>
      <c r="C40" s="275"/>
      <c r="D40" s="265"/>
      <c r="E40" s="743"/>
      <c r="F40" s="258" t="s">
        <v>910</v>
      </c>
      <c r="G40" s="742">
        <v>27</v>
      </c>
      <c r="H40" s="251"/>
      <c r="I40" s="277"/>
      <c r="J40" s="343"/>
      <c r="K40" s="743"/>
      <c r="L40" s="251"/>
      <c r="M40" s="277"/>
    </row>
    <row r="41" spans="1:13" ht="8.1" customHeight="1">
      <c r="A41" s="303"/>
      <c r="B41" s="258"/>
      <c r="C41" s="742">
        <v>10</v>
      </c>
      <c r="D41" s="261" t="str">
        <f>B40</f>
        <v>БЕСБАЙ-АМОНГОСОВ</v>
      </c>
      <c r="E41" s="744"/>
      <c r="F41" s="265"/>
      <c r="G41" s="743"/>
      <c r="H41" s="251"/>
      <c r="I41" s="277"/>
      <c r="J41" s="343"/>
      <c r="K41" s="743"/>
      <c r="L41" s="251"/>
      <c r="M41" s="277"/>
    </row>
    <row r="42" spans="1:13" ht="8.1" customHeight="1">
      <c r="A42" s="303">
        <v>20</v>
      </c>
      <c r="B42" s="261" t="s">
        <v>911</v>
      </c>
      <c r="C42" s="744"/>
      <c r="D42" s="251" t="s">
        <v>912</v>
      </c>
      <c r="E42" s="250"/>
      <c r="F42" s="265"/>
      <c r="G42" s="743"/>
      <c r="H42" s="251"/>
      <c r="I42" s="277"/>
      <c r="J42" s="343"/>
      <c r="K42" s="743"/>
      <c r="L42" s="251"/>
      <c r="M42" s="277"/>
    </row>
    <row r="43" spans="1:13" ht="8.1" customHeight="1">
      <c r="A43" s="303"/>
      <c r="B43" s="251"/>
      <c r="C43" s="250"/>
      <c r="D43" s="265"/>
      <c r="E43" s="275"/>
      <c r="F43" s="265"/>
      <c r="G43" s="743"/>
      <c r="H43" s="261" t="str">
        <f>F39</f>
        <v>ЖАМАЛ-АРТУКМЕТОВ</v>
      </c>
      <c r="I43" s="276"/>
      <c r="J43" s="343"/>
      <c r="K43" s="743"/>
      <c r="L43" s="251"/>
      <c r="M43" s="277"/>
    </row>
    <row r="44" spans="1:13" ht="8.1" customHeight="1">
      <c r="A44" s="303">
        <v>21</v>
      </c>
      <c r="B44" s="261" t="s">
        <v>913</v>
      </c>
      <c r="C44" s="275"/>
      <c r="D44" s="265"/>
      <c r="E44" s="275"/>
      <c r="F44" s="265"/>
      <c r="G44" s="743"/>
      <c r="H44" s="258" t="s">
        <v>910</v>
      </c>
      <c r="I44" s="742">
        <v>30</v>
      </c>
      <c r="J44" s="343"/>
      <c r="K44" s="743"/>
      <c r="L44" s="265"/>
      <c r="M44" s="277"/>
    </row>
    <row r="45" spans="1:13" ht="8.1" customHeight="1">
      <c r="A45" s="303"/>
      <c r="B45" s="258"/>
      <c r="C45" s="742">
        <v>11</v>
      </c>
      <c r="D45" s="261" t="str">
        <f>B44</f>
        <v>ДАНИЯРОВ-СОТНИК</v>
      </c>
      <c r="E45" s="275"/>
      <c r="F45" s="265"/>
      <c r="G45" s="743"/>
      <c r="H45" s="265"/>
      <c r="I45" s="743"/>
      <c r="J45" s="343"/>
      <c r="K45" s="743"/>
      <c r="L45" s="265"/>
      <c r="M45" s="277"/>
    </row>
    <row r="46" spans="1:13" ht="8.1" customHeight="1">
      <c r="A46" s="303">
        <v>22</v>
      </c>
      <c r="B46" s="261" t="s">
        <v>914</v>
      </c>
      <c r="C46" s="744"/>
      <c r="D46" s="258" t="s">
        <v>915</v>
      </c>
      <c r="E46" s="742">
        <v>22</v>
      </c>
      <c r="F46" s="265"/>
      <c r="G46" s="743"/>
      <c r="H46" s="265"/>
      <c r="I46" s="743"/>
      <c r="J46" s="343"/>
      <c r="K46" s="743"/>
      <c r="L46" s="251"/>
      <c r="M46" s="277"/>
    </row>
    <row r="47" spans="1:13" ht="8.1" customHeight="1">
      <c r="A47" s="303"/>
      <c r="B47" s="251"/>
      <c r="C47" s="250"/>
      <c r="D47" s="265"/>
      <c r="E47" s="743"/>
      <c r="F47" s="261" t="str">
        <f>D45</f>
        <v>ДАНИЯРОВ-СОТНИК</v>
      </c>
      <c r="G47" s="744"/>
      <c r="H47" s="265"/>
      <c r="I47" s="743"/>
      <c r="J47" s="343"/>
      <c r="K47" s="743"/>
      <c r="L47" s="251"/>
      <c r="M47" s="277"/>
    </row>
    <row r="48" spans="1:13" ht="8.1" customHeight="1">
      <c r="A48" s="303">
        <v>23</v>
      </c>
      <c r="B48" s="261" t="s">
        <v>916</v>
      </c>
      <c r="C48" s="275"/>
      <c r="D48" s="265"/>
      <c r="E48" s="743"/>
      <c r="F48" s="251" t="s">
        <v>917</v>
      </c>
      <c r="G48" s="250"/>
      <c r="H48" s="265"/>
      <c r="I48" s="743"/>
      <c r="J48" s="343"/>
      <c r="K48" s="743"/>
      <c r="L48" s="251"/>
      <c r="M48" s="277"/>
    </row>
    <row r="49" spans="1:13" ht="8.1" customHeight="1">
      <c r="A49" s="303"/>
      <c r="B49" s="258"/>
      <c r="C49" s="742">
        <v>12</v>
      </c>
      <c r="D49" s="261" t="str">
        <f>B50</f>
        <v>КУРМАМБАЕВ-ЖУБАНОВ</v>
      </c>
      <c r="E49" s="744"/>
      <c r="F49" s="251"/>
      <c r="G49" s="250"/>
      <c r="H49" s="265"/>
      <c r="I49" s="743"/>
      <c r="J49" s="343"/>
      <c r="K49" s="743"/>
      <c r="L49" s="251"/>
      <c r="M49" s="277"/>
    </row>
    <row r="50" spans="1:13" ht="8.1" customHeight="1">
      <c r="A50" s="303">
        <v>24</v>
      </c>
      <c r="B50" s="261" t="s">
        <v>918</v>
      </c>
      <c r="C50" s="744"/>
      <c r="D50" s="251" t="s">
        <v>919</v>
      </c>
      <c r="E50" s="250"/>
      <c r="F50" s="251"/>
      <c r="G50" s="250"/>
      <c r="H50" s="265"/>
      <c r="I50" s="743"/>
      <c r="J50" s="343"/>
      <c r="K50" s="743"/>
      <c r="L50" s="251"/>
      <c r="M50" s="277"/>
    </row>
    <row r="51" spans="1:13" ht="8.1" customHeight="1">
      <c r="A51" s="303"/>
      <c r="B51" s="251"/>
      <c r="C51" s="250"/>
      <c r="D51" s="251"/>
      <c r="E51" s="250"/>
      <c r="F51" s="251"/>
      <c r="G51" s="250"/>
      <c r="H51" s="265"/>
      <c r="I51" s="743"/>
      <c r="J51" s="373" t="str">
        <f>H59</f>
        <v>КЕЛЬБУГАНОВ-РАЙТЕР</v>
      </c>
      <c r="K51" s="744"/>
      <c r="L51" s="251"/>
      <c r="M51" s="277"/>
    </row>
    <row r="52" spans="1:13" ht="8.1" customHeight="1">
      <c r="A52" s="303">
        <v>25</v>
      </c>
      <c r="B52" s="261" t="s">
        <v>920</v>
      </c>
      <c r="C52" s="275"/>
      <c r="D52" s="251"/>
      <c r="E52" s="250"/>
      <c r="F52" s="251"/>
      <c r="G52" s="250"/>
      <c r="H52" s="265"/>
      <c r="I52" s="743"/>
      <c r="J52" s="340" t="s">
        <v>921</v>
      </c>
      <c r="K52" s="250"/>
      <c r="L52" s="251"/>
      <c r="M52" s="277"/>
    </row>
    <row r="53" spans="1:13" ht="8.1" customHeight="1">
      <c r="A53" s="303"/>
      <c r="B53" s="258"/>
      <c r="C53" s="742">
        <v>13</v>
      </c>
      <c r="D53" s="261" t="str">
        <f>B52</f>
        <v>ЗАХАРОВ-КИМ Т.</v>
      </c>
      <c r="E53" s="275"/>
      <c r="F53" s="251"/>
      <c r="G53" s="250"/>
      <c r="H53" s="265"/>
      <c r="I53" s="743"/>
      <c r="J53" s="340"/>
      <c r="K53" s="250"/>
      <c r="L53" s="265"/>
      <c r="M53" s="334"/>
    </row>
    <row r="54" spans="1:13" ht="8.1" customHeight="1">
      <c r="A54" s="303">
        <v>26</v>
      </c>
      <c r="B54" s="261" t="s">
        <v>922</v>
      </c>
      <c r="C54" s="744"/>
      <c r="D54" s="258" t="s">
        <v>923</v>
      </c>
      <c r="E54" s="742">
        <v>23</v>
      </c>
      <c r="F54" s="251"/>
      <c r="G54" s="250"/>
      <c r="H54" s="265"/>
      <c r="I54" s="743"/>
      <c r="J54" s="340"/>
      <c r="K54" s="250"/>
      <c r="L54" s="251"/>
      <c r="M54" s="277"/>
    </row>
    <row r="55" spans="1:13" ht="8.1" customHeight="1">
      <c r="A55" s="303"/>
      <c r="B55" s="251"/>
      <c r="C55" s="250"/>
      <c r="D55" s="265"/>
      <c r="E55" s="743"/>
      <c r="F55" s="261" t="str">
        <f>D57</f>
        <v>ГЕРАСИМЕНКО А.-ГЕРАСИМЕНКО Т.</v>
      </c>
      <c r="G55" s="275"/>
      <c r="H55" s="265"/>
      <c r="I55" s="743"/>
      <c r="J55" s="340"/>
      <c r="K55" s="304">
        <v>-31</v>
      </c>
      <c r="L55" s="261" t="str">
        <f>J19</f>
        <v>БЕЙСЕНОВ-СУРТУБАЕВ</v>
      </c>
      <c r="M55" s="720">
        <v>2</v>
      </c>
    </row>
    <row r="56" spans="1:13" ht="8.1" customHeight="1">
      <c r="A56" s="303">
        <v>27</v>
      </c>
      <c r="B56" s="261" t="s">
        <v>924</v>
      </c>
      <c r="C56" s="275"/>
      <c r="D56" s="265"/>
      <c r="E56" s="743"/>
      <c r="F56" s="258" t="s">
        <v>925</v>
      </c>
      <c r="G56" s="742">
        <v>28</v>
      </c>
      <c r="H56" s="265"/>
      <c r="I56" s="743"/>
      <c r="J56" s="340"/>
      <c r="K56" s="250"/>
      <c r="L56" s="251"/>
      <c r="M56" s="720"/>
    </row>
    <row r="57" spans="1:13" ht="8.1" customHeight="1">
      <c r="A57" s="303"/>
      <c r="B57" s="258"/>
      <c r="C57" s="742">
        <v>14</v>
      </c>
      <c r="D57" s="373" t="str">
        <f>B58</f>
        <v>ГЕРАСИМЕНКО А.-ГЕРАСИМЕНКО Т.</v>
      </c>
      <c r="E57" s="744"/>
      <c r="F57" s="265"/>
      <c r="G57" s="743"/>
      <c r="H57" s="265"/>
      <c r="I57" s="743"/>
      <c r="J57" s="340"/>
      <c r="K57" s="250"/>
      <c r="L57" s="251"/>
      <c r="M57" s="277"/>
    </row>
    <row r="58" spans="1:13" ht="8.1" customHeight="1">
      <c r="A58" s="303">
        <v>28</v>
      </c>
      <c r="B58" s="373" t="s">
        <v>926</v>
      </c>
      <c r="C58" s="744"/>
      <c r="D58" s="251" t="s">
        <v>927</v>
      </c>
      <c r="E58" s="250"/>
      <c r="F58" s="265"/>
      <c r="G58" s="743"/>
      <c r="H58" s="265"/>
      <c r="I58" s="743"/>
      <c r="J58" s="340"/>
      <c r="K58" s="250"/>
      <c r="L58" s="251"/>
      <c r="M58" s="277"/>
    </row>
    <row r="59" spans="1:13" ht="8.1" customHeight="1">
      <c r="A59" s="303"/>
      <c r="B59" s="251"/>
      <c r="C59" s="250"/>
      <c r="D59" s="251"/>
      <c r="E59" s="250"/>
      <c r="F59" s="265"/>
      <c r="G59" s="743"/>
      <c r="H59" s="261" t="str">
        <f>F63</f>
        <v>КЕЛЬБУГАНОВ-РАЙТЕР</v>
      </c>
      <c r="I59" s="744"/>
      <c r="J59" s="340"/>
      <c r="K59" s="277"/>
      <c r="L59" s="251"/>
      <c r="M59" s="277"/>
    </row>
    <row r="60" spans="1:13" ht="8.1" customHeight="1">
      <c r="A60" s="303">
        <v>29</v>
      </c>
      <c r="B60" s="261" t="s">
        <v>928</v>
      </c>
      <c r="C60" s="275"/>
      <c r="D60" s="251"/>
      <c r="E60" s="250"/>
      <c r="F60" s="265"/>
      <c r="G60" s="743"/>
      <c r="H60" s="251" t="s">
        <v>929</v>
      </c>
      <c r="I60" s="277"/>
      <c r="J60" s="340"/>
      <c r="K60" s="277"/>
      <c r="L60" s="277"/>
      <c r="M60" s="277"/>
    </row>
    <row r="61" spans="1:13" ht="8.1" customHeight="1">
      <c r="A61" s="303"/>
      <c r="B61" s="258"/>
      <c r="C61" s="742">
        <v>15</v>
      </c>
      <c r="D61" s="261" t="str">
        <f>B62</f>
        <v>РАМАЗАНОВ-ХАРКИ М.</v>
      </c>
      <c r="E61" s="275"/>
      <c r="F61" s="265"/>
      <c r="G61" s="743"/>
      <c r="H61" s="251"/>
      <c r="I61" s="277"/>
      <c r="J61" s="277"/>
      <c r="K61" s="277"/>
      <c r="L61" s="248"/>
      <c r="M61" s="277"/>
    </row>
    <row r="62" spans="1:13" ht="8.1" customHeight="1">
      <c r="A62" s="303">
        <v>30</v>
      </c>
      <c r="B62" s="261" t="s">
        <v>930</v>
      </c>
      <c r="C62" s="744"/>
      <c r="D62" s="258" t="s">
        <v>931</v>
      </c>
      <c r="E62" s="742">
        <v>24</v>
      </c>
      <c r="F62" s="265"/>
      <c r="G62" s="743"/>
      <c r="H62" s="251"/>
      <c r="I62" s="277"/>
      <c r="J62" s="277"/>
      <c r="K62" s="277"/>
      <c r="L62" s="378" t="str">
        <f>H11</f>
        <v>КЕНЖИГУЛОВ-КЕНЖИГУЛОВ</v>
      </c>
      <c r="M62" s="740">
        <v>3</v>
      </c>
    </row>
    <row r="63" spans="1:13" ht="8.1" customHeight="1">
      <c r="A63" s="303"/>
      <c r="B63" s="251"/>
      <c r="C63" s="250"/>
      <c r="D63" s="265"/>
      <c r="E63" s="743"/>
      <c r="F63" s="261" t="str">
        <f>D65</f>
        <v>КЕЛЬБУГАНОВ-РАЙТЕР</v>
      </c>
      <c r="G63" s="744"/>
      <c r="H63" s="340"/>
      <c r="I63" s="277"/>
      <c r="J63" s="277"/>
      <c r="K63" s="277"/>
      <c r="L63" s="251"/>
      <c r="M63" s="740"/>
    </row>
    <row r="64" spans="1:13" ht="8.1" customHeight="1">
      <c r="A64" s="303">
        <v>31</v>
      </c>
      <c r="B64" s="261" t="s">
        <v>932</v>
      </c>
      <c r="C64" s="275"/>
      <c r="D64" s="265"/>
      <c r="E64" s="743"/>
      <c r="F64" s="251" t="s">
        <v>933</v>
      </c>
      <c r="G64" s="277"/>
      <c r="H64" s="340"/>
      <c r="I64" s="277"/>
      <c r="J64" s="277"/>
      <c r="K64" s="277"/>
      <c r="L64" s="261" t="str">
        <f>H43</f>
        <v>ЖАМАЛ-АРТУКМЕТОВ</v>
      </c>
      <c r="M64" s="740">
        <v>3</v>
      </c>
    </row>
    <row r="65" spans="1:13" ht="8.1" customHeight="1">
      <c r="A65" s="303"/>
      <c r="B65" s="258"/>
      <c r="C65" s="742">
        <v>16</v>
      </c>
      <c r="D65" s="261" t="str">
        <f>B66</f>
        <v>КЕЛЬБУГАНОВ-РАЙТЕР</v>
      </c>
      <c r="E65" s="744"/>
      <c r="F65" s="251"/>
      <c r="G65" s="277"/>
      <c r="H65" s="340"/>
      <c r="I65" s="277"/>
      <c r="J65" s="277"/>
      <c r="K65" s="277"/>
      <c r="L65" s="251"/>
      <c r="M65" s="740"/>
    </row>
    <row r="66" spans="1:13" ht="8.1" customHeight="1">
      <c r="A66" s="303">
        <v>32</v>
      </c>
      <c r="B66" s="261" t="s">
        <v>934</v>
      </c>
      <c r="C66" s="744"/>
      <c r="D66" s="251" t="s">
        <v>935</v>
      </c>
      <c r="E66" s="277"/>
      <c r="F66" s="340"/>
      <c r="G66" s="277"/>
      <c r="H66" s="385"/>
      <c r="I66" s="277"/>
      <c r="J66" s="277"/>
      <c r="K66" s="277"/>
      <c r="L66" s="277"/>
      <c r="M66" s="277"/>
    </row>
    <row r="67" spans="1:13" ht="8.1" customHeight="1">
      <c r="A67" s="277"/>
      <c r="B67" s="277"/>
      <c r="C67" s="277"/>
      <c r="D67" s="340"/>
      <c r="E67" s="277"/>
      <c r="F67" s="277"/>
      <c r="G67" s="277"/>
      <c r="H67" s="385"/>
      <c r="I67" s="277"/>
      <c r="J67" s="277"/>
      <c r="K67" s="277"/>
      <c r="L67" s="277"/>
      <c r="M67" s="277"/>
    </row>
    <row r="68" spans="1:13" ht="8.1" customHeight="1">
      <c r="A68" s="277"/>
      <c r="B68" s="741" t="s">
        <v>611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277"/>
    </row>
    <row r="69" spans="1:13" ht="8.1" customHeight="1">
      <c r="A69" s="277"/>
      <c r="B69" s="741" t="s">
        <v>496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277"/>
    </row>
    <row r="70" spans="1:13" ht="8.1" customHeight="1"/>
    <row r="75" spans="1:13">
      <c r="A75" s="75"/>
    </row>
    <row r="76" spans="1:13">
      <c r="A76" s="75"/>
    </row>
    <row r="77" spans="1:13">
      <c r="A77" s="75"/>
    </row>
    <row r="78" spans="1:13">
      <c r="A78" s="75"/>
    </row>
    <row r="83" spans="1:1">
      <c r="A83" s="75"/>
    </row>
    <row r="84" spans="1:1">
      <c r="A84" s="75"/>
    </row>
    <row r="85" spans="1:1">
      <c r="A85" s="75"/>
    </row>
    <row r="86" spans="1:1">
      <c r="A86" s="75"/>
    </row>
    <row r="91" spans="1:1">
      <c r="A91" s="75"/>
    </row>
    <row r="92" spans="1:1">
      <c r="A92" s="75"/>
    </row>
    <row r="93" spans="1:1">
      <c r="A93" s="75"/>
    </row>
    <row r="94" spans="1:1">
      <c r="A94" s="75"/>
    </row>
    <row r="99" spans="1:1">
      <c r="A99" s="75"/>
    </row>
    <row r="100" spans="1:1">
      <c r="A100" s="75"/>
    </row>
    <row r="101" spans="1:1">
      <c r="A101" s="75"/>
    </row>
    <row r="102" spans="1:1">
      <c r="A102" s="75"/>
    </row>
  </sheetData>
  <mergeCells count="41">
    <mergeCell ref="B1:L1"/>
    <mergeCell ref="B2:L2"/>
    <mergeCell ref="B3:L3"/>
    <mergeCell ref="C5:C6"/>
    <mergeCell ref="J5:L6"/>
    <mergeCell ref="E6:E9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C29:C30"/>
    <mergeCell ref="E30:E33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B68:L68"/>
    <mergeCell ref="B69:L69"/>
    <mergeCell ref="E54:E57"/>
    <mergeCell ref="M55:M56"/>
    <mergeCell ref="G56:G63"/>
    <mergeCell ref="C57:C58"/>
    <mergeCell ref="C61:C62"/>
    <mergeCell ref="E62:E65"/>
    <mergeCell ref="M62:M63"/>
    <mergeCell ref="M64:M65"/>
    <mergeCell ref="C65:C66"/>
  </mergeCells>
  <pageMargins left="0.7" right="0.7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6"/>
  <sheetViews>
    <sheetView topLeftCell="D1" workbookViewId="0">
      <selection activeCell="P18" sqref="P18"/>
    </sheetView>
  </sheetViews>
  <sheetFormatPr defaultRowHeight="14.4" outlineLevelCol="1"/>
  <cols>
    <col min="1" max="3" width="5.109375" hidden="1" customWidth="1" outlineLevel="1"/>
    <col min="4" max="4" width="5.109375" customWidth="1" outlineLevel="1"/>
    <col min="5" max="5" width="3.5546875" customWidth="1"/>
    <col min="6" max="6" width="4.44140625" hidden="1" customWidth="1" outlineLevel="1"/>
    <col min="7" max="7" width="34.44140625" customWidth="1" collapsed="1"/>
    <col min="8" max="8" width="17.88671875" style="110" customWidth="1"/>
    <col min="9" max="9" width="13.5546875" style="110" customWidth="1"/>
    <col min="10" max="10" width="12.6640625" hidden="1" customWidth="1" outlineLevel="1"/>
    <col min="11" max="11" width="5.5546875" style="110" hidden="1" customWidth="1" outlineLevel="1"/>
    <col min="12" max="12" width="8.33203125" style="111" hidden="1" customWidth="1" outlineLevel="1"/>
    <col min="13" max="13" width="6.6640625" customWidth="1" collapsed="1"/>
  </cols>
  <sheetData>
    <row r="1" spans="1:33" ht="12" customHeight="1">
      <c r="E1" s="813" t="s">
        <v>0</v>
      </c>
      <c r="F1" s="813"/>
      <c r="G1" s="813"/>
      <c r="H1" s="813"/>
      <c r="I1" s="813"/>
      <c r="J1" s="813"/>
      <c r="K1" s="813"/>
      <c r="L1" s="813"/>
      <c r="M1" s="413"/>
      <c r="N1" s="11"/>
      <c r="O1" s="11"/>
      <c r="P1" s="11"/>
      <c r="Q1" s="414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3"/>
    </row>
    <row r="2" spans="1:33" ht="12" customHeight="1">
      <c r="E2" s="813" t="s">
        <v>1</v>
      </c>
      <c r="F2" s="813"/>
      <c r="G2" s="813"/>
      <c r="H2" s="813"/>
      <c r="I2" s="813"/>
      <c r="J2" s="813"/>
      <c r="K2" s="813"/>
      <c r="L2" s="813"/>
      <c r="M2" s="413"/>
      <c r="N2" s="12"/>
      <c r="O2" s="12"/>
      <c r="P2" s="12"/>
      <c r="Q2" s="415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14"/>
    </row>
    <row r="3" spans="1:33" ht="12" customHeight="1">
      <c r="E3" s="814" t="s">
        <v>936</v>
      </c>
      <c r="F3" s="814"/>
      <c r="G3" s="814"/>
      <c r="H3" s="814"/>
      <c r="I3" s="814"/>
      <c r="J3" s="814"/>
      <c r="K3" s="814"/>
      <c r="L3" s="814"/>
      <c r="M3" s="4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3" ht="12" customHeight="1">
      <c r="E4" s="815" t="s">
        <v>947</v>
      </c>
      <c r="F4" s="815"/>
      <c r="G4" s="815"/>
      <c r="H4" s="815"/>
      <c r="I4" s="815"/>
      <c r="J4" s="815"/>
      <c r="K4" s="815"/>
      <c r="L4" s="815"/>
      <c r="M4" s="15"/>
    </row>
    <row r="5" spans="1:33" ht="9" customHeight="1">
      <c r="E5" s="775" t="s">
        <v>948</v>
      </c>
      <c r="F5" s="775"/>
      <c r="G5" s="775"/>
      <c r="H5" s="775"/>
      <c r="I5" s="775"/>
      <c r="J5" s="775"/>
      <c r="K5" s="775"/>
      <c r="L5" s="775"/>
    </row>
    <row r="6" spans="1:33" ht="9" customHeight="1">
      <c r="A6" s="75">
        <v>7</v>
      </c>
      <c r="B6" s="75"/>
      <c r="C6" s="75"/>
      <c r="D6" s="75"/>
      <c r="E6" s="797" t="s">
        <v>180</v>
      </c>
      <c r="F6" s="797"/>
      <c r="G6" s="797"/>
      <c r="H6" s="797"/>
      <c r="I6" s="797"/>
      <c r="J6" s="797"/>
      <c r="K6" s="797"/>
      <c r="L6" s="417">
        <f>J9+J10+J11</f>
        <v>180</v>
      </c>
      <c r="M6" s="22"/>
    </row>
    <row r="7" spans="1:33" ht="9" customHeight="1">
      <c r="A7" t="s">
        <v>64</v>
      </c>
      <c r="E7" s="798" t="s">
        <v>65</v>
      </c>
      <c r="F7" s="418"/>
      <c r="G7" s="800" t="s">
        <v>66</v>
      </c>
      <c r="H7" s="419" t="s">
        <v>67</v>
      </c>
      <c r="I7" s="802" t="s">
        <v>3</v>
      </c>
      <c r="J7" s="798" t="s">
        <v>68</v>
      </c>
      <c r="K7" s="808" t="s">
        <v>4</v>
      </c>
      <c r="L7" s="812"/>
    </row>
    <row r="8" spans="1:33" ht="9" customHeight="1">
      <c r="A8" t="s">
        <v>64</v>
      </c>
      <c r="E8" s="799"/>
      <c r="F8" s="420"/>
      <c r="G8" s="801"/>
      <c r="H8" s="418" t="s">
        <v>69</v>
      </c>
      <c r="I8" s="803"/>
      <c r="J8" s="799"/>
      <c r="K8" s="788"/>
      <c r="L8" s="812"/>
    </row>
    <row r="9" spans="1:33" ht="9" customHeight="1">
      <c r="A9" t="s">
        <v>64</v>
      </c>
      <c r="E9" s="420">
        <v>1</v>
      </c>
      <c r="F9" s="421">
        <v>61</v>
      </c>
      <c r="G9" s="422" t="s">
        <v>45</v>
      </c>
      <c r="H9" s="423" t="s">
        <v>46</v>
      </c>
      <c r="I9" s="423" t="s">
        <v>8</v>
      </c>
      <c r="J9" s="422">
        <v>81</v>
      </c>
      <c r="K9" s="424" t="s">
        <v>9</v>
      </c>
      <c r="L9" s="425"/>
    </row>
    <row r="10" spans="1:33" ht="9" customHeight="1">
      <c r="A10" t="s">
        <v>64</v>
      </c>
      <c r="E10" s="420">
        <v>2</v>
      </c>
      <c r="F10" s="421">
        <f>1+F9</f>
        <v>62</v>
      </c>
      <c r="G10" s="422" t="s">
        <v>47</v>
      </c>
      <c r="H10" s="423" t="s">
        <v>48</v>
      </c>
      <c r="I10" s="423" t="s">
        <v>49</v>
      </c>
      <c r="J10" s="422">
        <v>52</v>
      </c>
      <c r="K10" s="424" t="s">
        <v>9</v>
      </c>
      <c r="L10" s="425"/>
    </row>
    <row r="11" spans="1:33" ht="9" customHeight="1">
      <c r="A11" t="s">
        <v>64</v>
      </c>
      <c r="E11" s="420">
        <v>3</v>
      </c>
      <c r="F11" s="421">
        <f>1+F10</f>
        <v>63</v>
      </c>
      <c r="G11" s="422" t="s">
        <v>181</v>
      </c>
      <c r="H11" s="423" t="s">
        <v>182</v>
      </c>
      <c r="I11" s="423" t="s">
        <v>54</v>
      </c>
      <c r="J11" s="422">
        <v>47</v>
      </c>
      <c r="K11" s="424" t="s">
        <v>9</v>
      </c>
      <c r="L11" s="425"/>
    </row>
    <row r="12" spans="1:33" ht="9" customHeight="1">
      <c r="A12" t="s">
        <v>64</v>
      </c>
      <c r="E12" s="420">
        <v>4</v>
      </c>
      <c r="F12" s="421">
        <f>1+F11</f>
        <v>64</v>
      </c>
      <c r="G12" s="422" t="s">
        <v>183</v>
      </c>
      <c r="H12" s="423" t="s">
        <v>184</v>
      </c>
      <c r="I12" s="423" t="s">
        <v>54</v>
      </c>
      <c r="J12" s="422">
        <v>47</v>
      </c>
      <c r="K12" s="424" t="s">
        <v>9</v>
      </c>
      <c r="L12" s="425"/>
    </row>
    <row r="13" spans="1:33" ht="9" customHeight="1">
      <c r="A13" t="s">
        <v>64</v>
      </c>
      <c r="E13" s="420">
        <v>5</v>
      </c>
      <c r="F13" s="421">
        <f>1+F12</f>
        <v>65</v>
      </c>
      <c r="G13" s="422" t="s">
        <v>185</v>
      </c>
      <c r="H13" s="423" t="s">
        <v>186</v>
      </c>
      <c r="I13" s="423" t="s">
        <v>54</v>
      </c>
      <c r="J13" s="422">
        <v>29</v>
      </c>
      <c r="K13" s="424" t="s">
        <v>9</v>
      </c>
      <c r="L13" s="425"/>
    </row>
    <row r="14" spans="1:33" ht="9" customHeight="1">
      <c r="A14" t="s">
        <v>64</v>
      </c>
      <c r="E14" s="796" t="s">
        <v>949</v>
      </c>
      <c r="F14" s="796"/>
      <c r="G14" s="796"/>
      <c r="H14" s="796"/>
      <c r="I14" s="796"/>
      <c r="J14" s="796"/>
      <c r="K14" s="796"/>
      <c r="L14" s="796"/>
    </row>
    <row r="15" spans="1:33" ht="9" customHeight="1">
      <c r="A15" s="75">
        <v>11</v>
      </c>
      <c r="B15" s="75"/>
      <c r="C15" s="75"/>
      <c r="D15" s="75"/>
      <c r="E15" s="797" t="s">
        <v>118</v>
      </c>
      <c r="F15" s="797"/>
      <c r="G15" s="797"/>
      <c r="H15" s="797"/>
      <c r="I15" s="797"/>
      <c r="J15" s="797"/>
      <c r="K15" s="797"/>
      <c r="L15" s="417">
        <f>J18+J19+J20</f>
        <v>195</v>
      </c>
    </row>
    <row r="16" spans="1:33" ht="9" customHeight="1">
      <c r="A16" t="s">
        <v>64</v>
      </c>
      <c r="E16" s="798" t="s">
        <v>65</v>
      </c>
      <c r="F16" s="418"/>
      <c r="G16" s="800" t="s">
        <v>66</v>
      </c>
      <c r="H16" s="419" t="s">
        <v>67</v>
      </c>
      <c r="I16" s="802" t="s">
        <v>3</v>
      </c>
      <c r="J16" s="798" t="s">
        <v>68</v>
      </c>
      <c r="K16" s="808" t="s">
        <v>4</v>
      </c>
      <c r="L16" s="812"/>
    </row>
    <row r="17" spans="1:14" ht="9" customHeight="1">
      <c r="A17" t="s">
        <v>64</v>
      </c>
      <c r="E17" s="799"/>
      <c r="F17" s="420"/>
      <c r="G17" s="801"/>
      <c r="H17" s="418" t="s">
        <v>69</v>
      </c>
      <c r="I17" s="803"/>
      <c r="J17" s="799"/>
      <c r="K17" s="788"/>
      <c r="L17" s="812"/>
    </row>
    <row r="18" spans="1:14" ht="9" customHeight="1">
      <c r="A18" t="s">
        <v>64</v>
      </c>
      <c r="E18" s="420">
        <v>1</v>
      </c>
      <c r="F18" s="421">
        <f>C16*5-4</f>
        <v>-4</v>
      </c>
      <c r="G18" s="422" t="s">
        <v>25</v>
      </c>
      <c r="H18" s="423" t="s">
        <v>26</v>
      </c>
      <c r="I18" s="423" t="s">
        <v>119</v>
      </c>
      <c r="J18" s="422">
        <v>74</v>
      </c>
      <c r="K18" s="424" t="s">
        <v>13</v>
      </c>
      <c r="L18" s="425" t="str">
        <f>IF($C18="","",VLOOKUP($C18,[1]Список!$A:$W,8,FALSE))</f>
        <v/>
      </c>
    </row>
    <row r="19" spans="1:14" ht="9" customHeight="1">
      <c r="A19" t="s">
        <v>64</v>
      </c>
      <c r="E19" s="420">
        <v>2</v>
      </c>
      <c r="F19" s="421">
        <f>1+F18</f>
        <v>-3</v>
      </c>
      <c r="G19" s="422" t="s">
        <v>27</v>
      </c>
      <c r="H19" s="423" t="s">
        <v>28</v>
      </c>
      <c r="I19" s="423" t="s">
        <v>8</v>
      </c>
      <c r="J19" s="422">
        <v>64</v>
      </c>
      <c r="K19" s="424" t="s">
        <v>13</v>
      </c>
      <c r="L19" s="425" t="str">
        <f>IF($C19="","",VLOOKUP($C19,[1]Список!$A:$W,8,FALSE))</f>
        <v/>
      </c>
    </row>
    <row r="20" spans="1:14" ht="9" customHeight="1">
      <c r="A20" t="s">
        <v>64</v>
      </c>
      <c r="E20" s="420">
        <v>3</v>
      </c>
      <c r="F20" s="421">
        <f>1+F19</f>
        <v>-2</v>
      </c>
      <c r="G20" s="422" t="s">
        <v>120</v>
      </c>
      <c r="H20" s="423" t="s">
        <v>121</v>
      </c>
      <c r="I20" s="423" t="s">
        <v>8</v>
      </c>
      <c r="J20" s="422">
        <v>57</v>
      </c>
      <c r="K20" s="424" t="s">
        <v>13</v>
      </c>
      <c r="L20" s="425" t="str">
        <f>IF($C20="","",VLOOKUP($C20,[1]Список!$A:$W,8,FALSE))</f>
        <v/>
      </c>
    </row>
    <row r="21" spans="1:14" ht="9" customHeight="1">
      <c r="A21" t="s">
        <v>64</v>
      </c>
      <c r="E21" s="420">
        <v>4</v>
      </c>
      <c r="F21" s="421">
        <f>1+F20</f>
        <v>-1</v>
      </c>
      <c r="G21" s="422" t="s">
        <v>122</v>
      </c>
      <c r="H21" s="423" t="s">
        <v>123</v>
      </c>
      <c r="I21" s="423" t="s">
        <v>54</v>
      </c>
      <c r="J21" s="422">
        <v>25</v>
      </c>
      <c r="K21" s="424" t="s">
        <v>13</v>
      </c>
      <c r="L21" s="425" t="str">
        <f>IF($C21="","",VLOOKUP($C21,[1]Список!$A:$W,8,FALSE))</f>
        <v/>
      </c>
    </row>
    <row r="22" spans="1:14" ht="9" customHeight="1">
      <c r="A22" t="s">
        <v>64</v>
      </c>
      <c r="E22" s="420">
        <v>5</v>
      </c>
      <c r="F22" s="421">
        <f>1+F21</f>
        <v>0</v>
      </c>
      <c r="G22" s="422" t="s">
        <v>124</v>
      </c>
      <c r="H22" s="423" t="s">
        <v>125</v>
      </c>
      <c r="I22" s="423" t="s">
        <v>54</v>
      </c>
      <c r="J22" s="422">
        <v>24</v>
      </c>
      <c r="K22" s="424" t="s">
        <v>13</v>
      </c>
      <c r="L22" s="425" t="str">
        <f>IF($C22="","",VLOOKUP($C22,[1]Список!$A:$W,8,FALSE))</f>
        <v/>
      </c>
    </row>
    <row r="23" spans="1:14" ht="9" customHeight="1">
      <c r="A23" t="s">
        <v>64</v>
      </c>
      <c r="E23" s="796" t="s">
        <v>950</v>
      </c>
      <c r="F23" s="796"/>
      <c r="G23" s="796"/>
      <c r="H23" s="796"/>
      <c r="I23" s="796"/>
      <c r="J23" s="796"/>
      <c r="K23" s="796"/>
      <c r="L23" s="796"/>
    </row>
    <row r="24" spans="1:14" ht="9" customHeight="1">
      <c r="A24" s="75">
        <v>9</v>
      </c>
      <c r="B24" s="75"/>
      <c r="C24" s="75"/>
      <c r="D24" s="75"/>
      <c r="E24" s="811" t="s">
        <v>92</v>
      </c>
      <c r="F24" s="811"/>
      <c r="G24" s="811"/>
      <c r="H24" s="811"/>
      <c r="I24" s="811"/>
      <c r="J24" s="811"/>
      <c r="K24" s="811"/>
      <c r="L24" s="426">
        <f>J27+J28+J29</f>
        <v>174</v>
      </c>
      <c r="M24" s="22"/>
    </row>
    <row r="25" spans="1:14" ht="9" customHeight="1">
      <c r="A25" t="s">
        <v>64</v>
      </c>
      <c r="E25" s="808" t="s">
        <v>65</v>
      </c>
      <c r="F25" s="427"/>
      <c r="G25" s="809" t="s">
        <v>66</v>
      </c>
      <c r="H25" s="428" t="s">
        <v>67</v>
      </c>
      <c r="I25" s="810" t="s">
        <v>3</v>
      </c>
      <c r="J25" s="808" t="s">
        <v>68</v>
      </c>
      <c r="K25" s="808" t="s">
        <v>4</v>
      </c>
      <c r="L25" s="812"/>
    </row>
    <row r="26" spans="1:14" ht="9" customHeight="1">
      <c r="A26" t="s">
        <v>64</v>
      </c>
      <c r="E26" s="788"/>
      <c r="F26" s="429"/>
      <c r="G26" s="794"/>
      <c r="H26" s="427" t="s">
        <v>69</v>
      </c>
      <c r="I26" s="795"/>
      <c r="J26" s="788"/>
      <c r="K26" s="788"/>
      <c r="L26" s="812"/>
    </row>
    <row r="27" spans="1:14" ht="9" customHeight="1">
      <c r="A27" t="s">
        <v>64</v>
      </c>
      <c r="E27" s="430">
        <v>1</v>
      </c>
      <c r="F27" s="431">
        <f>C25*5-4</f>
        <v>-4</v>
      </c>
      <c r="G27" s="422" t="s">
        <v>40</v>
      </c>
      <c r="H27" s="423" t="s">
        <v>41</v>
      </c>
      <c r="I27" s="423" t="s">
        <v>8</v>
      </c>
      <c r="J27" s="422">
        <v>65</v>
      </c>
      <c r="K27" s="424" t="s">
        <v>17</v>
      </c>
      <c r="L27" s="432" t="str">
        <f>IF($C27="","",VLOOKUP($C27,[1]Список!$A:$W,8,FALSE))</f>
        <v/>
      </c>
    </row>
    <row r="28" spans="1:14" ht="9" customHeight="1">
      <c r="A28" t="s">
        <v>64</v>
      </c>
      <c r="E28" s="430">
        <v>2</v>
      </c>
      <c r="F28" s="431">
        <f>1+F27</f>
        <v>-3</v>
      </c>
      <c r="G28" s="422" t="s">
        <v>20</v>
      </c>
      <c r="H28" s="423" t="s">
        <v>21</v>
      </c>
      <c r="I28" s="423" t="s">
        <v>8</v>
      </c>
      <c r="J28" s="422">
        <v>64</v>
      </c>
      <c r="K28" s="424" t="s">
        <v>17</v>
      </c>
      <c r="L28" s="432" t="str">
        <f>IF($C28="","",VLOOKUP($C28,[1]Список!$A:$W,8,FALSE))</f>
        <v/>
      </c>
    </row>
    <row r="29" spans="1:14" ht="9" customHeight="1">
      <c r="A29" t="s">
        <v>64</v>
      </c>
      <c r="E29" s="430">
        <v>3</v>
      </c>
      <c r="F29" s="431">
        <f>1+F28</f>
        <v>-2</v>
      </c>
      <c r="G29" s="422" t="s">
        <v>94</v>
      </c>
      <c r="H29" s="423" t="s">
        <v>95</v>
      </c>
      <c r="I29" s="423" t="s">
        <v>8</v>
      </c>
      <c r="J29" s="422">
        <v>45</v>
      </c>
      <c r="K29" s="424" t="s">
        <v>17</v>
      </c>
      <c r="L29" s="424"/>
    </row>
    <row r="30" spans="1:14" ht="9" customHeight="1">
      <c r="A30" t="s">
        <v>64</v>
      </c>
      <c r="E30" s="430">
        <v>4</v>
      </c>
      <c r="F30" s="431">
        <f>1+F29</f>
        <v>-1</v>
      </c>
      <c r="G30" s="422" t="s">
        <v>96</v>
      </c>
      <c r="H30" s="423" t="s">
        <v>97</v>
      </c>
      <c r="I30" s="423" t="s">
        <v>54</v>
      </c>
      <c r="J30" s="422">
        <v>37</v>
      </c>
      <c r="K30" s="424" t="s">
        <v>17</v>
      </c>
      <c r="L30" s="432" t="str">
        <f>IF($C30="","",VLOOKUP($C30,[1]Список!$A:$W,8,FALSE))</f>
        <v/>
      </c>
    </row>
    <row r="31" spans="1:14" ht="9" customHeight="1">
      <c r="A31" t="s">
        <v>64</v>
      </c>
      <c r="E31" s="430">
        <v>5</v>
      </c>
      <c r="F31" s="431">
        <f>1+F30</f>
        <v>0</v>
      </c>
      <c r="G31" s="422" t="s">
        <v>98</v>
      </c>
      <c r="H31" s="423" t="s">
        <v>99</v>
      </c>
      <c r="I31" s="423" t="s">
        <v>54</v>
      </c>
      <c r="J31" s="422">
        <v>23</v>
      </c>
      <c r="K31" s="424" t="s">
        <v>17</v>
      </c>
      <c r="L31" s="432" t="str">
        <f>IF($C31="","",VLOOKUP($C31,[1]Список!$A:$W,8,FALSE))</f>
        <v/>
      </c>
    </row>
    <row r="32" spans="1:14" ht="9" customHeight="1">
      <c r="E32" s="775" t="s">
        <v>950</v>
      </c>
      <c r="F32" s="775"/>
      <c r="G32" s="775"/>
      <c r="H32" s="775"/>
      <c r="I32" s="775"/>
      <c r="J32" s="775"/>
      <c r="K32" s="775"/>
      <c r="L32" s="807"/>
      <c r="M32" s="433"/>
      <c r="N32" s="433"/>
    </row>
    <row r="33" spans="5:12" ht="9" customHeight="1">
      <c r="E33" s="786" t="s">
        <v>63</v>
      </c>
      <c r="F33" s="786"/>
      <c r="G33" s="786"/>
      <c r="H33" s="786"/>
      <c r="I33" s="786"/>
      <c r="J33" s="786"/>
      <c r="K33" s="786"/>
      <c r="L33" s="426">
        <f>J36+J37+J38</f>
        <v>159</v>
      </c>
    </row>
    <row r="34" spans="5:12" ht="9" customHeight="1">
      <c r="E34" s="808" t="s">
        <v>65</v>
      </c>
      <c r="F34" s="434"/>
      <c r="G34" s="809" t="s">
        <v>66</v>
      </c>
      <c r="H34" s="428" t="s">
        <v>67</v>
      </c>
      <c r="I34" s="810" t="s">
        <v>3</v>
      </c>
      <c r="J34" s="806" t="s">
        <v>68</v>
      </c>
      <c r="K34" s="806" t="s">
        <v>4</v>
      </c>
      <c r="L34" s="790"/>
    </row>
    <row r="35" spans="5:12" ht="9" customHeight="1">
      <c r="E35" s="788"/>
      <c r="F35" s="435"/>
      <c r="G35" s="794"/>
      <c r="H35" s="427" t="s">
        <v>69</v>
      </c>
      <c r="I35" s="795"/>
      <c r="J35" s="789"/>
      <c r="K35" s="789"/>
      <c r="L35" s="790"/>
    </row>
    <row r="36" spans="5:12" ht="9" customHeight="1">
      <c r="E36" s="436">
        <v>1</v>
      </c>
      <c r="F36" s="437">
        <f>C33*5-4</f>
        <v>-4</v>
      </c>
      <c r="G36" s="422" t="s">
        <v>22</v>
      </c>
      <c r="H36" s="423" t="s">
        <v>23</v>
      </c>
      <c r="I36" s="423" t="s">
        <v>8</v>
      </c>
      <c r="J36" s="422">
        <v>77</v>
      </c>
      <c r="K36" s="424" t="s">
        <v>24</v>
      </c>
      <c r="L36" s="432" t="str">
        <f>IF($C36="","",VLOOKUP($C36,[1]Список!$A:$W,8,FALSE))</f>
        <v/>
      </c>
    </row>
    <row r="37" spans="5:12" ht="9" customHeight="1">
      <c r="E37" s="436">
        <v>2</v>
      </c>
      <c r="F37" s="437">
        <f>1+F36</f>
        <v>-3</v>
      </c>
      <c r="G37" s="422" t="s">
        <v>70</v>
      </c>
      <c r="H37" s="423" t="s">
        <v>71</v>
      </c>
      <c r="I37" s="423" t="s">
        <v>54</v>
      </c>
      <c r="J37" s="422">
        <v>43</v>
      </c>
      <c r="K37" s="424" t="s">
        <v>24</v>
      </c>
      <c r="L37" s="432" t="str">
        <f>IF($C37="","",VLOOKUP($C37,[1]Список!$A:$W,8,FALSE))</f>
        <v/>
      </c>
    </row>
    <row r="38" spans="5:12" ht="9" customHeight="1">
      <c r="E38" s="436">
        <v>3</v>
      </c>
      <c r="F38" s="437">
        <f>1+F37</f>
        <v>-2</v>
      </c>
      <c r="G38" s="422" t="s">
        <v>74</v>
      </c>
      <c r="H38" s="423" t="s">
        <v>75</v>
      </c>
      <c r="I38" s="423" t="s">
        <v>54</v>
      </c>
      <c r="J38" s="422">
        <v>39</v>
      </c>
      <c r="K38" s="424" t="s">
        <v>24</v>
      </c>
      <c r="L38" s="432" t="str">
        <f>IF($C38="","",VLOOKUP($C38,[1]Список!$A:$W,8,FALSE))</f>
        <v/>
      </c>
    </row>
    <row r="39" spans="5:12" ht="9" customHeight="1">
      <c r="E39" s="436">
        <v>4</v>
      </c>
      <c r="F39" s="437">
        <f>1+F38</f>
        <v>-1</v>
      </c>
      <c r="G39" s="422" t="s">
        <v>76</v>
      </c>
      <c r="H39" s="423" t="s">
        <v>77</v>
      </c>
      <c r="I39" s="423" t="s">
        <v>54</v>
      </c>
      <c r="J39" s="422">
        <v>34</v>
      </c>
      <c r="K39" s="424" t="s">
        <v>24</v>
      </c>
      <c r="L39" s="438" t="str">
        <f>IF($C39="","",VLOOKUP($C39,[1]Список!$A:$W,8,FALSE))</f>
        <v/>
      </c>
    </row>
    <row r="40" spans="5:12" ht="9" customHeight="1">
      <c r="E40" s="436">
        <v>5</v>
      </c>
      <c r="F40" s="437">
        <f>1+F39</f>
        <v>0</v>
      </c>
      <c r="G40" s="422" t="s">
        <v>78</v>
      </c>
      <c r="H40" s="439">
        <v>39174</v>
      </c>
      <c r="I40" s="423">
        <v>1</v>
      </c>
      <c r="J40" s="422">
        <v>28</v>
      </c>
      <c r="K40" s="424" t="s">
        <v>24</v>
      </c>
      <c r="L40" s="438" t="str">
        <f>IF($C40="","",VLOOKUP($C40,[1]Список!$A:$W,8,FALSE))</f>
        <v/>
      </c>
    </row>
    <row r="41" spans="5:12" ht="12" customHeight="1">
      <c r="E41" s="796" t="s">
        <v>951</v>
      </c>
      <c r="F41" s="796"/>
      <c r="G41" s="796"/>
      <c r="H41" s="796"/>
      <c r="I41" s="796"/>
      <c r="J41" s="796"/>
      <c r="K41" s="796"/>
      <c r="L41" s="796"/>
    </row>
    <row r="42" spans="5:12" ht="9" customHeight="1">
      <c r="E42" s="775" t="s">
        <v>948</v>
      </c>
      <c r="F42" s="775"/>
      <c r="G42" s="775"/>
      <c r="H42" s="775"/>
      <c r="I42" s="775"/>
      <c r="J42" s="775"/>
      <c r="K42" s="775"/>
      <c r="L42" s="775"/>
    </row>
    <row r="43" spans="5:12" ht="9" customHeight="1">
      <c r="E43" s="797" t="s">
        <v>118</v>
      </c>
      <c r="F43" s="797"/>
      <c r="G43" s="797"/>
      <c r="H43" s="797"/>
      <c r="I43" s="797"/>
      <c r="J43" s="797"/>
      <c r="K43" s="797"/>
      <c r="L43" s="417">
        <f>J46+J47+J48</f>
        <v>185</v>
      </c>
    </row>
    <row r="44" spans="5:12" ht="9" customHeight="1">
      <c r="E44" s="798" t="s">
        <v>65</v>
      </c>
      <c r="F44" s="440"/>
      <c r="G44" s="800" t="s">
        <v>66</v>
      </c>
      <c r="H44" s="419" t="s">
        <v>67</v>
      </c>
      <c r="I44" s="802" t="s">
        <v>3</v>
      </c>
      <c r="J44" s="804" t="s">
        <v>68</v>
      </c>
      <c r="K44" s="806" t="s">
        <v>4</v>
      </c>
      <c r="L44" s="790"/>
    </row>
    <row r="45" spans="5:12" ht="9" customHeight="1">
      <c r="E45" s="799"/>
      <c r="F45" s="441"/>
      <c r="G45" s="801"/>
      <c r="H45" s="418" t="s">
        <v>69</v>
      </c>
      <c r="I45" s="803"/>
      <c r="J45" s="805"/>
      <c r="K45" s="789"/>
      <c r="L45" s="790"/>
    </row>
    <row r="46" spans="5:12" ht="9" customHeight="1">
      <c r="E46" s="420">
        <v>1</v>
      </c>
      <c r="F46" s="421">
        <f>C43*5-4</f>
        <v>-4</v>
      </c>
      <c r="G46" s="422" t="s">
        <v>18</v>
      </c>
      <c r="H46" s="423" t="s">
        <v>19</v>
      </c>
      <c r="I46" s="423" t="s">
        <v>8</v>
      </c>
      <c r="J46" s="422">
        <v>68</v>
      </c>
      <c r="K46" s="442" t="s">
        <v>13</v>
      </c>
      <c r="L46" s="425" t="str">
        <f>IF($C46="","",VLOOKUP($C46,[2]Список!$A:$W,8,FALSE))</f>
        <v/>
      </c>
    </row>
    <row r="47" spans="5:12" ht="9" customHeight="1">
      <c r="E47" s="420">
        <v>2</v>
      </c>
      <c r="F47" s="421">
        <f>1+F46</f>
        <v>-3</v>
      </c>
      <c r="G47" s="422" t="s">
        <v>11</v>
      </c>
      <c r="H47" s="423" t="s">
        <v>12</v>
      </c>
      <c r="I47" s="423" t="s">
        <v>8</v>
      </c>
      <c r="J47" s="422">
        <v>61</v>
      </c>
      <c r="K47" s="442" t="s">
        <v>13</v>
      </c>
      <c r="L47" s="425" t="str">
        <f>IF($C47="","",VLOOKUP($C47,[2]Список!$A:$W,8,FALSE))</f>
        <v/>
      </c>
    </row>
    <row r="48" spans="5:12" ht="9" customHeight="1">
      <c r="E48" s="420">
        <v>3</v>
      </c>
      <c r="F48" s="421">
        <f>1+F47</f>
        <v>-2</v>
      </c>
      <c r="G48" s="422" t="s">
        <v>246</v>
      </c>
      <c r="H48" s="423" t="s">
        <v>247</v>
      </c>
      <c r="I48" s="423" t="s">
        <v>8</v>
      </c>
      <c r="J48" s="422">
        <v>56</v>
      </c>
      <c r="K48" s="442" t="s">
        <v>13</v>
      </c>
      <c r="L48" s="425" t="str">
        <f>IF($C48="","",VLOOKUP($C48,[2]Список!$A:$W,8,FALSE))</f>
        <v/>
      </c>
    </row>
    <row r="49" spans="1:12" ht="9" customHeight="1">
      <c r="E49" s="420">
        <v>4</v>
      </c>
      <c r="F49" s="421">
        <f>1+F48</f>
        <v>-1</v>
      </c>
      <c r="G49" s="422" t="s">
        <v>252</v>
      </c>
      <c r="H49" s="423" t="s">
        <v>253</v>
      </c>
      <c r="I49" s="423" t="s">
        <v>54</v>
      </c>
      <c r="J49" s="443">
        <v>31</v>
      </c>
      <c r="K49" s="444" t="s">
        <v>13</v>
      </c>
      <c r="L49" s="445"/>
    </row>
    <row r="50" spans="1:12" ht="9" customHeight="1">
      <c r="E50" s="420">
        <v>5</v>
      </c>
      <c r="F50" s="421">
        <f>1+F49</f>
        <v>0</v>
      </c>
      <c r="G50" s="422" t="s">
        <v>250</v>
      </c>
      <c r="H50" s="423" t="s">
        <v>251</v>
      </c>
      <c r="I50" s="423" t="s">
        <v>54</v>
      </c>
      <c r="J50" s="422">
        <v>28</v>
      </c>
      <c r="K50" s="442" t="s">
        <v>13</v>
      </c>
      <c r="L50" s="425" t="str">
        <f>IF($C50="","",VLOOKUP($C50,[2]Список!$A:$W,8,FALSE))</f>
        <v/>
      </c>
    </row>
    <row r="51" spans="1:12" ht="9" customHeight="1">
      <c r="E51" s="775" t="s">
        <v>949</v>
      </c>
      <c r="F51" s="775"/>
      <c r="G51" s="775"/>
      <c r="H51" s="775"/>
      <c r="I51" s="775"/>
      <c r="J51" s="775"/>
      <c r="K51" s="775"/>
      <c r="L51" s="775"/>
    </row>
    <row r="52" spans="1:12" ht="9" customHeight="1">
      <c r="A52" s="75"/>
      <c r="B52" s="75"/>
      <c r="C52" s="75"/>
      <c r="D52" s="75"/>
      <c r="E52" s="791" t="s">
        <v>180</v>
      </c>
      <c r="F52" s="792"/>
      <c r="G52" s="792"/>
      <c r="H52" s="793"/>
      <c r="I52" s="792"/>
      <c r="J52" s="792"/>
      <c r="K52" s="792"/>
      <c r="L52" s="446">
        <f>J55+J56+J57</f>
        <v>168</v>
      </c>
    </row>
    <row r="53" spans="1:12" ht="9" customHeight="1">
      <c r="E53" s="788" t="s">
        <v>65</v>
      </c>
      <c r="F53" s="435"/>
      <c r="G53" s="794" t="s">
        <v>66</v>
      </c>
      <c r="H53" s="447" t="s">
        <v>67</v>
      </c>
      <c r="I53" s="795" t="s">
        <v>3</v>
      </c>
      <c r="J53" s="789" t="s">
        <v>68</v>
      </c>
      <c r="K53" s="789" t="s">
        <v>4</v>
      </c>
      <c r="L53" s="790"/>
    </row>
    <row r="54" spans="1:12" ht="9" customHeight="1">
      <c r="E54" s="788"/>
      <c r="F54" s="435"/>
      <c r="G54" s="788"/>
      <c r="H54" s="427" t="s">
        <v>69</v>
      </c>
      <c r="I54" s="788"/>
      <c r="J54" s="789"/>
      <c r="K54" s="789"/>
      <c r="L54" s="790"/>
    </row>
    <row r="55" spans="1:12" ht="9" customHeight="1">
      <c r="E55" s="429">
        <v>1</v>
      </c>
      <c r="F55" s="448">
        <f>A53*5-4</f>
        <v>-4</v>
      </c>
      <c r="G55" s="449" t="s">
        <v>32</v>
      </c>
      <c r="H55" s="423" t="s">
        <v>33</v>
      </c>
      <c r="I55" s="423" t="s">
        <v>8</v>
      </c>
      <c r="J55" s="2">
        <v>57</v>
      </c>
      <c r="K55" s="86" t="s">
        <v>9</v>
      </c>
      <c r="L55" s="432" t="e">
        <f>IF($F55="","",VLOOKUP($F55,[2]Список!$A:$W,8,FALSE))</f>
        <v>#N/A</v>
      </c>
    </row>
    <row r="56" spans="1:12" ht="9" customHeight="1">
      <c r="E56" s="429">
        <v>2</v>
      </c>
      <c r="F56" s="448">
        <f>1+F55</f>
        <v>-3</v>
      </c>
      <c r="G56" s="449" t="s">
        <v>6</v>
      </c>
      <c r="H56" s="423" t="s">
        <v>7</v>
      </c>
      <c r="I56" s="423" t="s">
        <v>8</v>
      </c>
      <c r="J56" s="2">
        <v>56</v>
      </c>
      <c r="K56" s="86" t="s">
        <v>9</v>
      </c>
      <c r="L56" s="432" t="e">
        <f>IF($F56="","",VLOOKUP($F56,[2]Список!$A:$W,8,FALSE))</f>
        <v>#N/A</v>
      </c>
    </row>
    <row r="57" spans="1:12" ht="9" customHeight="1">
      <c r="E57" s="429">
        <v>3</v>
      </c>
      <c r="F57" s="448">
        <f>1+F56</f>
        <v>-2</v>
      </c>
      <c r="G57" s="449" t="s">
        <v>50</v>
      </c>
      <c r="H57" s="423" t="s">
        <v>51</v>
      </c>
      <c r="I57" s="423" t="s">
        <v>8</v>
      </c>
      <c r="J57" s="2">
        <v>55</v>
      </c>
      <c r="K57" s="86" t="s">
        <v>9</v>
      </c>
      <c r="L57" s="432" t="e">
        <f>IF($F57="","",VLOOKUP($F57,[2]Список!$A:$W,8,FALSE))</f>
        <v>#N/A</v>
      </c>
    </row>
    <row r="58" spans="1:12" ht="9" customHeight="1">
      <c r="E58" s="429">
        <v>4</v>
      </c>
      <c r="F58" s="448">
        <f>1+F57</f>
        <v>-1</v>
      </c>
      <c r="G58" s="450" t="s">
        <v>333</v>
      </c>
      <c r="H58" s="451" t="s">
        <v>231</v>
      </c>
      <c r="I58" s="451" t="s">
        <v>54</v>
      </c>
      <c r="J58" s="450">
        <v>50</v>
      </c>
      <c r="K58" s="450" t="s">
        <v>9</v>
      </c>
      <c r="L58" s="432" t="e">
        <f>IF($F58="","",VLOOKUP($F58,[2]Список!$A:$W,8,FALSE))</f>
        <v>#N/A</v>
      </c>
    </row>
    <row r="59" spans="1:12" ht="9" customHeight="1">
      <c r="E59" s="429">
        <v>5</v>
      </c>
      <c r="F59" s="448">
        <f>1+F58</f>
        <v>0</v>
      </c>
      <c r="G59" s="449" t="s">
        <v>336</v>
      </c>
      <c r="H59" s="423" t="s">
        <v>337</v>
      </c>
      <c r="I59" s="423" t="s">
        <v>54</v>
      </c>
      <c r="J59" s="2">
        <v>25</v>
      </c>
      <c r="K59" s="86" t="s">
        <v>9</v>
      </c>
      <c r="L59" s="432" t="str">
        <f>IF($F59="","",VLOOKUP($F59,[2]Список!$A:$W,8,FALSE))</f>
        <v>-</v>
      </c>
    </row>
    <row r="60" spans="1:12" ht="9" customHeight="1">
      <c r="E60" s="775" t="s">
        <v>950</v>
      </c>
      <c r="F60" s="775"/>
      <c r="G60" s="775"/>
      <c r="H60" s="775"/>
      <c r="I60" s="775"/>
      <c r="J60" s="775"/>
      <c r="K60" s="775"/>
      <c r="L60" s="775"/>
    </row>
    <row r="61" spans="1:12" ht="9" customHeight="1">
      <c r="A61" s="75"/>
      <c r="B61" s="75"/>
      <c r="C61" s="75"/>
      <c r="D61" s="75"/>
      <c r="E61" s="786" t="s">
        <v>17</v>
      </c>
      <c r="F61" s="786"/>
      <c r="G61" s="786"/>
      <c r="H61" s="786"/>
      <c r="I61" s="786"/>
      <c r="J61" s="786"/>
      <c r="K61" s="787"/>
      <c r="L61" s="452">
        <f>J64+J65+J66</f>
        <v>177</v>
      </c>
    </row>
    <row r="62" spans="1:12" ht="9" customHeight="1">
      <c r="E62" s="788" t="s">
        <v>65</v>
      </c>
      <c r="F62" s="435"/>
      <c r="G62" s="788" t="s">
        <v>66</v>
      </c>
      <c r="H62" s="453" t="s">
        <v>67</v>
      </c>
      <c r="I62" s="788" t="s">
        <v>3</v>
      </c>
      <c r="J62" s="789" t="s">
        <v>68</v>
      </c>
      <c r="K62" s="789" t="s">
        <v>4</v>
      </c>
      <c r="L62" s="790"/>
    </row>
    <row r="63" spans="1:12" ht="9" customHeight="1">
      <c r="E63" s="788"/>
      <c r="F63" s="435"/>
      <c r="G63" s="788"/>
      <c r="H63" s="418" t="s">
        <v>69</v>
      </c>
      <c r="I63" s="788"/>
      <c r="J63" s="789"/>
      <c r="K63" s="789"/>
      <c r="L63" s="790"/>
    </row>
    <row r="64" spans="1:12" ht="9" customHeight="1">
      <c r="E64" s="429">
        <v>1</v>
      </c>
      <c r="F64" s="448">
        <f>A61*5-4</f>
        <v>-4</v>
      </c>
      <c r="G64" s="449" t="s">
        <v>15</v>
      </c>
      <c r="H64" s="423" t="s">
        <v>16</v>
      </c>
      <c r="I64" s="423" t="s">
        <v>8</v>
      </c>
      <c r="J64" s="2">
        <v>63</v>
      </c>
      <c r="K64" s="6" t="s">
        <v>17</v>
      </c>
      <c r="L64" s="432" t="e">
        <f>IF($F64="","",VLOOKUP($F64,[2]Список!$A:$W,8,FALSE))</f>
        <v>#N/A</v>
      </c>
    </row>
    <row r="65" spans="1:15" ht="9" customHeight="1">
      <c r="E65" s="429">
        <v>2</v>
      </c>
      <c r="F65" s="448">
        <f>1+F64</f>
        <v>-3</v>
      </c>
      <c r="G65" s="449" t="s">
        <v>218</v>
      </c>
      <c r="H65" s="423" t="s">
        <v>219</v>
      </c>
      <c r="I65" s="423" t="s">
        <v>8</v>
      </c>
      <c r="J65" s="2">
        <v>57</v>
      </c>
      <c r="K65" s="6" t="s">
        <v>17</v>
      </c>
      <c r="L65" s="432" t="e">
        <f>IF($F65="","",VLOOKUP($F65,[2]Список!$A:$W,8,FALSE))</f>
        <v>#N/A</v>
      </c>
    </row>
    <row r="66" spans="1:15" ht="9" customHeight="1">
      <c r="E66" s="429">
        <v>3</v>
      </c>
      <c r="F66" s="448">
        <f>1+F65</f>
        <v>-2</v>
      </c>
      <c r="G66" s="449" t="s">
        <v>220</v>
      </c>
      <c r="H66" s="423" t="s">
        <v>221</v>
      </c>
      <c r="I66" s="423" t="s">
        <v>8</v>
      </c>
      <c r="J66" s="2">
        <v>57</v>
      </c>
      <c r="K66" s="6" t="s">
        <v>17</v>
      </c>
      <c r="L66" s="432" t="e">
        <f>IF($F66="","",VLOOKUP($F66,[2]Список!$A:$W,8,FALSE))</f>
        <v>#N/A</v>
      </c>
    </row>
    <row r="67" spans="1:15" ht="9" customHeight="1">
      <c r="E67" s="429">
        <v>4</v>
      </c>
      <c r="F67" s="448">
        <f>1+F66</f>
        <v>-1</v>
      </c>
      <c r="G67" s="449" t="s">
        <v>224</v>
      </c>
      <c r="H67" s="439">
        <v>36467</v>
      </c>
      <c r="I67" s="439" t="s">
        <v>54</v>
      </c>
      <c r="J67" s="443">
        <v>38</v>
      </c>
      <c r="K67" s="454" t="s">
        <v>17</v>
      </c>
      <c r="L67" s="454"/>
    </row>
    <row r="68" spans="1:15" ht="9" customHeight="1">
      <c r="E68" s="429">
        <v>5</v>
      </c>
      <c r="F68" s="448">
        <f>1+F67</f>
        <v>0</v>
      </c>
      <c r="G68" s="449" t="s">
        <v>225</v>
      </c>
      <c r="H68" s="439">
        <v>34454</v>
      </c>
      <c r="I68" s="423" t="s">
        <v>8</v>
      </c>
      <c r="J68" s="2">
        <v>0</v>
      </c>
      <c r="K68" s="6"/>
      <c r="L68" s="432" t="str">
        <f>IF($F68="","",VLOOKUP($F68,[2]Список!$A:$W,8,FALSE))</f>
        <v>-</v>
      </c>
    </row>
    <row r="69" spans="1:15" ht="9" customHeight="1">
      <c r="A69" s="75"/>
      <c r="B69" s="75"/>
      <c r="C69" s="75"/>
      <c r="D69" s="75"/>
      <c r="E69" s="775" t="s">
        <v>950</v>
      </c>
      <c r="F69" s="775"/>
      <c r="G69" s="775"/>
      <c r="H69" s="775"/>
      <c r="I69" s="775"/>
      <c r="J69" s="775"/>
      <c r="K69" s="775"/>
      <c r="L69" s="775"/>
    </row>
    <row r="70" spans="1:15" ht="9" customHeight="1">
      <c r="A70" s="75"/>
      <c r="B70" s="75"/>
      <c r="C70" s="75"/>
      <c r="D70" s="75"/>
      <c r="E70" s="776" t="s">
        <v>237</v>
      </c>
      <c r="F70" s="776"/>
      <c r="G70" s="776"/>
      <c r="H70" s="776"/>
      <c r="I70" s="776"/>
      <c r="J70" s="776"/>
      <c r="K70" s="776"/>
      <c r="L70" s="455">
        <f>J73+J74+J75</f>
        <v>176</v>
      </c>
    </row>
    <row r="71" spans="1:15" ht="9" customHeight="1">
      <c r="E71" s="777" t="s">
        <v>65</v>
      </c>
      <c r="F71" s="456"/>
      <c r="G71" s="779" t="s">
        <v>66</v>
      </c>
      <c r="H71" s="457" t="s">
        <v>67</v>
      </c>
      <c r="I71" s="781" t="s">
        <v>3</v>
      </c>
      <c r="J71" s="783" t="s">
        <v>68</v>
      </c>
      <c r="K71" s="783" t="s">
        <v>4</v>
      </c>
      <c r="L71" s="785"/>
    </row>
    <row r="72" spans="1:15" ht="9" customHeight="1">
      <c r="E72" s="778"/>
      <c r="F72" s="448"/>
      <c r="G72" s="780"/>
      <c r="H72" s="458" t="s">
        <v>69</v>
      </c>
      <c r="I72" s="782"/>
      <c r="J72" s="784"/>
      <c r="K72" s="784"/>
      <c r="L72" s="785"/>
    </row>
    <row r="73" spans="1:15" ht="9" customHeight="1">
      <c r="E73" s="459">
        <v>1</v>
      </c>
      <c r="F73" s="448">
        <f>C70*5-4</f>
        <v>-4</v>
      </c>
      <c r="G73" s="449" t="s">
        <v>238</v>
      </c>
      <c r="H73" s="423" t="s">
        <v>239</v>
      </c>
      <c r="I73" s="423" t="s">
        <v>8</v>
      </c>
      <c r="J73" s="423">
        <v>68</v>
      </c>
      <c r="K73" s="460" t="s">
        <v>55</v>
      </c>
      <c r="L73" s="461" t="str">
        <f>IF($C73="","",VLOOKUP($C73,[2]Список!$A:$W,8,FALSE))</f>
        <v/>
      </c>
    </row>
    <row r="74" spans="1:15" ht="9" customHeight="1">
      <c r="E74" s="459">
        <v>2</v>
      </c>
      <c r="F74" s="448">
        <f>1+F73</f>
        <v>-3</v>
      </c>
      <c r="G74" s="449" t="s">
        <v>52</v>
      </c>
      <c r="H74" s="423" t="s">
        <v>53</v>
      </c>
      <c r="I74" s="423" t="s">
        <v>54</v>
      </c>
      <c r="J74" s="423">
        <v>57</v>
      </c>
      <c r="K74" s="460" t="s">
        <v>55</v>
      </c>
      <c r="L74" s="461" t="str">
        <f>IF($C74="","",VLOOKUP($C74,[2]Список!$A:$W,8,FALSE))</f>
        <v/>
      </c>
    </row>
    <row r="75" spans="1:15" ht="9" customHeight="1">
      <c r="E75" s="459">
        <v>3</v>
      </c>
      <c r="F75" s="448">
        <f>1+F74</f>
        <v>-2</v>
      </c>
      <c r="G75" s="449" t="s">
        <v>240</v>
      </c>
      <c r="H75" s="423" t="s">
        <v>241</v>
      </c>
      <c r="I75" s="423" t="s">
        <v>8</v>
      </c>
      <c r="J75" s="423">
        <v>51</v>
      </c>
      <c r="K75" s="460" t="s">
        <v>55</v>
      </c>
      <c r="L75" s="461" t="str">
        <f>IF($C75="","",VLOOKUP($C75,[2]Список!$A:$W,8,FALSE))</f>
        <v/>
      </c>
    </row>
    <row r="76" spans="1:15" ht="9" customHeight="1">
      <c r="E76" s="459">
        <v>4</v>
      </c>
      <c r="F76" s="448">
        <f>1+F75</f>
        <v>-1</v>
      </c>
      <c r="G76" s="448" t="s">
        <v>245</v>
      </c>
      <c r="H76" s="439">
        <v>34405</v>
      </c>
      <c r="I76" s="459" t="s">
        <v>54</v>
      </c>
      <c r="J76" s="423">
        <v>45</v>
      </c>
      <c r="K76" s="460" t="s">
        <v>55</v>
      </c>
      <c r="L76" s="461" t="str">
        <f>IF($C76="","",VLOOKUP($C76,[2]Список!$A:$W,8,FALSE))</f>
        <v/>
      </c>
    </row>
    <row r="77" spans="1:15" ht="9" customHeight="1">
      <c r="E77" s="459">
        <v>5</v>
      </c>
      <c r="F77" s="448">
        <f>1+F76</f>
        <v>0</v>
      </c>
      <c r="G77" s="462" t="s">
        <v>244</v>
      </c>
      <c r="H77" s="463">
        <v>34563</v>
      </c>
      <c r="I77" s="464" t="s">
        <v>54</v>
      </c>
      <c r="J77" s="459">
        <v>0</v>
      </c>
      <c r="K77" s="465" t="s">
        <v>55</v>
      </c>
      <c r="L77" s="461" t="str">
        <f>IF($C77="","",VLOOKUP($C77,[2]Список!$A:$W,8,FALSE))</f>
        <v/>
      </c>
    </row>
    <row r="78" spans="1:15" ht="9" customHeight="1">
      <c r="E78" s="308"/>
      <c r="F78" s="308"/>
      <c r="G78" s="466"/>
      <c r="H78" s="467"/>
      <c r="I78" s="468"/>
      <c r="J78" s="469">
        <v>0</v>
      </c>
      <c r="K78" s="465"/>
      <c r="L78" s="470"/>
    </row>
    <row r="79" spans="1:15" ht="9" customHeight="1">
      <c r="E79" s="773" t="s">
        <v>952</v>
      </c>
      <c r="F79" s="773"/>
      <c r="G79" s="773"/>
      <c r="H79" s="773"/>
      <c r="I79" s="773"/>
      <c r="J79" s="411"/>
      <c r="K79" s="411"/>
      <c r="L79" s="411"/>
      <c r="M79" s="411"/>
    </row>
    <row r="80" spans="1:15" ht="9" customHeight="1">
      <c r="E80" s="774" t="s">
        <v>953</v>
      </c>
      <c r="F80" s="774"/>
      <c r="G80" s="774"/>
      <c r="H80" s="774"/>
      <c r="I80" s="774"/>
      <c r="J80" s="308"/>
      <c r="K80" s="308"/>
      <c r="L80" s="471"/>
      <c r="M80" s="471"/>
      <c r="N80" s="471"/>
      <c r="O80" s="471"/>
    </row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71">
    <mergeCell ref="L7:L8"/>
    <mergeCell ref="E1:L1"/>
    <mergeCell ref="E2:L2"/>
    <mergeCell ref="E3:L3"/>
    <mergeCell ref="E4:L4"/>
    <mergeCell ref="E5:L5"/>
    <mergeCell ref="E6:K6"/>
    <mergeCell ref="E7:E8"/>
    <mergeCell ref="G7:G8"/>
    <mergeCell ref="I7:I8"/>
    <mergeCell ref="J7:J8"/>
    <mergeCell ref="K7:K8"/>
    <mergeCell ref="E14:L14"/>
    <mergeCell ref="E15:K15"/>
    <mergeCell ref="E16:E17"/>
    <mergeCell ref="G16:G17"/>
    <mergeCell ref="I16:I17"/>
    <mergeCell ref="J16:J17"/>
    <mergeCell ref="K16:K17"/>
    <mergeCell ref="L16:L17"/>
    <mergeCell ref="E23:L23"/>
    <mergeCell ref="E24:K24"/>
    <mergeCell ref="E25:E26"/>
    <mergeCell ref="G25:G26"/>
    <mergeCell ref="I25:I26"/>
    <mergeCell ref="J25:J26"/>
    <mergeCell ref="K25:K26"/>
    <mergeCell ref="L25:L26"/>
    <mergeCell ref="E32:L32"/>
    <mergeCell ref="E33:K33"/>
    <mergeCell ref="E34:E35"/>
    <mergeCell ref="G34:G35"/>
    <mergeCell ref="I34:I35"/>
    <mergeCell ref="J34:J35"/>
    <mergeCell ref="K34:K35"/>
    <mergeCell ref="L34:L35"/>
    <mergeCell ref="E41:L41"/>
    <mergeCell ref="E42:L42"/>
    <mergeCell ref="E43:K43"/>
    <mergeCell ref="E44:E45"/>
    <mergeCell ref="G44:G45"/>
    <mergeCell ref="I44:I45"/>
    <mergeCell ref="J44:J45"/>
    <mergeCell ref="K44:K45"/>
    <mergeCell ref="L44:L45"/>
    <mergeCell ref="E51:L51"/>
    <mergeCell ref="E52:K52"/>
    <mergeCell ref="E53:E54"/>
    <mergeCell ref="G53:G54"/>
    <mergeCell ref="I53:I54"/>
    <mergeCell ref="J53:J54"/>
    <mergeCell ref="K53:K54"/>
    <mergeCell ref="L53:L54"/>
    <mergeCell ref="E60:L60"/>
    <mergeCell ref="E61:K61"/>
    <mergeCell ref="E62:E63"/>
    <mergeCell ref="G62:G63"/>
    <mergeCell ref="I62:I63"/>
    <mergeCell ref="J62:J63"/>
    <mergeCell ref="K62:K63"/>
    <mergeCell ref="L62:L63"/>
    <mergeCell ref="E79:I79"/>
    <mergeCell ref="E80:I80"/>
    <mergeCell ref="E69:L69"/>
    <mergeCell ref="E70:K70"/>
    <mergeCell ref="E71:E72"/>
    <mergeCell ref="G71:G72"/>
    <mergeCell ref="I71:I72"/>
    <mergeCell ref="J71:J72"/>
    <mergeCell ref="K71:K72"/>
    <mergeCell ref="L71:L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topLeftCell="B1" workbookViewId="0">
      <selection activeCell="K10" sqref="K10"/>
    </sheetView>
  </sheetViews>
  <sheetFormatPr defaultRowHeight="14.4" outlineLevelCol="1"/>
  <cols>
    <col min="1" max="1" width="5.109375" hidden="1" customWidth="1" outlineLevel="1"/>
    <col min="2" max="2" width="3.5546875" customWidth="1" collapsed="1"/>
    <col min="3" max="3" width="4.44140625" hidden="1" customWidth="1" outlineLevel="1"/>
    <col min="4" max="4" width="33.44140625" customWidth="1" collapsed="1"/>
    <col min="5" max="5" width="17.88671875" style="110" customWidth="1"/>
    <col min="6" max="6" width="12.6640625" style="110" customWidth="1"/>
    <col min="7" max="7" width="12.6640625" customWidth="1"/>
    <col min="8" max="8" width="30.33203125" style="110" hidden="1" customWidth="1" outlineLevel="1"/>
    <col min="9" max="9" width="7" style="111" customWidth="1" collapsed="1"/>
    <col min="10" max="10" width="1.44140625" customWidth="1"/>
    <col min="14" max="14" width="23.44140625" customWidth="1"/>
    <col min="15" max="15" width="12.109375" customWidth="1"/>
    <col min="17" max="17" width="10.88671875" bestFit="1" customWidth="1"/>
    <col min="18" max="18" width="16.33203125" customWidth="1"/>
    <col min="25" max="27" width="16.6640625" customWidth="1"/>
  </cols>
  <sheetData>
    <row r="1" spans="1:18" ht="31.8">
      <c r="B1" s="548" t="s">
        <v>0</v>
      </c>
      <c r="C1" s="548"/>
      <c r="D1" s="548"/>
      <c r="E1" s="548"/>
      <c r="F1" s="548"/>
      <c r="G1" s="548"/>
      <c r="H1" s="548"/>
      <c r="I1" s="548"/>
      <c r="J1" s="11"/>
      <c r="K1" s="11"/>
      <c r="L1" s="11"/>
      <c r="M1" s="11"/>
      <c r="N1" s="11"/>
      <c r="O1" s="113"/>
    </row>
    <row r="2" spans="1:18" ht="15.6">
      <c r="B2" s="549" t="s">
        <v>1</v>
      </c>
      <c r="C2" s="549"/>
      <c r="D2" s="549"/>
      <c r="E2" s="549"/>
      <c r="F2" s="549"/>
      <c r="G2" s="549"/>
      <c r="H2" s="549"/>
      <c r="I2" s="549"/>
      <c r="J2" s="12"/>
      <c r="K2" s="12"/>
      <c r="L2" s="12"/>
      <c r="M2" s="12"/>
      <c r="N2" s="12"/>
      <c r="O2" s="114"/>
    </row>
    <row r="3" spans="1:18" ht="17.399999999999999">
      <c r="B3" s="550" t="s">
        <v>61</v>
      </c>
      <c r="C3" s="550"/>
      <c r="D3" s="550"/>
      <c r="E3" s="550"/>
      <c r="F3" s="550"/>
      <c r="G3" s="550"/>
      <c r="H3" s="550"/>
      <c r="I3" s="550"/>
      <c r="J3" s="13"/>
      <c r="K3" s="13"/>
      <c r="L3" s="13"/>
      <c r="M3" s="13"/>
      <c r="N3" s="13"/>
    </row>
    <row r="4" spans="1:18" ht="17.399999999999999">
      <c r="B4" s="14"/>
      <c r="C4" s="14"/>
      <c r="D4" s="14"/>
      <c r="E4" s="14"/>
      <c r="F4" s="14"/>
      <c r="G4" s="14"/>
      <c r="H4" s="14"/>
      <c r="I4" s="14"/>
      <c r="J4" s="13"/>
      <c r="K4" s="13"/>
      <c r="L4" s="13"/>
      <c r="M4" s="13"/>
      <c r="N4" s="13"/>
    </row>
    <row r="5" spans="1:18" ht="18">
      <c r="B5" s="551" t="s">
        <v>197</v>
      </c>
      <c r="C5" s="551"/>
      <c r="D5" s="551"/>
      <c r="E5" s="551"/>
      <c r="F5" s="551"/>
      <c r="G5" s="551"/>
      <c r="H5" s="551"/>
      <c r="I5" s="551"/>
      <c r="J5" s="15"/>
    </row>
    <row r="6" spans="1:18" ht="18">
      <c r="B6" s="115"/>
      <c r="C6" s="115"/>
      <c r="D6" s="115"/>
      <c r="E6" s="115"/>
      <c r="F6" s="115"/>
      <c r="G6" s="115"/>
      <c r="H6" s="115"/>
      <c r="I6" s="115"/>
      <c r="J6" s="15"/>
    </row>
    <row r="7" spans="1:18" ht="16.2">
      <c r="A7">
        <v>1</v>
      </c>
      <c r="B7" s="572" t="s">
        <v>63</v>
      </c>
      <c r="C7" s="572"/>
      <c r="D7" s="572"/>
      <c r="E7" s="572"/>
      <c r="F7" s="572"/>
      <c r="G7" s="572"/>
      <c r="H7" s="572"/>
      <c r="I7" s="112">
        <f>G10+G11+G12</f>
        <v>157</v>
      </c>
      <c r="J7" s="22"/>
      <c r="L7" s="86"/>
      <c r="M7" s="86"/>
      <c r="N7" s="75"/>
      <c r="O7" s="86"/>
      <c r="Q7" s="86"/>
      <c r="R7" s="86"/>
    </row>
    <row r="8" spans="1:18">
      <c r="A8" s="116" t="s">
        <v>64</v>
      </c>
      <c r="B8" s="543" t="s">
        <v>65</v>
      </c>
      <c r="C8" s="24"/>
      <c r="D8" s="544" t="s">
        <v>66</v>
      </c>
      <c r="E8" s="25" t="s">
        <v>67</v>
      </c>
      <c r="F8" s="545" t="s">
        <v>3</v>
      </c>
      <c r="G8" s="543" t="s">
        <v>68</v>
      </c>
      <c r="H8" s="543" t="s">
        <v>4</v>
      </c>
      <c r="I8" s="546"/>
      <c r="L8" s="86"/>
      <c r="M8" s="86"/>
      <c r="N8" s="75"/>
      <c r="O8" s="86"/>
      <c r="Q8" s="86"/>
      <c r="R8" s="86"/>
    </row>
    <row r="9" spans="1:18">
      <c r="A9" t="s">
        <v>64</v>
      </c>
      <c r="B9" s="543"/>
      <c r="C9" s="24"/>
      <c r="D9" s="544"/>
      <c r="E9" s="26" t="s">
        <v>69</v>
      </c>
      <c r="F9" s="545"/>
      <c r="G9" s="543"/>
      <c r="H9" s="543"/>
      <c r="I9" s="546"/>
      <c r="L9" s="86"/>
      <c r="M9" s="86"/>
    </row>
    <row r="10" spans="1:18">
      <c r="A10" t="s">
        <v>64</v>
      </c>
      <c r="B10" s="65">
        <v>1</v>
      </c>
      <c r="C10" s="66">
        <f>A7*5-4</f>
        <v>1</v>
      </c>
      <c r="D10" s="1" t="s">
        <v>198</v>
      </c>
      <c r="E10" s="2" t="s">
        <v>199</v>
      </c>
      <c r="F10" s="2" t="s">
        <v>8</v>
      </c>
      <c r="G10" s="2">
        <v>54</v>
      </c>
      <c r="H10" s="86" t="s">
        <v>24</v>
      </c>
      <c r="I10" s="28" t="str">
        <f>IF($C10="","",VLOOKUP($C10,[2]Список!$A:$W,8,FALSE))</f>
        <v xml:space="preserve"> </v>
      </c>
      <c r="L10" s="86"/>
      <c r="M10" s="86"/>
    </row>
    <row r="11" spans="1:18">
      <c r="A11" t="s">
        <v>64</v>
      </c>
      <c r="B11" s="65">
        <v>2</v>
      </c>
      <c r="C11" s="66">
        <f>1+C10</f>
        <v>2</v>
      </c>
      <c r="D11" s="1" t="s">
        <v>200</v>
      </c>
      <c r="E11" s="2" t="s">
        <v>201</v>
      </c>
      <c r="F11" s="2" t="s">
        <v>8</v>
      </c>
      <c r="G11" s="2">
        <v>52</v>
      </c>
      <c r="H11" s="86" t="s">
        <v>24</v>
      </c>
      <c r="I11" s="28" t="str">
        <f>IF($C11="","",VLOOKUP($C11,[2]Список!$A:$W,8,FALSE))</f>
        <v xml:space="preserve"> </v>
      </c>
      <c r="L11" s="86"/>
      <c r="M11" s="86"/>
    </row>
    <row r="12" spans="1:18">
      <c r="A12" t="s">
        <v>64</v>
      </c>
      <c r="B12" s="65">
        <v>3</v>
      </c>
      <c r="C12" s="66">
        <f>1+C11</f>
        <v>3</v>
      </c>
      <c r="D12" s="1" t="s">
        <v>202</v>
      </c>
      <c r="E12" s="2" t="s">
        <v>203</v>
      </c>
      <c r="F12" s="2" t="s">
        <v>8</v>
      </c>
      <c r="G12" s="2">
        <v>51</v>
      </c>
      <c r="H12" s="86" t="s">
        <v>24</v>
      </c>
      <c r="I12" s="28" t="str">
        <f>IF($C12="","",VLOOKUP($C12,[2]Список!$A:$W,8,FALSE))</f>
        <v xml:space="preserve"> </v>
      </c>
      <c r="L12" s="86"/>
      <c r="M12" s="86"/>
      <c r="N12" s="75"/>
      <c r="O12" s="86"/>
      <c r="Q12" s="86"/>
      <c r="R12" s="86"/>
    </row>
    <row r="13" spans="1:18">
      <c r="A13" t="s">
        <v>64</v>
      </c>
      <c r="B13" s="65">
        <v>4</v>
      </c>
      <c r="C13" s="66">
        <f>1+C12</f>
        <v>4</v>
      </c>
      <c r="D13" s="1" t="s">
        <v>204</v>
      </c>
      <c r="E13" s="2" t="s">
        <v>205</v>
      </c>
      <c r="F13" s="2" t="s">
        <v>8</v>
      </c>
      <c r="G13" s="2">
        <v>41</v>
      </c>
      <c r="H13" s="86" t="s">
        <v>24</v>
      </c>
      <c r="I13" s="29" t="str">
        <f>IF($C13="","",VLOOKUP($C13,[2]Список!$A:$W,8,FALSE))</f>
        <v xml:space="preserve"> </v>
      </c>
      <c r="L13" s="86"/>
      <c r="M13" s="86"/>
    </row>
    <row r="14" spans="1:18">
      <c r="A14" t="s">
        <v>64</v>
      </c>
      <c r="B14" s="65">
        <v>5</v>
      </c>
      <c r="C14" s="66">
        <f>1+C13</f>
        <v>5</v>
      </c>
      <c r="D14" s="1" t="s">
        <v>206</v>
      </c>
      <c r="E14" s="2" t="s">
        <v>207</v>
      </c>
      <c r="F14" s="2" t="s">
        <v>54</v>
      </c>
      <c r="G14" s="2">
        <v>38</v>
      </c>
      <c r="H14" s="86" t="s">
        <v>24</v>
      </c>
      <c r="I14" s="29" t="str">
        <f>IF($C14="","",VLOOKUP($C14,[2]Список!$A:$W,8,FALSE))</f>
        <v xml:space="preserve"> </v>
      </c>
      <c r="L14" s="86"/>
      <c r="M14" s="86"/>
    </row>
    <row r="15" spans="1:18">
      <c r="B15" s="65">
        <v>6</v>
      </c>
      <c r="C15" s="66"/>
      <c r="D15" s="4"/>
      <c r="E15" s="117"/>
      <c r="F15" s="3"/>
      <c r="G15" s="3"/>
      <c r="H15" s="3" t="s">
        <v>24</v>
      </c>
      <c r="I15" s="118"/>
      <c r="L15" s="86"/>
      <c r="M15" s="86"/>
    </row>
    <row r="16" spans="1:18">
      <c r="A16" t="s">
        <v>64</v>
      </c>
      <c r="B16" s="119"/>
      <c r="C16" s="120"/>
      <c r="D16" s="557" t="s">
        <v>208</v>
      </c>
      <c r="E16" s="557"/>
      <c r="F16" s="557"/>
      <c r="G16" s="557"/>
      <c r="H16" s="557"/>
      <c r="I16" s="558"/>
      <c r="J16" s="34"/>
      <c r="L16" s="86"/>
      <c r="M16" s="86"/>
    </row>
    <row r="17" spans="1:18">
      <c r="A17" t="s">
        <v>64</v>
      </c>
      <c r="B17" s="121"/>
      <c r="C17" s="121"/>
      <c r="D17" s="20"/>
      <c r="E17" s="108"/>
      <c r="F17" s="108"/>
      <c r="G17" s="20"/>
      <c r="H17" s="108"/>
      <c r="I17" s="109"/>
      <c r="L17" s="86"/>
      <c r="M17" s="86"/>
    </row>
    <row r="18" spans="1:18" ht="16.2">
      <c r="A18" s="116">
        <v>2</v>
      </c>
      <c r="B18" s="572" t="s">
        <v>80</v>
      </c>
      <c r="C18" s="572"/>
      <c r="D18" s="572"/>
      <c r="E18" s="572"/>
      <c r="F18" s="572"/>
      <c r="G18" s="572"/>
      <c r="H18" s="572"/>
      <c r="I18" s="107">
        <f>G21+G22+G23</f>
        <v>181</v>
      </c>
      <c r="J18" s="22"/>
      <c r="L18" s="86"/>
      <c r="M18" s="86"/>
    </row>
    <row r="19" spans="1:18">
      <c r="A19" s="116" t="s">
        <v>64</v>
      </c>
      <c r="B19" s="561" t="s">
        <v>65</v>
      </c>
      <c r="C19" s="40"/>
      <c r="D19" s="562" t="s">
        <v>66</v>
      </c>
      <c r="E19" s="41" t="s">
        <v>67</v>
      </c>
      <c r="F19" s="563" t="s">
        <v>3</v>
      </c>
      <c r="G19" s="561" t="s">
        <v>68</v>
      </c>
      <c r="H19" s="543" t="s">
        <v>4</v>
      </c>
      <c r="I19" s="546"/>
      <c r="L19" s="86"/>
      <c r="M19" s="86"/>
    </row>
    <row r="20" spans="1:18">
      <c r="A20" t="s">
        <v>64</v>
      </c>
      <c r="B20" s="561"/>
      <c r="C20" s="40"/>
      <c r="D20" s="562"/>
      <c r="E20" s="42" t="s">
        <v>69</v>
      </c>
      <c r="F20" s="563"/>
      <c r="G20" s="561"/>
      <c r="H20" s="543"/>
      <c r="I20" s="546"/>
      <c r="L20" s="86"/>
      <c r="M20" s="86"/>
    </row>
    <row r="21" spans="1:18">
      <c r="A21" t="s">
        <v>64</v>
      </c>
      <c r="B21" s="48">
        <v>1</v>
      </c>
      <c r="C21" s="122">
        <f>A18*5-4</f>
        <v>6</v>
      </c>
      <c r="D21" s="1" t="s">
        <v>29</v>
      </c>
      <c r="E21" s="2" t="s">
        <v>30</v>
      </c>
      <c r="F21" s="2" t="s">
        <v>8</v>
      </c>
      <c r="G21" s="2">
        <v>68</v>
      </c>
      <c r="H21" s="6" t="s">
        <v>31</v>
      </c>
      <c r="I21" s="44" t="str">
        <f>IF($C21="","",VLOOKUP($C21,[2]Список!$A:$W,8,FALSE))</f>
        <v xml:space="preserve"> </v>
      </c>
      <c r="L21" s="86"/>
      <c r="M21" s="86"/>
      <c r="N21" s="75"/>
      <c r="O21" s="86"/>
      <c r="Q21" s="86"/>
      <c r="R21" s="86"/>
    </row>
    <row r="22" spans="1:18">
      <c r="A22" t="s">
        <v>64</v>
      </c>
      <c r="B22" s="48">
        <v>2</v>
      </c>
      <c r="C22" s="122">
        <f>1+C21</f>
        <v>7</v>
      </c>
      <c r="D22" s="1" t="s">
        <v>34</v>
      </c>
      <c r="E22" s="2" t="s">
        <v>35</v>
      </c>
      <c r="F22" s="2" t="s">
        <v>8</v>
      </c>
      <c r="G22" s="2">
        <v>61</v>
      </c>
      <c r="H22" s="6" t="s">
        <v>31</v>
      </c>
      <c r="I22" s="44" t="str">
        <f>IF($C22="","",VLOOKUP($C22,[2]Список!$A:$W,8,FALSE))</f>
        <v xml:space="preserve"> </v>
      </c>
      <c r="L22" s="86"/>
      <c r="M22" s="86"/>
    </row>
    <row r="23" spans="1:18">
      <c r="A23" t="s">
        <v>64</v>
      </c>
      <c r="B23" s="48">
        <v>3</v>
      </c>
      <c r="C23" s="122">
        <f>1+C22</f>
        <v>8</v>
      </c>
      <c r="D23" s="1" t="s">
        <v>209</v>
      </c>
      <c r="E23" s="2" t="s">
        <v>210</v>
      </c>
      <c r="F23" s="2" t="s">
        <v>8</v>
      </c>
      <c r="G23" s="2">
        <v>52</v>
      </c>
      <c r="H23" s="6" t="s">
        <v>31</v>
      </c>
      <c r="I23" s="44" t="str">
        <f>IF($C23="","",VLOOKUP($C23,[2]Список!$A:$W,8,FALSE))</f>
        <v xml:space="preserve"> </v>
      </c>
      <c r="L23" s="86"/>
      <c r="M23" s="86"/>
    </row>
    <row r="24" spans="1:18">
      <c r="A24" t="s">
        <v>64</v>
      </c>
      <c r="B24" s="48">
        <v>4</v>
      </c>
      <c r="C24" s="122">
        <f>1+C23</f>
        <v>9</v>
      </c>
      <c r="D24" s="1" t="s">
        <v>211</v>
      </c>
      <c r="E24" s="2" t="s">
        <v>212</v>
      </c>
      <c r="F24" s="2" t="s">
        <v>54</v>
      </c>
      <c r="G24" s="2">
        <v>37</v>
      </c>
      <c r="H24" s="6" t="s">
        <v>31</v>
      </c>
      <c r="I24" s="44" t="str">
        <f>IF($C24="","",VLOOKUP($C24,[2]Список!$A:$W,8,FALSE))</f>
        <v xml:space="preserve"> </v>
      </c>
      <c r="L24" s="86"/>
      <c r="M24" s="86"/>
    </row>
    <row r="25" spans="1:18">
      <c r="A25" t="s">
        <v>64</v>
      </c>
      <c r="B25" s="48">
        <v>5</v>
      </c>
      <c r="C25" s="122">
        <f>1+C24</f>
        <v>10</v>
      </c>
      <c r="D25" s="1" t="s">
        <v>213</v>
      </c>
      <c r="E25" s="2" t="s">
        <v>214</v>
      </c>
      <c r="F25" s="2" t="s">
        <v>54</v>
      </c>
      <c r="G25" s="2">
        <v>34</v>
      </c>
      <c r="H25" s="6" t="s">
        <v>31</v>
      </c>
      <c r="I25" s="44" t="str">
        <f>IF($C25="","",VLOOKUP($C25,[2]Список!$A:$W,8,FALSE))</f>
        <v xml:space="preserve"> </v>
      </c>
      <c r="L25" s="86"/>
      <c r="M25" s="123"/>
    </row>
    <row r="26" spans="1:18">
      <c r="B26" s="124">
        <v>6</v>
      </c>
      <c r="C26" s="125"/>
      <c r="D26" s="1" t="s">
        <v>215</v>
      </c>
      <c r="E26" s="2" t="s">
        <v>216</v>
      </c>
      <c r="F26" s="2" t="s">
        <v>54</v>
      </c>
      <c r="G26" s="2">
        <v>28</v>
      </c>
      <c r="H26" s="6" t="s">
        <v>31</v>
      </c>
      <c r="I26" s="44"/>
      <c r="L26" s="86"/>
      <c r="M26" s="86"/>
      <c r="N26" s="75"/>
      <c r="O26" s="86"/>
      <c r="Q26" s="86"/>
      <c r="R26" s="86"/>
    </row>
    <row r="27" spans="1:18">
      <c r="A27" t="s">
        <v>64</v>
      </c>
      <c r="B27" s="119"/>
      <c r="C27" s="120"/>
      <c r="D27" s="557" t="s">
        <v>217</v>
      </c>
      <c r="E27" s="557"/>
      <c r="F27" s="557"/>
      <c r="G27" s="557"/>
      <c r="H27" s="557"/>
      <c r="I27" s="558"/>
      <c r="J27" s="45"/>
      <c r="L27" s="86"/>
      <c r="M27" s="86"/>
    </row>
    <row r="28" spans="1:18">
      <c r="A28" t="s">
        <v>64</v>
      </c>
      <c r="B28" s="121"/>
      <c r="C28" s="121"/>
      <c r="D28" s="20"/>
      <c r="E28" s="108"/>
      <c r="F28" s="108"/>
      <c r="G28" s="20"/>
      <c r="H28" s="108"/>
      <c r="I28" s="109"/>
      <c r="L28" s="86"/>
      <c r="M28" s="86"/>
      <c r="N28" s="75"/>
      <c r="O28" s="86"/>
      <c r="Q28" s="86"/>
      <c r="R28" s="86"/>
    </row>
    <row r="29" spans="1:18">
      <c r="A29">
        <v>3</v>
      </c>
      <c r="B29" s="565" t="s">
        <v>17</v>
      </c>
      <c r="C29" s="566"/>
      <c r="D29" s="566"/>
      <c r="E29" s="566"/>
      <c r="F29" s="566"/>
      <c r="G29" s="566"/>
      <c r="H29" s="567"/>
      <c r="I29" s="126">
        <f>G32+G33+G34</f>
        <v>177</v>
      </c>
      <c r="L29" s="86"/>
      <c r="M29" s="86"/>
    </row>
    <row r="30" spans="1:18">
      <c r="A30" s="116" t="s">
        <v>64</v>
      </c>
      <c r="B30" s="543" t="s">
        <v>65</v>
      </c>
      <c r="C30" s="24"/>
      <c r="D30" s="543" t="s">
        <v>66</v>
      </c>
      <c r="E30" s="41" t="s">
        <v>67</v>
      </c>
      <c r="F30" s="543" t="s">
        <v>3</v>
      </c>
      <c r="G30" s="543" t="s">
        <v>68</v>
      </c>
      <c r="H30" s="543" t="s">
        <v>4</v>
      </c>
      <c r="I30" s="546"/>
      <c r="L30" s="86"/>
      <c r="M30" s="86"/>
      <c r="N30" s="75"/>
      <c r="O30" s="86"/>
      <c r="Q30" s="86"/>
      <c r="R30" s="86"/>
    </row>
    <row r="31" spans="1:18">
      <c r="A31" t="s">
        <v>64</v>
      </c>
      <c r="B31" s="543"/>
      <c r="C31" s="24"/>
      <c r="D31" s="543"/>
      <c r="E31" s="42" t="s">
        <v>69</v>
      </c>
      <c r="F31" s="543"/>
      <c r="G31" s="543"/>
      <c r="H31" s="543"/>
      <c r="I31" s="546"/>
      <c r="L31" s="86"/>
      <c r="M31" s="86"/>
      <c r="N31" s="75"/>
      <c r="O31" s="86"/>
      <c r="Q31" s="86"/>
      <c r="R31" s="86"/>
    </row>
    <row r="32" spans="1:18">
      <c r="A32" t="s">
        <v>64</v>
      </c>
      <c r="B32" s="65">
        <v>1</v>
      </c>
      <c r="C32" s="66">
        <f>A29*5-4</f>
        <v>11</v>
      </c>
      <c r="D32" s="1" t="s">
        <v>38</v>
      </c>
      <c r="E32" s="2" t="s">
        <v>39</v>
      </c>
      <c r="F32" s="2" t="s">
        <v>8</v>
      </c>
      <c r="G32" s="2">
        <v>63</v>
      </c>
      <c r="H32" s="6" t="s">
        <v>17</v>
      </c>
      <c r="I32" s="28" t="str">
        <f>IF($C32="","",VLOOKUP($C32,[2]Список!$A:$W,8,FALSE))</f>
        <v xml:space="preserve"> </v>
      </c>
      <c r="L32" s="86"/>
      <c r="M32" s="86"/>
      <c r="N32" s="75"/>
      <c r="O32" s="86"/>
      <c r="Q32" s="86"/>
      <c r="R32" s="86"/>
    </row>
    <row r="33" spans="1:18">
      <c r="A33" t="s">
        <v>64</v>
      </c>
      <c r="B33" s="65">
        <v>2</v>
      </c>
      <c r="C33" s="66">
        <f>1+C32</f>
        <v>12</v>
      </c>
      <c r="D33" s="1" t="s">
        <v>15</v>
      </c>
      <c r="E33" s="2" t="s">
        <v>16</v>
      </c>
      <c r="F33" s="2" t="s">
        <v>8</v>
      </c>
      <c r="G33" s="2">
        <v>57</v>
      </c>
      <c r="H33" s="6" t="s">
        <v>17</v>
      </c>
      <c r="I33" s="28" t="str">
        <f>IF($C33="","",VLOOKUP($C33,[2]Список!$A:$W,8,FALSE))</f>
        <v xml:space="preserve"> </v>
      </c>
      <c r="L33" s="86"/>
      <c r="M33" s="86"/>
    </row>
    <row r="34" spans="1:18">
      <c r="A34" t="s">
        <v>64</v>
      </c>
      <c r="B34" s="65">
        <v>3</v>
      </c>
      <c r="C34" s="66">
        <f>1+C33</f>
        <v>13</v>
      </c>
      <c r="D34" s="1" t="s">
        <v>218</v>
      </c>
      <c r="E34" s="2" t="s">
        <v>219</v>
      </c>
      <c r="F34" s="2" t="s">
        <v>8</v>
      </c>
      <c r="G34" s="2">
        <v>57</v>
      </c>
      <c r="H34" s="6" t="s">
        <v>17</v>
      </c>
      <c r="I34" s="28" t="str">
        <f>IF($C34="","",VLOOKUP($C34,[2]Список!$A:$W,8,FALSE))</f>
        <v xml:space="preserve"> </v>
      </c>
      <c r="L34" s="86"/>
      <c r="M34" s="86"/>
    </row>
    <row r="35" spans="1:18">
      <c r="A35" t="s">
        <v>64</v>
      </c>
      <c r="B35" s="65">
        <v>4</v>
      </c>
      <c r="C35" s="66">
        <f>1+C34</f>
        <v>14</v>
      </c>
      <c r="D35" s="1" t="s">
        <v>220</v>
      </c>
      <c r="E35" s="2" t="s">
        <v>221</v>
      </c>
      <c r="F35" s="2" t="s">
        <v>8</v>
      </c>
      <c r="G35" s="2">
        <v>50</v>
      </c>
      <c r="H35" s="6" t="s">
        <v>17</v>
      </c>
      <c r="I35" s="28" t="str">
        <f>IF($C35="","",VLOOKUP($C35,[2]Список!$A:$W,8,FALSE))</f>
        <v xml:space="preserve"> </v>
      </c>
      <c r="L35" s="86"/>
      <c r="M35" s="86"/>
    </row>
    <row r="36" spans="1:18">
      <c r="A36" t="s">
        <v>64</v>
      </c>
      <c r="B36" s="65">
        <v>5</v>
      </c>
      <c r="C36" s="66">
        <f>1+C35</f>
        <v>15</v>
      </c>
      <c r="D36" s="1" t="s">
        <v>222</v>
      </c>
      <c r="E36" s="2" t="s">
        <v>223</v>
      </c>
      <c r="F36" s="2" t="s">
        <v>54</v>
      </c>
      <c r="G36" s="2">
        <v>45</v>
      </c>
      <c r="H36" s="6" t="s">
        <v>17</v>
      </c>
      <c r="I36" s="28" t="str">
        <f>IF($C36="","",VLOOKUP($C36,[2]Список!$A:$W,8,FALSE))</f>
        <v xml:space="preserve"> </v>
      </c>
      <c r="L36" s="86"/>
      <c r="M36" s="86"/>
      <c r="N36" s="75"/>
      <c r="O36" s="86"/>
      <c r="Q36" s="86"/>
      <c r="R36" s="86"/>
    </row>
    <row r="37" spans="1:18">
      <c r="B37" s="65">
        <v>6</v>
      </c>
      <c r="C37" s="66"/>
      <c r="D37" s="1" t="s">
        <v>224</v>
      </c>
      <c r="E37" s="31">
        <v>36467</v>
      </c>
      <c r="F37" s="31" t="s">
        <v>54</v>
      </c>
      <c r="G37" s="2">
        <v>38</v>
      </c>
      <c r="H37" s="47" t="s">
        <v>17</v>
      </c>
      <c r="I37" s="47"/>
      <c r="L37" s="86"/>
      <c r="M37" s="86"/>
      <c r="N37" s="75"/>
      <c r="O37" s="86"/>
      <c r="Q37" s="86"/>
      <c r="R37" s="86"/>
    </row>
    <row r="38" spans="1:18">
      <c r="B38" s="65">
        <v>7</v>
      </c>
      <c r="C38" s="66"/>
      <c r="D38" s="1" t="s">
        <v>225</v>
      </c>
      <c r="E38" s="31">
        <v>34454</v>
      </c>
      <c r="F38" s="2" t="s">
        <v>8</v>
      </c>
      <c r="G38" s="2">
        <v>0</v>
      </c>
      <c r="H38" s="6"/>
      <c r="I38" s="28"/>
      <c r="L38" s="86"/>
      <c r="M38" s="86"/>
    </row>
    <row r="39" spans="1:18">
      <c r="A39" t="s">
        <v>64</v>
      </c>
      <c r="B39" s="119"/>
      <c r="C39" s="120"/>
      <c r="D39" s="564" t="s">
        <v>226</v>
      </c>
      <c r="E39" s="564"/>
      <c r="F39" s="564"/>
      <c r="G39" s="564"/>
      <c r="H39" s="564"/>
      <c r="I39" s="564"/>
      <c r="L39" s="86"/>
      <c r="M39" s="86"/>
    </row>
    <row r="40" spans="1:18">
      <c r="A40" t="s">
        <v>64</v>
      </c>
      <c r="B40" s="121"/>
      <c r="C40" s="121"/>
      <c r="D40" s="20"/>
      <c r="E40" s="108"/>
      <c r="F40" s="108"/>
      <c r="G40" s="20"/>
      <c r="H40" s="108"/>
      <c r="I40" s="109"/>
      <c r="L40" s="86"/>
      <c r="M40" s="86"/>
    </row>
    <row r="41" spans="1:18" ht="16.2">
      <c r="A41">
        <v>4</v>
      </c>
      <c r="B41" s="573" t="s">
        <v>227</v>
      </c>
      <c r="C41" s="573"/>
      <c r="D41" s="573"/>
      <c r="E41" s="573"/>
      <c r="F41" s="573"/>
      <c r="G41" s="573"/>
      <c r="H41" s="573"/>
      <c r="I41" s="107">
        <f>G44+G45+G46</f>
        <v>97</v>
      </c>
      <c r="J41" s="22"/>
      <c r="L41" s="86"/>
      <c r="M41" s="86"/>
    </row>
    <row r="42" spans="1:18">
      <c r="A42" s="116" t="s">
        <v>64</v>
      </c>
      <c r="B42" s="561" t="s">
        <v>65</v>
      </c>
      <c r="C42" s="40"/>
      <c r="D42" s="562" t="s">
        <v>66</v>
      </c>
      <c r="E42" s="41" t="s">
        <v>67</v>
      </c>
      <c r="F42" s="563" t="s">
        <v>3</v>
      </c>
      <c r="G42" s="561" t="s">
        <v>68</v>
      </c>
      <c r="H42" s="543" t="s">
        <v>4</v>
      </c>
      <c r="I42" s="546"/>
      <c r="L42" s="86"/>
      <c r="M42" s="86"/>
      <c r="N42" s="75"/>
      <c r="O42" s="86"/>
      <c r="Q42" s="86"/>
      <c r="R42" s="86"/>
    </row>
    <row r="43" spans="1:18">
      <c r="A43" t="s">
        <v>64</v>
      </c>
      <c r="B43" s="561"/>
      <c r="C43" s="40"/>
      <c r="D43" s="561"/>
      <c r="E43" s="42" t="s">
        <v>69</v>
      </c>
      <c r="F43" s="561"/>
      <c r="G43" s="561"/>
      <c r="H43" s="543"/>
      <c r="I43" s="546"/>
      <c r="L43" s="86"/>
      <c r="M43" s="86"/>
      <c r="N43" s="75"/>
      <c r="O43" s="86"/>
      <c r="Q43" s="86"/>
      <c r="R43" s="86"/>
    </row>
    <row r="44" spans="1:18">
      <c r="A44" t="s">
        <v>64</v>
      </c>
      <c r="B44" s="48">
        <v>1</v>
      </c>
      <c r="C44" s="49">
        <f>A41*5-4</f>
        <v>16</v>
      </c>
      <c r="D44" s="1" t="s">
        <v>228</v>
      </c>
      <c r="E44" s="2" t="s">
        <v>229</v>
      </c>
      <c r="F44" s="2" t="s">
        <v>8</v>
      </c>
      <c r="G44" s="2">
        <v>41</v>
      </c>
      <c r="H44" s="6" t="s">
        <v>44</v>
      </c>
      <c r="I44" s="44" t="str">
        <f>IF($C44="","",VLOOKUP($C44,[2]Список!$A:$W,8,FALSE))</f>
        <v xml:space="preserve"> </v>
      </c>
      <c r="L44" s="86"/>
      <c r="M44" s="86"/>
    </row>
    <row r="45" spans="1:18">
      <c r="A45" t="s">
        <v>64</v>
      </c>
      <c r="B45" s="48">
        <v>2</v>
      </c>
      <c r="C45" s="49">
        <f>1+C44</f>
        <v>17</v>
      </c>
      <c r="D45" s="1" t="s">
        <v>230</v>
      </c>
      <c r="E45" s="2" t="s">
        <v>231</v>
      </c>
      <c r="F45" s="88" t="s">
        <v>54</v>
      </c>
      <c r="G45" s="2">
        <v>31</v>
      </c>
      <c r="H45" s="6" t="s">
        <v>44</v>
      </c>
      <c r="I45" s="44" t="str">
        <f>IF($C45="","",VLOOKUP($C45,[2]Список!$A:$W,8,FALSE))</f>
        <v xml:space="preserve"> </v>
      </c>
      <c r="L45" s="86"/>
      <c r="M45" s="86"/>
    </row>
    <row r="46" spans="1:18">
      <c r="A46" t="s">
        <v>64</v>
      </c>
      <c r="B46" s="48">
        <v>3</v>
      </c>
      <c r="C46" s="49">
        <f>1+C45</f>
        <v>18</v>
      </c>
      <c r="D46" s="1" t="s">
        <v>232</v>
      </c>
      <c r="E46" s="2" t="s">
        <v>233</v>
      </c>
      <c r="F46" s="88" t="s">
        <v>54</v>
      </c>
      <c r="G46" s="2">
        <v>25</v>
      </c>
      <c r="H46" s="6" t="s">
        <v>44</v>
      </c>
      <c r="I46" s="44" t="str">
        <f>IF($C46="","",VLOOKUP($C46,[2]Список!$A:$W,8,FALSE))</f>
        <v xml:space="preserve"> </v>
      </c>
      <c r="L46" s="86"/>
      <c r="M46" s="86"/>
      <c r="N46" s="75"/>
      <c r="O46" s="86"/>
      <c r="Q46" s="86"/>
      <c r="R46" s="86"/>
    </row>
    <row r="47" spans="1:18">
      <c r="A47" t="s">
        <v>64</v>
      </c>
      <c r="B47" s="48">
        <v>4</v>
      </c>
      <c r="C47" s="49">
        <f>1+C46</f>
        <v>19</v>
      </c>
      <c r="D47" s="1" t="s">
        <v>234</v>
      </c>
      <c r="E47" s="95">
        <v>39304</v>
      </c>
      <c r="F47" s="88">
        <v>1</v>
      </c>
      <c r="G47" s="88">
        <f>IF($C47="","",VLOOKUP($C47,[2]Список!$A:$W,6,FALSE))</f>
        <v>0</v>
      </c>
      <c r="H47" s="8" t="s">
        <v>44</v>
      </c>
      <c r="I47" s="44" t="str">
        <f>IF($C47="","",VLOOKUP($C47,[2]Список!$A:$W,8,FALSE))</f>
        <v xml:space="preserve"> </v>
      </c>
      <c r="L47" s="86"/>
      <c r="M47" s="86"/>
    </row>
    <row r="48" spans="1:18">
      <c r="A48" t="s">
        <v>64</v>
      </c>
      <c r="B48" s="48">
        <v>5</v>
      </c>
      <c r="C48" s="49">
        <f>1+C47</f>
        <v>20</v>
      </c>
      <c r="D48" s="87" t="s">
        <v>235</v>
      </c>
      <c r="E48" s="95">
        <v>38195</v>
      </c>
      <c r="F48" s="88" t="s">
        <v>54</v>
      </c>
      <c r="G48" s="88">
        <v>0</v>
      </c>
      <c r="H48" s="8" t="s">
        <v>44</v>
      </c>
      <c r="I48" s="44" t="str">
        <f>IF($C48="","",VLOOKUP($C48,[2]Список!$A:$W,8,FALSE))</f>
        <v xml:space="preserve"> </v>
      </c>
      <c r="L48" s="86"/>
      <c r="M48" s="86"/>
    </row>
    <row r="49" spans="1:18">
      <c r="B49" s="124">
        <v>6</v>
      </c>
      <c r="C49" s="125"/>
      <c r="D49" s="87" t="s">
        <v>236</v>
      </c>
      <c r="E49" s="95">
        <v>27164</v>
      </c>
      <c r="F49" s="88">
        <v>1</v>
      </c>
      <c r="G49" s="88">
        <v>0</v>
      </c>
      <c r="H49" s="8"/>
      <c r="I49" s="44"/>
      <c r="L49" s="86"/>
      <c r="M49" s="86"/>
    </row>
    <row r="50" spans="1:18">
      <c r="A50" t="s">
        <v>64</v>
      </c>
      <c r="B50" s="119"/>
      <c r="C50" s="120"/>
      <c r="D50" s="578" t="s">
        <v>107</v>
      </c>
      <c r="E50" s="578"/>
      <c r="F50" s="578"/>
      <c r="G50" s="578"/>
      <c r="H50" s="578"/>
      <c r="I50" s="578"/>
      <c r="J50" s="45"/>
      <c r="L50" s="86"/>
      <c r="M50" s="86"/>
      <c r="N50" s="75"/>
      <c r="O50" s="86"/>
      <c r="Q50" s="86"/>
      <c r="R50" s="86"/>
    </row>
    <row r="51" spans="1:18">
      <c r="A51" t="s">
        <v>64</v>
      </c>
      <c r="B51" s="121"/>
      <c r="C51" s="121"/>
      <c r="D51" s="20"/>
      <c r="E51" s="108"/>
      <c r="F51" s="108"/>
      <c r="G51" s="20"/>
      <c r="H51" s="108"/>
      <c r="I51" s="109"/>
      <c r="L51" s="86"/>
      <c r="M51" s="86"/>
      <c r="N51" s="75"/>
      <c r="O51" s="86"/>
      <c r="Q51" s="86"/>
      <c r="R51" s="86"/>
    </row>
    <row r="52" spans="1:18">
      <c r="A52">
        <v>5</v>
      </c>
      <c r="B52" s="579" t="s">
        <v>237</v>
      </c>
      <c r="C52" s="579"/>
      <c r="D52" s="579"/>
      <c r="E52" s="580"/>
      <c r="F52" s="579"/>
      <c r="G52" s="579"/>
      <c r="H52" s="579"/>
      <c r="I52" s="127">
        <f>G55+G56+G57</f>
        <v>176</v>
      </c>
      <c r="L52" s="86"/>
      <c r="M52" s="86"/>
    </row>
    <row r="53" spans="1:18">
      <c r="A53" s="116" t="s">
        <v>64</v>
      </c>
      <c r="B53" s="581" t="s">
        <v>65</v>
      </c>
      <c r="C53" s="128"/>
      <c r="D53" s="582" t="s">
        <v>66</v>
      </c>
      <c r="E53" s="129" t="s">
        <v>67</v>
      </c>
      <c r="F53" s="583" t="s">
        <v>3</v>
      </c>
      <c r="G53" s="581" t="s">
        <v>68</v>
      </c>
      <c r="H53" s="581" t="s">
        <v>4</v>
      </c>
      <c r="I53" s="584"/>
      <c r="L53" s="86"/>
      <c r="M53" s="86"/>
      <c r="N53" s="75"/>
      <c r="O53" s="86"/>
      <c r="Q53" s="86"/>
      <c r="R53" s="86"/>
    </row>
    <row r="54" spans="1:18">
      <c r="A54" t="s">
        <v>64</v>
      </c>
      <c r="B54" s="581"/>
      <c r="C54" s="128"/>
      <c r="D54" s="582"/>
      <c r="E54" s="130" t="s">
        <v>69</v>
      </c>
      <c r="F54" s="583"/>
      <c r="G54" s="581"/>
      <c r="H54" s="581"/>
      <c r="I54" s="584"/>
      <c r="L54" s="86"/>
      <c r="M54" s="86"/>
      <c r="N54" s="75"/>
      <c r="O54" s="86"/>
      <c r="Q54" s="86"/>
      <c r="R54" s="86"/>
    </row>
    <row r="55" spans="1:18">
      <c r="A55" t="s">
        <v>64</v>
      </c>
      <c r="B55" s="66">
        <v>1</v>
      </c>
      <c r="C55" s="66">
        <f>A52*5-4</f>
        <v>21</v>
      </c>
      <c r="D55" s="1" t="s">
        <v>238</v>
      </c>
      <c r="E55" s="2" t="s">
        <v>239</v>
      </c>
      <c r="F55" s="2" t="s">
        <v>8</v>
      </c>
      <c r="G55" s="2">
        <v>68</v>
      </c>
      <c r="H55" s="86" t="s">
        <v>55</v>
      </c>
      <c r="I55" s="85" t="str">
        <f>IF($C55="","",VLOOKUP($C55,[2]Список!$A:$W,8,FALSE))</f>
        <v xml:space="preserve"> </v>
      </c>
      <c r="L55" s="86"/>
      <c r="M55" s="86"/>
      <c r="N55" s="75"/>
      <c r="O55" s="86"/>
      <c r="Q55" s="86"/>
      <c r="R55" s="86"/>
    </row>
    <row r="56" spans="1:18">
      <c r="A56" t="s">
        <v>64</v>
      </c>
      <c r="B56" s="66">
        <v>2</v>
      </c>
      <c r="C56" s="66">
        <f>1+C55</f>
        <v>22</v>
      </c>
      <c r="D56" s="1" t="s">
        <v>52</v>
      </c>
      <c r="E56" s="2" t="s">
        <v>53</v>
      </c>
      <c r="F56" s="2" t="s">
        <v>54</v>
      </c>
      <c r="G56" s="2">
        <v>57</v>
      </c>
      <c r="H56" s="86" t="s">
        <v>55</v>
      </c>
      <c r="I56" s="85" t="str">
        <f>IF($C56="","",VLOOKUP($C56,[2]Список!$A:$W,8,FALSE))</f>
        <v xml:space="preserve"> </v>
      </c>
      <c r="L56" s="86"/>
      <c r="M56" s="86"/>
      <c r="N56" s="75"/>
      <c r="O56" s="86"/>
      <c r="Q56" s="86"/>
      <c r="R56" s="86"/>
    </row>
    <row r="57" spans="1:18">
      <c r="A57" t="s">
        <v>64</v>
      </c>
      <c r="B57" s="66">
        <v>3</v>
      </c>
      <c r="C57" s="66">
        <f>1+C56</f>
        <v>23</v>
      </c>
      <c r="D57" s="1" t="s">
        <v>240</v>
      </c>
      <c r="E57" s="2" t="s">
        <v>241</v>
      </c>
      <c r="F57" s="2" t="s">
        <v>8</v>
      </c>
      <c r="G57" s="2">
        <v>51</v>
      </c>
      <c r="H57" s="86" t="s">
        <v>55</v>
      </c>
      <c r="I57" s="85" t="str">
        <f>IF($C57="","",VLOOKUP($C57,[2]Список!$A:$W,8,FALSE))</f>
        <v xml:space="preserve"> </v>
      </c>
      <c r="L57" s="86"/>
      <c r="M57" s="86"/>
      <c r="N57" s="75"/>
      <c r="O57" s="86"/>
      <c r="Q57" s="86"/>
      <c r="R57" s="86"/>
    </row>
    <row r="58" spans="1:18">
      <c r="A58" t="s">
        <v>64</v>
      </c>
      <c r="B58" s="66">
        <v>4</v>
      </c>
      <c r="C58" s="66">
        <f>1+C57</f>
        <v>24</v>
      </c>
      <c r="D58" s="1" t="s">
        <v>242</v>
      </c>
      <c r="E58" s="2" t="s">
        <v>243</v>
      </c>
      <c r="F58" s="2" t="s">
        <v>8</v>
      </c>
      <c r="G58" s="2">
        <v>45</v>
      </c>
      <c r="H58" s="86" t="s">
        <v>55</v>
      </c>
      <c r="I58" s="85" t="str">
        <f>IF($C58="","",VLOOKUP($C58,[2]Список!$A:$W,8,FALSE))</f>
        <v xml:space="preserve"> </v>
      </c>
      <c r="L58" s="86"/>
      <c r="M58" s="86"/>
    </row>
    <row r="59" spans="1:18">
      <c r="A59" t="s">
        <v>64</v>
      </c>
      <c r="B59" s="66">
        <v>5</v>
      </c>
      <c r="C59" s="66">
        <f>1+C58</f>
        <v>25</v>
      </c>
      <c r="D59" s="76" t="s">
        <v>244</v>
      </c>
      <c r="E59" s="31">
        <v>34563</v>
      </c>
      <c r="F59" s="68" t="s">
        <v>54</v>
      </c>
      <c r="G59" s="68">
        <v>0</v>
      </c>
      <c r="H59" s="131" t="s">
        <v>55</v>
      </c>
      <c r="I59" s="85" t="str">
        <f>IF($C59="","",VLOOKUP($C59,[2]Список!$A:$W,8,FALSE))</f>
        <v xml:space="preserve"> </v>
      </c>
      <c r="L59" s="86"/>
      <c r="M59" s="86"/>
    </row>
    <row r="60" spans="1:18">
      <c r="B60" s="66">
        <v>6</v>
      </c>
      <c r="C60" s="66"/>
      <c r="D60" s="76" t="s">
        <v>245</v>
      </c>
      <c r="E60" s="31">
        <v>34405</v>
      </c>
      <c r="F60" s="68" t="s">
        <v>54</v>
      </c>
      <c r="G60" s="68">
        <v>0</v>
      </c>
      <c r="H60" s="131"/>
      <c r="I60" s="85"/>
      <c r="L60" s="86"/>
      <c r="M60" s="86"/>
    </row>
    <row r="61" spans="1:18">
      <c r="A61" t="s">
        <v>64</v>
      </c>
      <c r="B61" s="7"/>
      <c r="C61" s="106"/>
      <c r="D61" s="576" t="s">
        <v>117</v>
      </c>
      <c r="E61" s="576"/>
      <c r="F61" s="576"/>
      <c r="G61" s="576"/>
      <c r="H61" s="576"/>
      <c r="I61" s="576"/>
      <c r="L61" s="86"/>
      <c r="M61" s="86"/>
    </row>
    <row r="62" spans="1:18">
      <c r="A62" t="s">
        <v>64</v>
      </c>
      <c r="B62" s="121"/>
      <c r="C62" s="121"/>
      <c r="D62" s="20"/>
      <c r="E62" s="108"/>
      <c r="F62" s="108"/>
      <c r="G62" s="20"/>
      <c r="H62" s="108"/>
      <c r="I62" s="109"/>
      <c r="L62" s="86"/>
      <c r="M62" s="86"/>
      <c r="N62" s="75"/>
      <c r="O62" s="86"/>
      <c r="Q62" s="86"/>
      <c r="R62" s="86"/>
    </row>
    <row r="63" spans="1:18" ht="16.2">
      <c r="A63">
        <v>6</v>
      </c>
      <c r="B63" s="573" t="s">
        <v>118</v>
      </c>
      <c r="C63" s="573"/>
      <c r="D63" s="573"/>
      <c r="E63" s="577"/>
      <c r="F63" s="573"/>
      <c r="G63" s="573"/>
      <c r="H63" s="573"/>
      <c r="I63" s="107">
        <f>G66+G67+G68</f>
        <v>185</v>
      </c>
      <c r="J63" s="22"/>
      <c r="L63" s="86"/>
      <c r="M63" s="86"/>
      <c r="N63" s="75"/>
      <c r="O63" s="86"/>
      <c r="Q63" s="86"/>
      <c r="R63" s="86"/>
    </row>
    <row r="64" spans="1:18">
      <c r="A64" s="116" t="s">
        <v>64</v>
      </c>
      <c r="B64" s="561" t="s">
        <v>65</v>
      </c>
      <c r="C64" s="40"/>
      <c r="D64" s="562" t="s">
        <v>66</v>
      </c>
      <c r="E64" s="41" t="s">
        <v>67</v>
      </c>
      <c r="F64" s="563" t="s">
        <v>3</v>
      </c>
      <c r="G64" s="561" t="s">
        <v>68</v>
      </c>
      <c r="H64" s="543" t="s">
        <v>4</v>
      </c>
      <c r="I64" s="546"/>
      <c r="L64" s="86"/>
      <c r="M64" s="86"/>
    </row>
    <row r="65" spans="1:18">
      <c r="A65" t="s">
        <v>64</v>
      </c>
      <c r="B65" s="561"/>
      <c r="C65" s="40"/>
      <c r="D65" s="562"/>
      <c r="E65" s="42" t="s">
        <v>69</v>
      </c>
      <c r="F65" s="563"/>
      <c r="G65" s="561"/>
      <c r="H65" s="543"/>
      <c r="I65" s="546"/>
      <c r="L65" s="86"/>
      <c r="M65" s="86"/>
    </row>
    <row r="66" spans="1:18">
      <c r="A66" t="s">
        <v>64</v>
      </c>
      <c r="B66" s="48">
        <v>1</v>
      </c>
      <c r="C66" s="49">
        <f>A63*5-4</f>
        <v>26</v>
      </c>
      <c r="D66" s="1" t="s">
        <v>18</v>
      </c>
      <c r="E66" s="2" t="s">
        <v>19</v>
      </c>
      <c r="F66" s="2" t="s">
        <v>8</v>
      </c>
      <c r="G66" s="2">
        <v>68</v>
      </c>
      <c r="H66" s="86" t="s">
        <v>13</v>
      </c>
      <c r="I66" s="44" t="str">
        <f>IF($C66="","",VLOOKUP($C66,[2]Список!$A:$W,8,FALSE))</f>
        <v xml:space="preserve"> </v>
      </c>
      <c r="L66" s="86"/>
      <c r="M66" s="86"/>
      <c r="N66" s="75"/>
      <c r="O66" s="86"/>
      <c r="Q66" s="86"/>
      <c r="R66" s="86"/>
    </row>
    <row r="67" spans="1:18">
      <c r="A67" t="s">
        <v>64</v>
      </c>
      <c r="B67" s="48">
        <v>2</v>
      </c>
      <c r="C67" s="49">
        <f>1+C66</f>
        <v>27</v>
      </c>
      <c r="D67" s="1" t="s">
        <v>11</v>
      </c>
      <c r="E67" s="2" t="s">
        <v>12</v>
      </c>
      <c r="F67" s="2" t="s">
        <v>8</v>
      </c>
      <c r="G67" s="2">
        <v>61</v>
      </c>
      <c r="H67" s="86" t="s">
        <v>13</v>
      </c>
      <c r="I67" s="44" t="str">
        <f>IF($C67="","",VLOOKUP($C67,[2]Список!$A:$W,8,FALSE))</f>
        <v xml:space="preserve"> </v>
      </c>
      <c r="L67" s="86"/>
      <c r="M67" s="86"/>
    </row>
    <row r="68" spans="1:18">
      <c r="A68" t="s">
        <v>64</v>
      </c>
      <c r="B68" s="48">
        <v>3</v>
      </c>
      <c r="C68" s="49">
        <f>1+C67</f>
        <v>28</v>
      </c>
      <c r="D68" s="1" t="s">
        <v>246</v>
      </c>
      <c r="E68" s="2" t="s">
        <v>247</v>
      </c>
      <c r="F68" s="2" t="s">
        <v>8</v>
      </c>
      <c r="G68" s="2">
        <v>56</v>
      </c>
      <c r="H68" s="86" t="s">
        <v>13</v>
      </c>
      <c r="I68" s="44" t="str">
        <f>IF($C68="","",VLOOKUP($C68,[2]Список!$A:$W,8,FALSE))</f>
        <v xml:space="preserve"> </v>
      </c>
      <c r="L68" s="86"/>
      <c r="M68" s="86"/>
    </row>
    <row r="69" spans="1:18">
      <c r="A69" t="s">
        <v>64</v>
      </c>
      <c r="B69" s="48">
        <v>4</v>
      </c>
      <c r="C69" s="49">
        <f>1+C68</f>
        <v>29</v>
      </c>
      <c r="D69" s="1" t="s">
        <v>248</v>
      </c>
      <c r="E69" s="2" t="s">
        <v>249</v>
      </c>
      <c r="F69" s="2" t="s">
        <v>8</v>
      </c>
      <c r="G69" s="2">
        <v>40</v>
      </c>
      <c r="H69" s="86" t="s">
        <v>13</v>
      </c>
      <c r="I69" s="44" t="str">
        <f>IF($C69="","",VLOOKUP($C69,[2]Список!$A:$W,8,FALSE))</f>
        <v xml:space="preserve"> </v>
      </c>
      <c r="L69" s="86"/>
      <c r="M69" s="86"/>
      <c r="N69" s="75"/>
      <c r="O69" s="86"/>
      <c r="Q69" s="86"/>
      <c r="R69" s="86"/>
    </row>
    <row r="70" spans="1:18">
      <c r="A70" t="s">
        <v>64</v>
      </c>
      <c r="B70" s="48">
        <v>5</v>
      </c>
      <c r="C70" s="49">
        <f>1+C69</f>
        <v>30</v>
      </c>
      <c r="D70" s="1" t="s">
        <v>250</v>
      </c>
      <c r="E70" s="2" t="s">
        <v>251</v>
      </c>
      <c r="F70" s="2" t="s">
        <v>54</v>
      </c>
      <c r="G70" s="2">
        <v>28</v>
      </c>
      <c r="H70" s="86" t="s">
        <v>13</v>
      </c>
      <c r="I70" s="44" t="str">
        <f>IF($C70="","",VLOOKUP($C70,[2]Список!$A:$W,8,FALSE))</f>
        <v xml:space="preserve"> </v>
      </c>
      <c r="L70" s="86"/>
      <c r="M70" s="86"/>
    </row>
    <row r="71" spans="1:18">
      <c r="B71" s="48">
        <v>6</v>
      </c>
      <c r="C71" s="49"/>
      <c r="D71" s="1" t="s">
        <v>252</v>
      </c>
      <c r="E71" s="2" t="s">
        <v>253</v>
      </c>
      <c r="F71" s="2" t="s">
        <v>54</v>
      </c>
      <c r="G71" s="2">
        <v>31</v>
      </c>
      <c r="H71" s="86" t="s">
        <v>13</v>
      </c>
      <c r="I71" s="44"/>
      <c r="L71" s="86"/>
      <c r="M71" s="86"/>
    </row>
    <row r="72" spans="1:18">
      <c r="A72" t="s">
        <v>64</v>
      </c>
      <c r="B72" s="4"/>
      <c r="C72" s="106"/>
      <c r="D72" s="564" t="s">
        <v>127</v>
      </c>
      <c r="E72" s="564"/>
      <c r="F72" s="564"/>
      <c r="G72" s="564"/>
      <c r="H72" s="564"/>
      <c r="I72" s="564"/>
      <c r="J72" s="45"/>
      <c r="L72" s="86"/>
      <c r="M72" s="86"/>
    </row>
    <row r="73" spans="1:18">
      <c r="A73" t="s">
        <v>64</v>
      </c>
      <c r="B73" s="121"/>
      <c r="C73" s="121"/>
      <c r="D73" s="20"/>
      <c r="E73" s="108"/>
      <c r="F73" s="108"/>
      <c r="G73" s="20"/>
      <c r="H73" s="108"/>
      <c r="I73" s="109"/>
      <c r="L73" s="86"/>
      <c r="M73" s="86"/>
      <c r="N73" s="75"/>
      <c r="O73" s="86"/>
      <c r="Q73" s="86"/>
      <c r="R73" s="86"/>
    </row>
    <row r="74" spans="1:18">
      <c r="A74">
        <v>7</v>
      </c>
      <c r="B74" s="572" t="s">
        <v>128</v>
      </c>
      <c r="C74" s="572"/>
      <c r="D74" s="572"/>
      <c r="E74" s="585"/>
      <c r="F74" s="572"/>
      <c r="G74" s="572"/>
      <c r="H74" s="572"/>
      <c r="I74" s="112">
        <f>G77+G78+G79</f>
        <v>151</v>
      </c>
      <c r="L74" s="86"/>
      <c r="M74" s="86"/>
    </row>
    <row r="75" spans="1:18">
      <c r="A75" s="116" t="s">
        <v>64</v>
      </c>
      <c r="B75" s="543" t="s">
        <v>65</v>
      </c>
      <c r="C75" s="24"/>
      <c r="D75" s="544" t="s">
        <v>66</v>
      </c>
      <c r="E75" s="25" t="s">
        <v>67</v>
      </c>
      <c r="F75" s="545" t="s">
        <v>3</v>
      </c>
      <c r="G75" s="543" t="s">
        <v>68</v>
      </c>
      <c r="H75" s="543" t="s">
        <v>4</v>
      </c>
      <c r="I75" s="546"/>
      <c r="L75" s="86"/>
      <c r="M75" s="86"/>
    </row>
    <row r="76" spans="1:18">
      <c r="A76" t="s">
        <v>64</v>
      </c>
      <c r="B76" s="543"/>
      <c r="C76" s="24"/>
      <c r="D76" s="544"/>
      <c r="E76" s="26" t="s">
        <v>69</v>
      </c>
      <c r="F76" s="545"/>
      <c r="G76" s="543"/>
      <c r="H76" s="543"/>
      <c r="I76" s="546"/>
      <c r="L76" s="86"/>
      <c r="M76" s="86"/>
    </row>
    <row r="77" spans="1:18">
      <c r="A77" t="s">
        <v>64</v>
      </c>
      <c r="B77" s="65">
        <v>1</v>
      </c>
      <c r="C77" s="66">
        <f>A74*5-4</f>
        <v>31</v>
      </c>
      <c r="D77" s="1" t="s">
        <v>254</v>
      </c>
      <c r="E77" s="2" t="s">
        <v>255</v>
      </c>
      <c r="F77" s="2" t="s">
        <v>8</v>
      </c>
      <c r="G77" s="2">
        <v>60</v>
      </c>
      <c r="H77" s="6" t="s">
        <v>58</v>
      </c>
      <c r="I77" s="28" t="str">
        <f>IF($C77="","",VLOOKUP($C77,[2]Список!$A:$W,8,FALSE))</f>
        <v xml:space="preserve"> </v>
      </c>
      <c r="L77" s="86"/>
      <c r="M77" s="86"/>
    </row>
    <row r="78" spans="1:18">
      <c r="A78" t="s">
        <v>64</v>
      </c>
      <c r="B78" s="65">
        <v>2</v>
      </c>
      <c r="C78" s="66">
        <f>1+C77</f>
        <v>32</v>
      </c>
      <c r="D78" s="1" t="s">
        <v>256</v>
      </c>
      <c r="E78" s="2" t="s">
        <v>257</v>
      </c>
      <c r="F78" s="2" t="s">
        <v>54</v>
      </c>
      <c r="G78" s="2">
        <v>47</v>
      </c>
      <c r="H78" s="6" t="s">
        <v>58</v>
      </c>
      <c r="I78" s="28" t="str">
        <f>IF($C78="","",VLOOKUP($C78,[2]Список!$A:$W,8,FALSE))</f>
        <v xml:space="preserve"> </v>
      </c>
      <c r="L78" s="86"/>
      <c r="M78" s="86"/>
      <c r="N78" s="75"/>
      <c r="O78" s="86"/>
      <c r="Q78" s="86"/>
      <c r="R78" s="86"/>
    </row>
    <row r="79" spans="1:18">
      <c r="A79" t="s">
        <v>64</v>
      </c>
      <c r="B79" s="65">
        <v>3</v>
      </c>
      <c r="C79" s="66">
        <f>1+C78</f>
        <v>33</v>
      </c>
      <c r="D79" s="1" t="s">
        <v>258</v>
      </c>
      <c r="E79" s="2" t="s">
        <v>259</v>
      </c>
      <c r="F79" s="2" t="s">
        <v>260</v>
      </c>
      <c r="G79" s="2">
        <v>44</v>
      </c>
      <c r="H79" s="6" t="s">
        <v>58</v>
      </c>
      <c r="I79" s="28" t="str">
        <f>IF($C79="","",VLOOKUP($C79,[2]Список!$A:$W,8,FALSE))</f>
        <v xml:space="preserve"> </v>
      </c>
      <c r="L79" s="86"/>
      <c r="M79" s="86"/>
    </row>
    <row r="80" spans="1:18">
      <c r="A80" t="s">
        <v>64</v>
      </c>
      <c r="B80" s="65">
        <v>4</v>
      </c>
      <c r="C80" s="66">
        <f>1+C79</f>
        <v>34</v>
      </c>
      <c r="D80" s="1" t="s">
        <v>261</v>
      </c>
      <c r="E80" s="2" t="s">
        <v>262</v>
      </c>
      <c r="F80" s="2" t="s">
        <v>260</v>
      </c>
      <c r="G80" s="2">
        <v>40</v>
      </c>
      <c r="H80" s="6" t="s">
        <v>58</v>
      </c>
      <c r="I80" s="28" t="str">
        <f>IF($C80="","",VLOOKUP($C80,[2]Список!$A:$W,8,FALSE))</f>
        <v xml:space="preserve"> </v>
      </c>
      <c r="L80" s="86"/>
      <c r="M80" s="86"/>
      <c r="N80" s="75"/>
      <c r="O80" s="86"/>
      <c r="Q80" s="86"/>
      <c r="R80" s="86"/>
    </row>
    <row r="81" spans="1:18">
      <c r="A81" t="s">
        <v>64</v>
      </c>
      <c r="B81" s="65">
        <v>5</v>
      </c>
      <c r="C81" s="66">
        <f>1+C80</f>
        <v>35</v>
      </c>
      <c r="D81" s="1" t="s">
        <v>263</v>
      </c>
      <c r="E81" s="2" t="s">
        <v>264</v>
      </c>
      <c r="F81" s="2" t="s">
        <v>54</v>
      </c>
      <c r="G81" s="2">
        <v>33</v>
      </c>
      <c r="H81" s="6" t="s">
        <v>58</v>
      </c>
      <c r="I81" s="28" t="str">
        <f>IF($C81="","",VLOOKUP($C81,[2]Список!$A:$W,8,FALSE))</f>
        <v xml:space="preserve"> </v>
      </c>
      <c r="L81" s="86"/>
      <c r="M81" s="86"/>
      <c r="N81" s="75"/>
      <c r="O81" s="86"/>
      <c r="Q81" s="86"/>
      <c r="R81" s="86"/>
    </row>
    <row r="82" spans="1:18">
      <c r="A82" t="s">
        <v>64</v>
      </c>
      <c r="B82" s="4"/>
      <c r="C82" s="106"/>
      <c r="D82" s="564" t="s">
        <v>265</v>
      </c>
      <c r="E82" s="564"/>
      <c r="F82" s="564"/>
      <c r="G82" s="564"/>
      <c r="H82" s="564"/>
      <c r="I82" s="564"/>
      <c r="L82" s="86"/>
      <c r="M82" s="86"/>
    </row>
    <row r="83" spans="1:18">
      <c r="A83" t="s">
        <v>64</v>
      </c>
      <c r="B83" s="121"/>
      <c r="C83" s="121"/>
      <c r="D83" s="20"/>
      <c r="E83" s="108"/>
      <c r="F83" s="108"/>
      <c r="G83" s="20"/>
      <c r="H83" s="108"/>
      <c r="I83" s="109"/>
      <c r="L83" s="86"/>
      <c r="M83" s="86"/>
      <c r="N83" s="75"/>
      <c r="O83" s="86"/>
      <c r="Q83" s="86"/>
      <c r="R83" s="86"/>
    </row>
    <row r="84" spans="1:18" ht="16.2">
      <c r="A84">
        <v>8</v>
      </c>
      <c r="B84" s="572" t="s">
        <v>135</v>
      </c>
      <c r="C84" s="572"/>
      <c r="D84" s="572"/>
      <c r="E84" s="585"/>
      <c r="F84" s="572"/>
      <c r="G84" s="572"/>
      <c r="H84" s="572"/>
      <c r="I84" s="107">
        <f>G87+G88+G89</f>
        <v>129</v>
      </c>
      <c r="J84" s="22"/>
      <c r="L84" s="86"/>
      <c r="M84" s="86"/>
    </row>
    <row r="85" spans="1:18">
      <c r="A85" s="116" t="s">
        <v>64</v>
      </c>
      <c r="B85" s="561" t="s">
        <v>65</v>
      </c>
      <c r="C85" s="40"/>
      <c r="D85" s="562" t="s">
        <v>66</v>
      </c>
      <c r="E85" s="41" t="s">
        <v>67</v>
      </c>
      <c r="F85" s="563" t="s">
        <v>3</v>
      </c>
      <c r="G85" s="561" t="s">
        <v>68</v>
      </c>
      <c r="H85" s="543" t="s">
        <v>4</v>
      </c>
      <c r="I85" s="546"/>
      <c r="L85" s="86"/>
      <c r="M85" s="86"/>
      <c r="N85" s="75"/>
      <c r="O85" s="86"/>
      <c r="Q85" s="86"/>
      <c r="R85" s="86"/>
    </row>
    <row r="86" spans="1:18">
      <c r="A86" t="s">
        <v>64</v>
      </c>
      <c r="B86" s="561"/>
      <c r="C86" s="40"/>
      <c r="D86" s="562"/>
      <c r="E86" s="42" t="s">
        <v>69</v>
      </c>
      <c r="F86" s="563"/>
      <c r="G86" s="561"/>
      <c r="H86" s="543"/>
      <c r="I86" s="546"/>
      <c r="L86" s="86"/>
      <c r="M86" s="86"/>
      <c r="N86" s="75"/>
      <c r="O86" s="86"/>
      <c r="Q86" s="86"/>
      <c r="R86" s="86"/>
    </row>
    <row r="87" spans="1:18">
      <c r="A87" t="s">
        <v>64</v>
      </c>
      <c r="B87" s="48">
        <v>1</v>
      </c>
      <c r="C87" s="49">
        <f>A84*5-4</f>
        <v>36</v>
      </c>
      <c r="D87" s="1" t="s">
        <v>266</v>
      </c>
      <c r="E87" s="2" t="s">
        <v>267</v>
      </c>
      <c r="F87" s="2" t="s">
        <v>54</v>
      </c>
      <c r="G87" s="2">
        <v>57</v>
      </c>
      <c r="H87" s="86" t="s">
        <v>138</v>
      </c>
      <c r="I87" s="44" t="str">
        <f>IF($C87="","",VLOOKUP($C87,[2]Список!$A:$W,8,FALSE))</f>
        <v xml:space="preserve"> </v>
      </c>
      <c r="L87" s="86"/>
      <c r="M87" s="86"/>
    </row>
    <row r="88" spans="1:18">
      <c r="A88" t="s">
        <v>64</v>
      </c>
      <c r="B88" s="48">
        <v>2</v>
      </c>
      <c r="C88" s="49">
        <f>1+C87</f>
        <v>37</v>
      </c>
      <c r="D88" s="1" t="s">
        <v>268</v>
      </c>
      <c r="E88" s="2" t="s">
        <v>269</v>
      </c>
      <c r="F88" s="2" t="s">
        <v>54</v>
      </c>
      <c r="G88" s="2">
        <v>37</v>
      </c>
      <c r="H88" s="86" t="s">
        <v>138</v>
      </c>
      <c r="I88" s="44" t="str">
        <f>IF($C88="","",VLOOKUP($C88,[2]Список!$A:$W,8,FALSE))</f>
        <v xml:space="preserve"> </v>
      </c>
      <c r="L88" s="86"/>
      <c r="M88" s="86"/>
      <c r="N88" s="75"/>
      <c r="O88" s="86"/>
      <c r="Q88" s="86"/>
      <c r="R88" s="86"/>
    </row>
    <row r="89" spans="1:18">
      <c r="A89" t="s">
        <v>64</v>
      </c>
      <c r="B89" s="48">
        <v>3</v>
      </c>
      <c r="C89" s="49">
        <f>1+C88</f>
        <v>38</v>
      </c>
      <c r="D89" s="1" t="s">
        <v>270</v>
      </c>
      <c r="E89" s="2" t="s">
        <v>271</v>
      </c>
      <c r="F89" s="2" t="s">
        <v>8</v>
      </c>
      <c r="G89" s="2">
        <v>35</v>
      </c>
      <c r="H89" s="86" t="s">
        <v>138</v>
      </c>
      <c r="I89" s="44" t="str">
        <f>IF($C89="","",VLOOKUP($C89,[2]Список!$A:$W,8,FALSE))</f>
        <v xml:space="preserve"> </v>
      </c>
      <c r="L89" s="86"/>
      <c r="M89" s="86"/>
      <c r="N89" s="75"/>
      <c r="O89" s="86"/>
      <c r="Q89" s="86"/>
      <c r="R89" s="86"/>
    </row>
    <row r="90" spans="1:18">
      <c r="A90" t="s">
        <v>64</v>
      </c>
      <c r="B90" s="48">
        <v>4</v>
      </c>
      <c r="C90" s="49">
        <f>1+C89</f>
        <v>39</v>
      </c>
      <c r="D90" s="1" t="s">
        <v>272</v>
      </c>
      <c r="E90" s="2" t="s">
        <v>273</v>
      </c>
      <c r="F90" s="2" t="s">
        <v>54</v>
      </c>
      <c r="G90" s="2">
        <v>34</v>
      </c>
      <c r="H90" s="86" t="s">
        <v>138</v>
      </c>
      <c r="I90" s="44" t="str">
        <f>IF($C90="","",VLOOKUP($C90,[2]Список!$A:$W,8,FALSE))</f>
        <v xml:space="preserve"> </v>
      </c>
      <c r="L90" s="86"/>
      <c r="M90" s="86"/>
    </row>
    <row r="91" spans="1:18">
      <c r="A91" t="s">
        <v>64</v>
      </c>
      <c r="B91" s="48">
        <v>5</v>
      </c>
      <c r="C91" s="49">
        <f>1+C90</f>
        <v>40</v>
      </c>
      <c r="D91" s="1" t="s">
        <v>274</v>
      </c>
      <c r="E91" s="2" t="s">
        <v>275</v>
      </c>
      <c r="F91" s="2" t="s">
        <v>54</v>
      </c>
      <c r="G91" s="2">
        <v>17</v>
      </c>
      <c r="H91" s="86" t="s">
        <v>138</v>
      </c>
      <c r="I91" s="44" t="str">
        <f>IF($C91="","",VLOOKUP($C91,[2]Список!$A:$W,8,FALSE))</f>
        <v xml:space="preserve"> </v>
      </c>
      <c r="L91" s="86"/>
      <c r="M91" s="86"/>
    </row>
    <row r="92" spans="1:18">
      <c r="B92" s="48"/>
      <c r="C92" s="49"/>
      <c r="D92" s="133" t="s">
        <v>276</v>
      </c>
      <c r="E92" s="31">
        <v>38719</v>
      </c>
      <c r="F92" s="2" t="s">
        <v>54</v>
      </c>
      <c r="G92" s="2">
        <v>0</v>
      </c>
      <c r="H92" s="86"/>
      <c r="I92" s="44"/>
      <c r="L92" s="86"/>
      <c r="M92" s="86"/>
    </row>
    <row r="93" spans="1:18">
      <c r="A93" t="s">
        <v>64</v>
      </c>
      <c r="B93" s="4"/>
      <c r="C93" s="106"/>
      <c r="D93" s="564" t="s">
        <v>277</v>
      </c>
      <c r="E93" s="564"/>
      <c r="F93" s="564"/>
      <c r="G93" s="564"/>
      <c r="H93" s="564"/>
      <c r="I93" s="564"/>
      <c r="J93" s="45"/>
      <c r="L93" s="86"/>
      <c r="M93" s="86"/>
      <c r="N93" s="75"/>
      <c r="O93" s="86"/>
      <c r="Q93" s="86"/>
      <c r="R93" s="86"/>
    </row>
    <row r="94" spans="1:18" ht="18">
      <c r="A94" t="s">
        <v>64</v>
      </c>
      <c r="B94" s="121"/>
      <c r="C94" s="121"/>
      <c r="D94" s="20"/>
      <c r="E94" s="108"/>
      <c r="F94" s="108"/>
      <c r="G94" s="20"/>
      <c r="H94" s="108"/>
      <c r="I94" s="109"/>
      <c r="J94" s="15"/>
      <c r="L94" s="86"/>
      <c r="M94" s="86"/>
      <c r="N94" s="75"/>
      <c r="O94" s="86"/>
      <c r="Q94" s="86"/>
      <c r="R94" s="86"/>
    </row>
    <row r="95" spans="1:18">
      <c r="B95" s="573" t="s">
        <v>145</v>
      </c>
      <c r="C95" s="573"/>
      <c r="D95" s="573"/>
      <c r="E95" s="573"/>
      <c r="F95" s="573"/>
      <c r="G95" s="573"/>
      <c r="H95" s="573"/>
      <c r="I95" s="112">
        <f>G98+G99+G100</f>
        <v>36</v>
      </c>
      <c r="L95" s="86"/>
      <c r="M95" s="86"/>
      <c r="N95" s="75"/>
      <c r="O95" s="86"/>
      <c r="Q95" s="86"/>
      <c r="R95" s="86"/>
    </row>
    <row r="96" spans="1:18" ht="16.2">
      <c r="A96">
        <v>9</v>
      </c>
      <c r="B96" s="543" t="s">
        <v>65</v>
      </c>
      <c r="C96" s="24"/>
      <c r="D96" s="543" t="s">
        <v>66</v>
      </c>
      <c r="E96" s="24" t="s">
        <v>67</v>
      </c>
      <c r="F96" s="543" t="s">
        <v>3</v>
      </c>
      <c r="G96" s="543" t="s">
        <v>68</v>
      </c>
      <c r="H96" s="543" t="s">
        <v>4</v>
      </c>
      <c r="I96" s="546"/>
      <c r="J96" s="22"/>
      <c r="L96" s="86"/>
      <c r="M96" s="86"/>
      <c r="N96" s="75"/>
      <c r="O96" s="86"/>
      <c r="Q96" s="86"/>
      <c r="R96" s="86"/>
    </row>
    <row r="97" spans="1:18">
      <c r="A97" s="116" t="s">
        <v>64</v>
      </c>
      <c r="B97" s="543"/>
      <c r="C97" s="24"/>
      <c r="D97" s="543"/>
      <c r="E97" s="24" t="s">
        <v>69</v>
      </c>
      <c r="F97" s="543"/>
      <c r="G97" s="543"/>
      <c r="H97" s="543"/>
      <c r="I97" s="546"/>
      <c r="L97" s="86"/>
      <c r="M97" s="86"/>
      <c r="N97" s="75"/>
      <c r="O97" s="86"/>
      <c r="Q97" s="86"/>
      <c r="R97" s="86"/>
    </row>
    <row r="98" spans="1:18">
      <c r="A98" t="s">
        <v>64</v>
      </c>
      <c r="B98" s="65">
        <v>1</v>
      </c>
      <c r="C98" s="66">
        <f>A96*5-4</f>
        <v>41</v>
      </c>
      <c r="D98" s="134" t="s">
        <v>278</v>
      </c>
      <c r="E98" s="2" t="s">
        <v>279</v>
      </c>
      <c r="F98" s="2" t="s">
        <v>54</v>
      </c>
      <c r="G98" s="2">
        <v>36</v>
      </c>
      <c r="H98" s="86" t="s">
        <v>148</v>
      </c>
      <c r="I98" s="28" t="str">
        <f>IF($C98="","",VLOOKUP($C98,[2]Список!$A:$W,8,FALSE))</f>
        <v xml:space="preserve"> </v>
      </c>
      <c r="L98" s="86"/>
      <c r="M98" s="86"/>
      <c r="N98" s="75"/>
      <c r="O98" s="86"/>
      <c r="Q98" s="86"/>
      <c r="R98" s="86"/>
    </row>
    <row r="99" spans="1:18">
      <c r="A99" t="s">
        <v>64</v>
      </c>
      <c r="B99" s="65">
        <v>2</v>
      </c>
      <c r="C99" s="66">
        <f>1+C98</f>
        <v>42</v>
      </c>
      <c r="D99" s="76" t="s">
        <v>280</v>
      </c>
      <c r="E99" s="77">
        <v>38428</v>
      </c>
      <c r="F99" s="68">
        <v>1</v>
      </c>
      <c r="G99" s="68">
        <v>0</v>
      </c>
      <c r="H99" s="3" t="s">
        <v>148</v>
      </c>
      <c r="I99" s="28" t="str">
        <f>IF($C99="","",VLOOKUP($C99,[2]Список!$A:$W,8,FALSE))</f>
        <v xml:space="preserve"> </v>
      </c>
      <c r="L99" s="86"/>
      <c r="M99" s="86"/>
      <c r="N99" s="75"/>
      <c r="O99" s="86"/>
      <c r="Q99" s="86"/>
      <c r="R99" s="86"/>
    </row>
    <row r="100" spans="1:18">
      <c r="A100" t="s">
        <v>64</v>
      </c>
      <c r="B100" s="65">
        <v>3</v>
      </c>
      <c r="C100" s="66">
        <f>1+C99</f>
        <v>43</v>
      </c>
      <c r="D100" s="76" t="s">
        <v>281</v>
      </c>
      <c r="E100" s="135">
        <v>39072</v>
      </c>
      <c r="F100" s="68">
        <v>1</v>
      </c>
      <c r="G100" s="68">
        <v>0</v>
      </c>
      <c r="H100" s="3" t="s">
        <v>148</v>
      </c>
      <c r="I100" s="28" t="str">
        <f>IF($C100="","",VLOOKUP($C100,[2]Список!$A:$W,8,FALSE))</f>
        <v xml:space="preserve"> </v>
      </c>
      <c r="L100" s="86"/>
      <c r="M100" s="86"/>
    </row>
    <row r="101" spans="1:18">
      <c r="A101" t="s">
        <v>64</v>
      </c>
      <c r="B101" s="65">
        <v>4</v>
      </c>
      <c r="C101" s="66">
        <f>1+C100</f>
        <v>44</v>
      </c>
      <c r="D101" s="76" t="s">
        <v>282</v>
      </c>
      <c r="E101" s="77">
        <v>32439</v>
      </c>
      <c r="F101" s="68"/>
      <c r="G101" s="68">
        <v>0</v>
      </c>
      <c r="H101" s="3" t="s">
        <v>148</v>
      </c>
      <c r="I101" s="28" t="str">
        <f>IF($C101="","",VLOOKUP($C101,[2]Список!$A:$W,8,FALSE))</f>
        <v xml:space="preserve"> </v>
      </c>
      <c r="L101" s="86"/>
      <c r="M101" s="86"/>
      <c r="N101" s="75"/>
      <c r="O101" s="86"/>
      <c r="Q101" s="86"/>
      <c r="R101" s="86"/>
    </row>
    <row r="102" spans="1:18">
      <c r="A102" t="s">
        <v>64</v>
      </c>
      <c r="B102" s="65">
        <v>5</v>
      </c>
      <c r="C102" s="66">
        <f>1+C101</f>
        <v>45</v>
      </c>
      <c r="D102" s="76" t="s">
        <v>283</v>
      </c>
      <c r="E102" s="136" t="s">
        <v>284</v>
      </c>
      <c r="F102" s="68">
        <v>1</v>
      </c>
      <c r="G102" s="68">
        <v>0</v>
      </c>
      <c r="H102" s="66"/>
      <c r="I102" s="28" t="str">
        <f>IF($C102="","",VLOOKUP($C102,[2]Список!$A:$W,8,FALSE))</f>
        <v xml:space="preserve"> </v>
      </c>
      <c r="L102" s="86"/>
      <c r="M102" s="86"/>
    </row>
    <row r="103" spans="1:18">
      <c r="A103" t="s">
        <v>64</v>
      </c>
      <c r="B103" s="4"/>
      <c r="C103" s="106"/>
      <c r="D103" s="564" t="s">
        <v>285</v>
      </c>
      <c r="E103" s="564"/>
      <c r="F103" s="564"/>
      <c r="G103" s="564"/>
      <c r="H103" s="564"/>
      <c r="I103" s="564"/>
      <c r="L103" s="86"/>
      <c r="M103" s="86"/>
      <c r="N103" s="75"/>
      <c r="O103" s="86"/>
      <c r="Q103" s="86"/>
      <c r="R103" s="86"/>
    </row>
    <row r="104" spans="1:18">
      <c r="A104" t="s">
        <v>64</v>
      </c>
      <c r="B104" s="121"/>
      <c r="C104" s="121"/>
      <c r="D104" s="20"/>
      <c r="E104" s="108"/>
      <c r="F104" s="108"/>
      <c r="G104" s="20"/>
      <c r="H104" s="108"/>
      <c r="I104" s="109"/>
      <c r="J104" s="34"/>
      <c r="L104" s="86"/>
      <c r="M104" s="86"/>
      <c r="N104" s="75"/>
      <c r="O104" s="86"/>
      <c r="Q104" s="86"/>
      <c r="R104" s="86"/>
    </row>
    <row r="105" spans="1:18">
      <c r="A105" t="s">
        <v>64</v>
      </c>
      <c r="B105" s="572" t="s">
        <v>156</v>
      </c>
      <c r="C105" s="572"/>
      <c r="D105" s="572"/>
      <c r="E105" s="585"/>
      <c r="F105" s="572"/>
      <c r="G105" s="572"/>
      <c r="H105" s="572"/>
      <c r="I105" s="107">
        <f>G108+G109+G110</f>
        <v>72</v>
      </c>
      <c r="L105" s="86"/>
      <c r="M105" s="86"/>
      <c r="N105" s="75"/>
      <c r="O105" s="86"/>
      <c r="Q105" s="86"/>
      <c r="R105" s="86"/>
    </row>
    <row r="106" spans="1:18" ht="16.2">
      <c r="A106">
        <v>10</v>
      </c>
      <c r="B106" s="561" t="s">
        <v>65</v>
      </c>
      <c r="C106" s="40"/>
      <c r="D106" s="562" t="s">
        <v>66</v>
      </c>
      <c r="E106" s="41" t="s">
        <v>67</v>
      </c>
      <c r="F106" s="563" t="s">
        <v>3</v>
      </c>
      <c r="G106" s="561" t="s">
        <v>68</v>
      </c>
      <c r="H106" s="543" t="s">
        <v>4</v>
      </c>
      <c r="I106" s="546"/>
      <c r="J106" s="22"/>
      <c r="L106" s="86"/>
      <c r="M106" s="86"/>
    </row>
    <row r="107" spans="1:18">
      <c r="A107" s="116" t="s">
        <v>64</v>
      </c>
      <c r="B107" s="561"/>
      <c r="C107" s="40"/>
      <c r="D107" s="561"/>
      <c r="E107" s="42" t="s">
        <v>69</v>
      </c>
      <c r="F107" s="561"/>
      <c r="G107" s="561"/>
      <c r="H107" s="543"/>
      <c r="I107" s="546"/>
      <c r="L107" s="86"/>
      <c r="M107" s="86"/>
      <c r="N107" s="75"/>
      <c r="O107" s="86"/>
      <c r="Q107" s="86"/>
      <c r="R107" s="86"/>
    </row>
    <row r="108" spans="1:18">
      <c r="A108" t="s">
        <v>64</v>
      </c>
      <c r="B108" s="48">
        <v>1</v>
      </c>
      <c r="C108" s="49">
        <f>A106*5-4</f>
        <v>46</v>
      </c>
      <c r="D108" s="50" t="s">
        <v>286</v>
      </c>
      <c r="E108" s="51" t="s">
        <v>287</v>
      </c>
      <c r="F108" s="51" t="s">
        <v>54</v>
      </c>
      <c r="G108" s="51">
        <v>35</v>
      </c>
      <c r="H108" s="86" t="s">
        <v>159</v>
      </c>
      <c r="I108" s="44" t="str">
        <f>IF($C108="","",VLOOKUP($C108,[2]Список!$A:$W,8,FALSE))</f>
        <v xml:space="preserve"> </v>
      </c>
      <c r="L108" s="86"/>
      <c r="M108" s="86"/>
    </row>
    <row r="109" spans="1:18">
      <c r="A109" t="s">
        <v>64</v>
      </c>
      <c r="B109" s="48">
        <v>2</v>
      </c>
      <c r="C109" s="49">
        <f>1+C108</f>
        <v>47</v>
      </c>
      <c r="D109" s="50" t="s">
        <v>288</v>
      </c>
      <c r="E109" s="51" t="s">
        <v>289</v>
      </c>
      <c r="F109" s="51" t="s">
        <v>54</v>
      </c>
      <c r="G109" s="51">
        <v>37</v>
      </c>
      <c r="H109" s="86" t="s">
        <v>159</v>
      </c>
      <c r="I109" s="44" t="str">
        <f>IF($C109="","",VLOOKUP($C109,[2]Список!$A:$W,8,FALSE))</f>
        <v xml:space="preserve"> </v>
      </c>
      <c r="L109" s="86"/>
      <c r="M109" s="86"/>
    </row>
    <row r="110" spans="1:18">
      <c r="A110" t="s">
        <v>64</v>
      </c>
      <c r="B110" s="48">
        <v>3</v>
      </c>
      <c r="C110" s="49">
        <f>1+C109</f>
        <v>48</v>
      </c>
      <c r="D110" s="53" t="s">
        <v>290</v>
      </c>
      <c r="E110" s="54">
        <v>35699</v>
      </c>
      <c r="F110" s="55">
        <v>1</v>
      </c>
      <c r="G110" s="55">
        <v>0</v>
      </c>
      <c r="H110" s="100" t="s">
        <v>156</v>
      </c>
      <c r="I110" s="44" t="str">
        <f>IF($C110="","",VLOOKUP($C110,[2]Список!$A:$W,8,FALSE))</f>
        <v xml:space="preserve"> </v>
      </c>
      <c r="L110" s="86"/>
      <c r="M110" s="86"/>
      <c r="N110" s="75"/>
      <c r="O110" s="86"/>
      <c r="Q110" s="86"/>
      <c r="R110" s="86"/>
    </row>
    <row r="111" spans="1:18">
      <c r="A111" t="s">
        <v>64</v>
      </c>
      <c r="B111" s="48">
        <v>4</v>
      </c>
      <c r="C111" s="49">
        <f>1+C110</f>
        <v>49</v>
      </c>
      <c r="D111" s="53" t="s">
        <v>291</v>
      </c>
      <c r="E111" s="54">
        <v>29429</v>
      </c>
      <c r="F111" s="55" t="s">
        <v>54</v>
      </c>
      <c r="G111" s="55">
        <v>0</v>
      </c>
      <c r="H111" s="100" t="s">
        <v>156</v>
      </c>
      <c r="I111" s="44" t="str">
        <f>IF($C111="","",VLOOKUP($C111,[2]Список!$A:$W,8,FALSE))</f>
        <v xml:space="preserve"> </v>
      </c>
      <c r="L111" s="86"/>
      <c r="M111" s="86"/>
      <c r="N111" s="75"/>
      <c r="O111" s="86"/>
      <c r="Q111" s="86"/>
      <c r="R111" s="86"/>
    </row>
    <row r="112" spans="1:18">
      <c r="A112" t="s">
        <v>64</v>
      </c>
      <c r="B112" s="48">
        <v>5</v>
      </c>
      <c r="C112" s="49">
        <f>1+C111</f>
        <v>50</v>
      </c>
      <c r="D112" s="53"/>
      <c r="E112" s="54"/>
      <c r="F112" s="55"/>
      <c r="G112" s="55"/>
      <c r="H112" s="100"/>
      <c r="I112" s="44" t="str">
        <f>IF($C112="","",VLOOKUP($C112,[2]Список!$A:$W,8,FALSE))</f>
        <v xml:space="preserve"> </v>
      </c>
      <c r="L112" s="86"/>
      <c r="M112" s="86"/>
      <c r="N112" s="75"/>
      <c r="O112" s="86"/>
      <c r="Q112" s="86"/>
      <c r="R112" s="86"/>
    </row>
    <row r="113" spans="1:18">
      <c r="A113" t="s">
        <v>64</v>
      </c>
      <c r="B113" s="4"/>
      <c r="C113" s="106"/>
      <c r="D113" s="564" t="s">
        <v>164</v>
      </c>
      <c r="E113" s="564"/>
      <c r="F113" s="564"/>
      <c r="G113" s="564"/>
      <c r="H113" s="564"/>
      <c r="I113" s="564"/>
      <c r="L113" s="86"/>
      <c r="M113" s="86"/>
      <c r="N113" s="75"/>
      <c r="O113" s="86"/>
      <c r="Q113" s="86"/>
      <c r="R113" s="86"/>
    </row>
    <row r="114" spans="1:18">
      <c r="A114" t="s">
        <v>64</v>
      </c>
      <c r="B114" s="121"/>
      <c r="C114" s="121"/>
      <c r="D114" s="20"/>
      <c r="E114" s="108"/>
      <c r="F114" s="108"/>
      <c r="G114" s="20"/>
      <c r="H114" s="108"/>
      <c r="I114" s="109"/>
      <c r="J114" s="45"/>
      <c r="L114" s="86"/>
      <c r="M114" s="86"/>
      <c r="N114" s="75"/>
      <c r="O114" s="86"/>
      <c r="Q114" s="86"/>
      <c r="R114" s="86"/>
    </row>
    <row r="115" spans="1:18">
      <c r="A115" t="s">
        <v>64</v>
      </c>
      <c r="B115" s="573" t="s">
        <v>165</v>
      </c>
      <c r="C115" s="573"/>
      <c r="D115" s="573"/>
      <c r="E115" s="577"/>
      <c r="F115" s="573"/>
      <c r="G115" s="573"/>
      <c r="H115" s="573"/>
      <c r="I115" s="112">
        <f>G118+G119+G120</f>
        <v>146</v>
      </c>
      <c r="L115" s="86"/>
      <c r="M115" s="86"/>
      <c r="N115" s="75"/>
      <c r="O115" s="86"/>
      <c r="Q115" s="86"/>
      <c r="R115" s="86"/>
    </row>
    <row r="116" spans="1:18">
      <c r="A116">
        <v>11</v>
      </c>
      <c r="B116" s="543" t="s">
        <v>65</v>
      </c>
      <c r="C116" s="24"/>
      <c r="D116" s="544" t="s">
        <v>66</v>
      </c>
      <c r="E116" s="25" t="s">
        <v>67</v>
      </c>
      <c r="F116" s="545" t="s">
        <v>3</v>
      </c>
      <c r="G116" s="543" t="s">
        <v>68</v>
      </c>
      <c r="H116" s="543" t="s">
        <v>4</v>
      </c>
      <c r="I116" s="546"/>
      <c r="L116" s="86"/>
      <c r="M116" s="86"/>
    </row>
    <row r="117" spans="1:18">
      <c r="A117" t="s">
        <v>64</v>
      </c>
      <c r="B117" s="543"/>
      <c r="C117" s="24"/>
      <c r="D117" s="543"/>
      <c r="E117" s="26" t="s">
        <v>69</v>
      </c>
      <c r="F117" s="543"/>
      <c r="G117" s="543"/>
      <c r="H117" s="543"/>
      <c r="I117" s="546"/>
      <c r="L117" s="86"/>
      <c r="M117" s="86"/>
      <c r="N117" s="75"/>
      <c r="O117" s="86"/>
      <c r="Q117" s="86"/>
      <c r="R117" s="86"/>
    </row>
    <row r="118" spans="1:18">
      <c r="A118" t="s">
        <v>64</v>
      </c>
      <c r="B118" s="137">
        <v>1</v>
      </c>
      <c r="C118" s="138">
        <f>A116*5-4</f>
        <v>51</v>
      </c>
      <c r="D118" s="1" t="s">
        <v>292</v>
      </c>
      <c r="E118" s="2" t="s">
        <v>293</v>
      </c>
      <c r="F118" s="2" t="s">
        <v>8</v>
      </c>
      <c r="G118" s="2">
        <v>56</v>
      </c>
      <c r="H118" s="6" t="s">
        <v>294</v>
      </c>
      <c r="I118" s="28" t="str">
        <f>IF($C118="","",VLOOKUP($C118,[2]Список!$A:$W,8,FALSE))</f>
        <v xml:space="preserve"> </v>
      </c>
      <c r="L118" s="86"/>
      <c r="M118" s="86"/>
      <c r="N118" s="75"/>
      <c r="O118" s="86"/>
      <c r="Q118" s="86"/>
      <c r="R118" s="86"/>
    </row>
    <row r="119" spans="1:18">
      <c r="A119" t="s">
        <v>64</v>
      </c>
      <c r="B119" s="137">
        <v>2</v>
      </c>
      <c r="C119" s="138">
        <f>1+C118</f>
        <v>52</v>
      </c>
      <c r="D119" s="1" t="s">
        <v>295</v>
      </c>
      <c r="E119" s="2" t="s">
        <v>296</v>
      </c>
      <c r="F119" s="2" t="s">
        <v>8</v>
      </c>
      <c r="G119" s="2">
        <v>49</v>
      </c>
      <c r="H119" s="6" t="s">
        <v>294</v>
      </c>
      <c r="I119" s="28" t="str">
        <f>IF($C119="","",VLOOKUP($C119,[2]Список!$A:$W,8,FALSE))</f>
        <v xml:space="preserve"> </v>
      </c>
      <c r="L119" s="86"/>
      <c r="M119" s="86"/>
      <c r="N119" s="75"/>
      <c r="O119" s="86"/>
      <c r="Q119" s="86"/>
      <c r="R119" s="86"/>
    </row>
    <row r="120" spans="1:18">
      <c r="A120" t="s">
        <v>64</v>
      </c>
      <c r="B120" s="137">
        <v>3</v>
      </c>
      <c r="C120" s="138">
        <f>1+C119</f>
        <v>53</v>
      </c>
      <c r="D120" s="1" t="s">
        <v>297</v>
      </c>
      <c r="E120" s="2" t="s">
        <v>298</v>
      </c>
      <c r="F120" s="2" t="s">
        <v>54</v>
      </c>
      <c r="G120" s="2">
        <v>41</v>
      </c>
      <c r="H120" s="6" t="s">
        <v>294</v>
      </c>
      <c r="I120" s="28" t="str">
        <f>IF($C120="","",VLOOKUP($C120,[2]Список!$A:$W,8,FALSE))</f>
        <v xml:space="preserve"> </v>
      </c>
      <c r="L120" s="86"/>
      <c r="M120" s="86"/>
      <c r="N120" s="75"/>
      <c r="O120" s="86"/>
      <c r="Q120" s="86"/>
      <c r="R120" s="86"/>
    </row>
    <row r="121" spans="1:18">
      <c r="A121" t="s">
        <v>64</v>
      </c>
      <c r="B121" s="137">
        <v>4</v>
      </c>
      <c r="C121" s="138">
        <f>1+C120</f>
        <v>54</v>
      </c>
      <c r="D121" s="1" t="s">
        <v>299</v>
      </c>
      <c r="E121" s="2" t="s">
        <v>300</v>
      </c>
      <c r="F121" s="2" t="s">
        <v>54</v>
      </c>
      <c r="G121" s="2">
        <v>36</v>
      </c>
      <c r="H121" s="6" t="s">
        <v>294</v>
      </c>
      <c r="I121" s="28" t="str">
        <f>IF($C121="","",VLOOKUP($C121,[2]Список!$A:$W,8,FALSE))</f>
        <v xml:space="preserve"> </v>
      </c>
      <c r="L121" s="86"/>
      <c r="M121" s="86"/>
      <c r="N121" s="75"/>
      <c r="O121" s="86"/>
      <c r="Q121" s="86"/>
      <c r="R121" s="86"/>
    </row>
    <row r="122" spans="1:18">
      <c r="A122" t="s">
        <v>64</v>
      </c>
      <c r="B122" s="137">
        <v>5</v>
      </c>
      <c r="C122" s="138">
        <f>1+C121</f>
        <v>55</v>
      </c>
      <c r="D122" s="1" t="s">
        <v>301</v>
      </c>
      <c r="E122" s="2" t="s">
        <v>302</v>
      </c>
      <c r="F122" s="2" t="s">
        <v>54</v>
      </c>
      <c r="G122" s="2">
        <v>33</v>
      </c>
      <c r="H122" s="6" t="s">
        <v>294</v>
      </c>
      <c r="I122" s="28" t="str">
        <f>IF($C122="","",VLOOKUP($C122,[2]Список!$A:$W,8,FALSE))</f>
        <v xml:space="preserve"> </v>
      </c>
      <c r="L122" s="86"/>
      <c r="M122" s="86"/>
      <c r="N122" s="75"/>
      <c r="O122" s="86"/>
      <c r="Q122" s="86"/>
      <c r="R122" s="86"/>
    </row>
    <row r="123" spans="1:18">
      <c r="A123" t="s">
        <v>64</v>
      </c>
      <c r="B123" s="139">
        <v>6</v>
      </c>
      <c r="C123" s="140"/>
      <c r="D123" s="1" t="s">
        <v>303</v>
      </c>
      <c r="E123" s="2" t="s">
        <v>304</v>
      </c>
      <c r="F123" s="2" t="s">
        <v>54</v>
      </c>
      <c r="G123" s="2">
        <v>23</v>
      </c>
      <c r="H123" s="6" t="s">
        <v>294</v>
      </c>
      <c r="I123" s="141"/>
      <c r="L123" s="86"/>
      <c r="M123" s="86"/>
      <c r="N123" s="75"/>
      <c r="O123" s="86"/>
      <c r="Q123" s="86"/>
      <c r="R123" s="86"/>
    </row>
    <row r="124" spans="1:18">
      <c r="A124" t="s">
        <v>64</v>
      </c>
      <c r="B124" s="8"/>
      <c r="C124" s="8"/>
      <c r="D124" s="564" t="s">
        <v>305</v>
      </c>
      <c r="E124" s="564"/>
      <c r="F124" s="564"/>
      <c r="G124" s="564"/>
      <c r="H124" s="564"/>
      <c r="I124" s="564"/>
      <c r="L124" s="86"/>
      <c r="M124" s="86"/>
    </row>
    <row r="125" spans="1:18">
      <c r="B125" s="121"/>
      <c r="C125" s="121"/>
      <c r="D125" s="20"/>
      <c r="E125" s="108"/>
      <c r="F125" s="108"/>
      <c r="G125" s="20"/>
      <c r="H125" s="108"/>
      <c r="I125" s="109"/>
      <c r="L125" s="86"/>
      <c r="M125" s="86"/>
      <c r="N125" s="75"/>
      <c r="O125" s="86"/>
      <c r="Q125" s="86"/>
      <c r="R125" s="86"/>
    </row>
    <row r="126" spans="1:18">
      <c r="B126" s="573" t="s">
        <v>173</v>
      </c>
      <c r="C126" s="573"/>
      <c r="D126" s="573"/>
      <c r="E126" s="577"/>
      <c r="F126" s="573"/>
      <c r="G126" s="573"/>
      <c r="H126" s="573"/>
      <c r="I126" s="112">
        <f>G129+G130+G131</f>
        <v>0</v>
      </c>
      <c r="L126" s="86"/>
      <c r="M126" s="86"/>
      <c r="N126" s="75"/>
      <c r="O126" s="86"/>
      <c r="Q126" s="86"/>
      <c r="R126" s="86"/>
    </row>
    <row r="127" spans="1:18">
      <c r="B127" s="543" t="s">
        <v>65</v>
      </c>
      <c r="C127" s="24"/>
      <c r="D127" s="544" t="s">
        <v>66</v>
      </c>
      <c r="E127" s="25" t="s">
        <v>67</v>
      </c>
      <c r="F127" s="545" t="s">
        <v>3</v>
      </c>
      <c r="G127" s="543" t="s">
        <v>68</v>
      </c>
      <c r="H127" s="543" t="s">
        <v>4</v>
      </c>
      <c r="I127" s="546"/>
      <c r="L127" s="86"/>
      <c r="M127" s="86"/>
      <c r="N127" s="75"/>
      <c r="O127" s="86"/>
      <c r="Q127" s="86"/>
      <c r="R127" s="86"/>
    </row>
    <row r="128" spans="1:18">
      <c r="B128" s="543"/>
      <c r="C128" s="24"/>
      <c r="D128" s="543"/>
      <c r="E128" s="26" t="s">
        <v>69</v>
      </c>
      <c r="F128" s="543"/>
      <c r="G128" s="543"/>
      <c r="H128" s="543"/>
      <c r="I128" s="546"/>
      <c r="L128" s="86"/>
      <c r="M128" s="86"/>
      <c r="N128" s="75"/>
      <c r="O128" s="86"/>
      <c r="Q128" s="86"/>
      <c r="R128" s="86"/>
    </row>
    <row r="129" spans="2:18">
      <c r="B129" s="137">
        <v>1</v>
      </c>
      <c r="C129" s="138">
        <f>A127*5-4</f>
        <v>-4</v>
      </c>
      <c r="D129" s="1" t="s">
        <v>306</v>
      </c>
      <c r="E129" s="31">
        <v>23076</v>
      </c>
      <c r="F129" s="2" t="s">
        <v>54</v>
      </c>
      <c r="G129" s="2">
        <v>0</v>
      </c>
      <c r="H129" s="6" t="s">
        <v>294</v>
      </c>
      <c r="I129" s="28"/>
      <c r="L129" s="86"/>
      <c r="M129" s="86"/>
      <c r="N129" s="75"/>
      <c r="O129" s="86"/>
      <c r="Q129" s="86"/>
      <c r="R129" s="86"/>
    </row>
    <row r="130" spans="2:18">
      <c r="B130" s="137">
        <v>2</v>
      </c>
      <c r="C130" s="138">
        <f>1+C129</f>
        <v>-3</v>
      </c>
      <c r="D130" s="1" t="s">
        <v>307</v>
      </c>
      <c r="E130" s="2" t="s">
        <v>308</v>
      </c>
      <c r="F130" s="2" t="s">
        <v>54</v>
      </c>
      <c r="G130" s="2">
        <v>0</v>
      </c>
      <c r="H130" s="6" t="s">
        <v>294</v>
      </c>
      <c r="I130" s="28"/>
      <c r="L130" s="86"/>
      <c r="M130" s="86"/>
      <c r="N130" s="75"/>
      <c r="O130" s="86"/>
      <c r="Q130" s="86"/>
      <c r="R130" s="86"/>
    </row>
    <row r="131" spans="2:18">
      <c r="B131" s="137">
        <v>3</v>
      </c>
      <c r="C131" s="138">
        <f>1+C130</f>
        <v>-2</v>
      </c>
      <c r="D131" s="1" t="s">
        <v>309</v>
      </c>
      <c r="E131" s="31">
        <v>37451</v>
      </c>
      <c r="F131" s="2"/>
      <c r="G131" s="2">
        <v>0</v>
      </c>
      <c r="H131" s="6" t="s">
        <v>294</v>
      </c>
      <c r="I131" s="28"/>
      <c r="L131" s="86"/>
      <c r="M131" s="86"/>
      <c r="N131" s="75"/>
      <c r="O131" s="86"/>
      <c r="Q131" s="86"/>
      <c r="R131" s="86"/>
    </row>
    <row r="132" spans="2:18">
      <c r="B132" s="137">
        <v>4</v>
      </c>
      <c r="C132" s="138">
        <f>1+C131</f>
        <v>-1</v>
      </c>
      <c r="D132" s="1" t="s">
        <v>310</v>
      </c>
      <c r="E132" s="31">
        <v>38482</v>
      </c>
      <c r="F132" s="2"/>
      <c r="G132" s="2">
        <v>0</v>
      </c>
      <c r="H132" s="6" t="s">
        <v>294</v>
      </c>
      <c r="I132" s="28"/>
      <c r="L132" s="86"/>
      <c r="M132" s="86"/>
      <c r="N132" s="75"/>
      <c r="O132" s="86"/>
      <c r="Q132" s="86"/>
      <c r="R132" s="86"/>
    </row>
    <row r="133" spans="2:18">
      <c r="B133" s="137">
        <v>5</v>
      </c>
      <c r="C133" s="138">
        <f>1+C132</f>
        <v>0</v>
      </c>
      <c r="D133" s="1" t="s">
        <v>311</v>
      </c>
      <c r="E133" s="2" t="s">
        <v>312</v>
      </c>
      <c r="F133" s="2"/>
      <c r="G133" s="2">
        <v>0</v>
      </c>
      <c r="H133" s="6" t="s">
        <v>294</v>
      </c>
      <c r="I133" s="28" t="str">
        <f>IF($C133="","",VLOOKUP($C133,[2]Список!$A:$W,8,FALSE))</f>
        <v>-</v>
      </c>
      <c r="L133" s="86"/>
      <c r="M133" s="86"/>
      <c r="N133" s="75"/>
      <c r="O133" s="86"/>
      <c r="Q133" s="86"/>
      <c r="R133" s="86"/>
    </row>
    <row r="134" spans="2:18">
      <c r="B134" s="139">
        <v>6</v>
      </c>
      <c r="C134" s="140"/>
      <c r="D134" s="47"/>
      <c r="E134" s="6"/>
      <c r="F134" s="6"/>
      <c r="G134" s="6"/>
      <c r="H134" s="6" t="s">
        <v>294</v>
      </c>
      <c r="I134" s="141"/>
      <c r="L134" s="86"/>
      <c r="M134" s="86"/>
      <c r="N134" s="75"/>
      <c r="O134" s="86"/>
      <c r="Q134" s="86"/>
      <c r="R134" s="86"/>
    </row>
    <row r="135" spans="2:18">
      <c r="B135" s="8"/>
      <c r="C135" s="8"/>
      <c r="D135" s="564" t="s">
        <v>175</v>
      </c>
      <c r="E135" s="564"/>
      <c r="F135" s="564"/>
      <c r="G135" s="564"/>
      <c r="H135" s="564"/>
      <c r="I135" s="564"/>
      <c r="L135" s="86"/>
      <c r="M135" s="86"/>
      <c r="N135" s="75"/>
      <c r="O135" s="86"/>
      <c r="Q135" s="86"/>
      <c r="R135" s="86"/>
    </row>
    <row r="136" spans="2:18">
      <c r="B136" s="121"/>
      <c r="C136" s="121"/>
      <c r="D136" s="20"/>
      <c r="E136" s="108"/>
      <c r="F136" s="108"/>
      <c r="G136" s="20"/>
      <c r="H136" s="108"/>
      <c r="I136" s="109"/>
      <c r="L136" s="86"/>
      <c r="M136" s="86"/>
      <c r="O136" s="86"/>
      <c r="Q136" s="86"/>
      <c r="R136" s="86"/>
    </row>
    <row r="137" spans="2:18">
      <c r="B137" s="573" t="s">
        <v>313</v>
      </c>
      <c r="C137" s="573"/>
      <c r="D137" s="573"/>
      <c r="E137" s="577"/>
      <c r="F137" s="573"/>
      <c r="G137" s="573"/>
      <c r="H137" s="573"/>
      <c r="I137" s="112">
        <f>G140+G141+G142</f>
        <v>40</v>
      </c>
      <c r="L137" s="86"/>
      <c r="M137" s="86"/>
      <c r="O137" s="86"/>
      <c r="Q137" s="86"/>
      <c r="R137" s="86"/>
    </row>
    <row r="138" spans="2:18">
      <c r="B138" s="543" t="s">
        <v>65</v>
      </c>
      <c r="C138" s="24"/>
      <c r="D138" s="544" t="s">
        <v>66</v>
      </c>
      <c r="E138" s="25" t="s">
        <v>67</v>
      </c>
      <c r="F138" s="545" t="s">
        <v>3</v>
      </c>
      <c r="G138" s="543" t="s">
        <v>68</v>
      </c>
      <c r="H138" s="543" t="s">
        <v>4</v>
      </c>
      <c r="I138" s="546"/>
      <c r="L138" s="86"/>
      <c r="M138" s="86"/>
      <c r="O138" s="86"/>
      <c r="Q138" s="86"/>
      <c r="R138" s="86"/>
    </row>
    <row r="139" spans="2:18">
      <c r="B139" s="543"/>
      <c r="C139" s="24"/>
      <c r="D139" s="543"/>
      <c r="E139" s="26" t="s">
        <v>69</v>
      </c>
      <c r="F139" s="543"/>
      <c r="G139" s="543"/>
      <c r="H139" s="543"/>
      <c r="I139" s="546"/>
      <c r="L139" s="86"/>
      <c r="M139" s="86"/>
      <c r="O139" s="86"/>
      <c r="Q139" s="86"/>
      <c r="R139" s="86"/>
    </row>
    <row r="140" spans="2:18">
      <c r="B140" s="137">
        <v>1</v>
      </c>
      <c r="C140" s="138">
        <f>A138*5-4</f>
        <v>-4</v>
      </c>
      <c r="D140" s="1" t="s">
        <v>314</v>
      </c>
      <c r="E140" s="2" t="s">
        <v>315</v>
      </c>
      <c r="F140" s="2" t="s">
        <v>54</v>
      </c>
      <c r="G140" s="2">
        <v>40</v>
      </c>
      <c r="H140" s="6" t="s">
        <v>294</v>
      </c>
      <c r="I140" s="28"/>
      <c r="L140" s="86"/>
      <c r="M140" s="86"/>
      <c r="O140" s="86"/>
      <c r="Q140" s="86"/>
      <c r="R140" s="86"/>
    </row>
    <row r="141" spans="2:18">
      <c r="B141" s="137">
        <v>2</v>
      </c>
      <c r="C141" s="138">
        <f>1+C140</f>
        <v>-3</v>
      </c>
      <c r="D141" s="1" t="s">
        <v>316</v>
      </c>
      <c r="E141" s="2" t="s">
        <v>296</v>
      </c>
      <c r="F141" s="2"/>
      <c r="G141" s="2">
        <v>0</v>
      </c>
      <c r="H141" s="6" t="s">
        <v>294</v>
      </c>
      <c r="I141" s="28"/>
      <c r="L141" s="86"/>
      <c r="M141" s="86"/>
      <c r="N141" s="75"/>
      <c r="O141" s="86"/>
      <c r="Q141" s="86"/>
      <c r="R141" s="86"/>
    </row>
    <row r="142" spans="2:18">
      <c r="B142" s="137">
        <v>3</v>
      </c>
      <c r="C142" s="138">
        <f>1+C141</f>
        <v>-2</v>
      </c>
      <c r="D142" s="1" t="s">
        <v>317</v>
      </c>
      <c r="E142" s="2" t="s">
        <v>298</v>
      </c>
      <c r="F142" s="2"/>
      <c r="G142" s="2">
        <v>0</v>
      </c>
      <c r="H142" s="6" t="s">
        <v>294</v>
      </c>
      <c r="I142" s="28"/>
      <c r="L142" s="86"/>
      <c r="M142" s="86"/>
      <c r="N142" s="75"/>
      <c r="O142" s="86"/>
      <c r="Q142" s="86"/>
      <c r="R142" s="86"/>
    </row>
    <row r="143" spans="2:18">
      <c r="B143" s="137">
        <v>4</v>
      </c>
      <c r="C143" s="138">
        <f>1+C142</f>
        <v>-1</v>
      </c>
      <c r="D143" s="1" t="s">
        <v>318</v>
      </c>
      <c r="E143" s="2" t="s">
        <v>300</v>
      </c>
      <c r="F143" s="2"/>
      <c r="G143" s="2">
        <v>0</v>
      </c>
      <c r="H143" s="6" t="s">
        <v>294</v>
      </c>
      <c r="I143" s="28"/>
      <c r="L143" s="86"/>
      <c r="M143" s="86"/>
      <c r="N143" s="75"/>
      <c r="O143" s="86"/>
      <c r="Q143" s="86"/>
      <c r="R143" s="86"/>
    </row>
    <row r="144" spans="2:18">
      <c r="B144" s="137">
        <v>5</v>
      </c>
      <c r="C144" s="138">
        <f>1+C143</f>
        <v>0</v>
      </c>
      <c r="D144" s="1" t="s">
        <v>319</v>
      </c>
      <c r="E144" s="2" t="s">
        <v>302</v>
      </c>
      <c r="F144" s="142"/>
      <c r="G144" s="2">
        <v>0</v>
      </c>
      <c r="H144" s="6" t="s">
        <v>294</v>
      </c>
      <c r="I144" s="28" t="str">
        <f>IF($C144="","",VLOOKUP($C144,[2]Список!$A:$W,8,FALSE))</f>
        <v>-</v>
      </c>
      <c r="L144" s="86"/>
      <c r="M144" s="86"/>
      <c r="N144" s="75"/>
      <c r="O144" s="86"/>
      <c r="Q144" s="86"/>
      <c r="R144" s="86"/>
    </row>
    <row r="145" spans="1:18">
      <c r="B145" s="139">
        <v>6</v>
      </c>
      <c r="C145" s="140"/>
      <c r="D145" s="1" t="s">
        <v>320</v>
      </c>
      <c r="E145" s="2" t="s">
        <v>304</v>
      </c>
      <c r="F145" s="142"/>
      <c r="G145" s="2">
        <v>0</v>
      </c>
      <c r="H145" s="6" t="s">
        <v>294</v>
      </c>
      <c r="I145" s="141"/>
      <c r="L145" s="86"/>
      <c r="M145" s="86"/>
      <c r="N145" s="75"/>
      <c r="O145" s="86"/>
      <c r="Q145" s="86"/>
      <c r="R145" s="86"/>
    </row>
    <row r="146" spans="1:18">
      <c r="B146" s="8"/>
      <c r="C146" s="8"/>
      <c r="D146" s="564" t="s">
        <v>179</v>
      </c>
      <c r="E146" s="564"/>
      <c r="F146" s="564"/>
      <c r="G146" s="564"/>
      <c r="H146" s="564"/>
      <c r="I146" s="564"/>
      <c r="L146" s="86"/>
      <c r="M146" s="86"/>
      <c r="N146" s="75"/>
      <c r="O146" s="86"/>
      <c r="Q146" s="86"/>
      <c r="R146" s="86"/>
    </row>
    <row r="147" spans="1:18">
      <c r="B147" s="121"/>
      <c r="C147" s="121"/>
      <c r="D147" s="20"/>
      <c r="E147" s="108"/>
      <c r="F147" s="108"/>
      <c r="G147" s="20"/>
      <c r="H147" s="108"/>
      <c r="I147" s="109"/>
      <c r="L147" s="86"/>
      <c r="M147" s="86"/>
      <c r="N147" s="75"/>
      <c r="O147" s="86"/>
      <c r="Q147" s="86"/>
      <c r="R147" s="86"/>
    </row>
    <row r="148" spans="1:18">
      <c r="A148" t="s">
        <v>64</v>
      </c>
      <c r="B148" s="573" t="s">
        <v>321</v>
      </c>
      <c r="C148" s="573"/>
      <c r="D148" s="573"/>
      <c r="E148" s="577"/>
      <c r="F148" s="573"/>
      <c r="G148" s="573"/>
      <c r="H148" s="573"/>
      <c r="I148" s="107">
        <f>G151+G152+G153</f>
        <v>84</v>
      </c>
      <c r="L148" s="86"/>
      <c r="M148" s="86"/>
      <c r="N148" s="75"/>
      <c r="O148" s="86"/>
      <c r="Q148" s="86"/>
      <c r="R148" s="86"/>
    </row>
    <row r="149" spans="1:18" ht="16.2">
      <c r="A149">
        <v>12</v>
      </c>
      <c r="B149" s="561" t="s">
        <v>65</v>
      </c>
      <c r="C149" s="40"/>
      <c r="D149" s="562" t="s">
        <v>66</v>
      </c>
      <c r="E149" s="41" t="s">
        <v>67</v>
      </c>
      <c r="F149" s="563" t="s">
        <v>3</v>
      </c>
      <c r="G149" s="561" t="s">
        <v>68</v>
      </c>
      <c r="H149" s="543" t="s">
        <v>4</v>
      </c>
      <c r="I149" s="546"/>
      <c r="J149" s="22"/>
      <c r="L149" s="86"/>
      <c r="M149" s="86"/>
      <c r="N149" s="75"/>
      <c r="O149" s="86"/>
      <c r="Q149" s="86"/>
      <c r="R149" s="86"/>
    </row>
    <row r="150" spans="1:18">
      <c r="A150" s="116" t="s">
        <v>64</v>
      </c>
      <c r="B150" s="561"/>
      <c r="C150" s="40"/>
      <c r="D150" s="561"/>
      <c r="E150" s="42" t="s">
        <v>69</v>
      </c>
      <c r="F150" s="561"/>
      <c r="G150" s="561"/>
      <c r="H150" s="543"/>
      <c r="I150" s="546"/>
      <c r="L150" s="86"/>
      <c r="M150" s="86"/>
      <c r="N150" s="75"/>
      <c r="O150" s="86"/>
      <c r="Q150" s="86"/>
      <c r="R150" s="86"/>
    </row>
    <row r="151" spans="1:18">
      <c r="A151" t="s">
        <v>64</v>
      </c>
      <c r="B151" s="48">
        <v>1</v>
      </c>
      <c r="C151" s="49">
        <f>A149*5-4</f>
        <v>56</v>
      </c>
      <c r="D151" s="1" t="s">
        <v>322</v>
      </c>
      <c r="E151" s="2" t="s">
        <v>323</v>
      </c>
      <c r="F151" s="1" t="s">
        <v>54</v>
      </c>
      <c r="G151" s="2">
        <v>36</v>
      </c>
      <c r="H151" s="6" t="s">
        <v>324</v>
      </c>
      <c r="I151" s="44" t="str">
        <f>IF($C151="","",VLOOKUP($C151,[2]Список!$A:$W,8,FALSE))</f>
        <v xml:space="preserve"> </v>
      </c>
      <c r="L151" s="86"/>
      <c r="M151" s="86"/>
      <c r="N151" s="75"/>
      <c r="O151" s="86"/>
      <c r="Q151" s="86"/>
      <c r="R151" s="86"/>
    </row>
    <row r="152" spans="1:18">
      <c r="A152" t="s">
        <v>64</v>
      </c>
      <c r="B152" s="48">
        <v>2</v>
      </c>
      <c r="C152" s="49">
        <f>1+C151</f>
        <v>57</v>
      </c>
      <c r="D152" s="1" t="s">
        <v>325</v>
      </c>
      <c r="E152" s="2" t="s">
        <v>326</v>
      </c>
      <c r="F152" s="1" t="s">
        <v>54</v>
      </c>
      <c r="G152" s="2">
        <v>26</v>
      </c>
      <c r="H152" s="6" t="s">
        <v>324</v>
      </c>
      <c r="I152" s="44" t="str">
        <f>IF($C152="","",VLOOKUP($C152,[2]Список!$A:$W,8,FALSE))</f>
        <v xml:space="preserve"> </v>
      </c>
      <c r="L152" s="86"/>
      <c r="M152" s="86"/>
      <c r="N152" s="75"/>
      <c r="O152" s="86"/>
      <c r="Q152" s="86"/>
      <c r="R152" s="86"/>
    </row>
    <row r="153" spans="1:18">
      <c r="A153" t="s">
        <v>64</v>
      </c>
      <c r="B153" s="48">
        <v>3</v>
      </c>
      <c r="C153" s="49">
        <f>1+C152</f>
        <v>58</v>
      </c>
      <c r="D153" s="1" t="s">
        <v>327</v>
      </c>
      <c r="E153" s="2" t="s">
        <v>328</v>
      </c>
      <c r="F153" s="1" t="s">
        <v>54</v>
      </c>
      <c r="G153" s="2">
        <v>22</v>
      </c>
      <c r="H153" s="6" t="s">
        <v>324</v>
      </c>
      <c r="I153" s="44" t="str">
        <f>IF($C153="","",VLOOKUP($C153,[2]Список!$A:$W,8,FALSE))</f>
        <v xml:space="preserve"> </v>
      </c>
      <c r="L153" s="86"/>
      <c r="M153" s="86"/>
      <c r="N153" s="75"/>
      <c r="O153" s="86"/>
      <c r="Q153" s="86"/>
      <c r="R153" s="86"/>
    </row>
    <row r="154" spans="1:18">
      <c r="A154" t="s">
        <v>64</v>
      </c>
      <c r="B154" s="48">
        <v>4</v>
      </c>
      <c r="C154" s="49">
        <f>1+C153</f>
        <v>59</v>
      </c>
      <c r="D154" s="87" t="s">
        <v>329</v>
      </c>
      <c r="E154" s="95">
        <v>38955</v>
      </c>
      <c r="F154" s="88"/>
      <c r="G154" s="88">
        <v>0</v>
      </c>
      <c r="H154" s="3" t="s">
        <v>324</v>
      </c>
      <c r="I154" s="44" t="str">
        <f>IF($C154="","",VLOOKUP($C154,[2]Список!$A:$W,8,FALSE))</f>
        <v xml:space="preserve"> </v>
      </c>
      <c r="L154" s="86"/>
      <c r="M154" s="86"/>
      <c r="N154" s="75"/>
      <c r="O154" s="86"/>
      <c r="Q154" s="86"/>
      <c r="R154" s="86"/>
    </row>
    <row r="155" spans="1:18">
      <c r="A155" t="s">
        <v>64</v>
      </c>
      <c r="B155" s="48">
        <v>5</v>
      </c>
      <c r="C155" s="49">
        <f>1+C154</f>
        <v>60</v>
      </c>
      <c r="D155" s="87" t="s">
        <v>330</v>
      </c>
      <c r="E155" s="95">
        <v>38683</v>
      </c>
      <c r="F155" s="88"/>
      <c r="G155" s="88">
        <v>0</v>
      </c>
      <c r="H155" s="3" t="s">
        <v>324</v>
      </c>
      <c r="I155" s="44" t="str">
        <f>IF($C155="","",VLOOKUP($C155,[2]Список!$A:$W,8,FALSE))</f>
        <v xml:space="preserve"> </v>
      </c>
      <c r="L155" s="86"/>
      <c r="M155" s="86"/>
      <c r="N155" s="75"/>
      <c r="O155" s="86"/>
      <c r="Q155" s="86"/>
      <c r="R155" s="86"/>
    </row>
    <row r="156" spans="1:18">
      <c r="B156" s="48">
        <v>6</v>
      </c>
      <c r="C156" s="49"/>
      <c r="D156" s="87" t="s">
        <v>331</v>
      </c>
      <c r="E156" s="95">
        <v>40194</v>
      </c>
      <c r="F156" s="88"/>
      <c r="G156" s="88">
        <v>0</v>
      </c>
      <c r="H156" s="3" t="s">
        <v>324</v>
      </c>
      <c r="I156" s="44"/>
      <c r="L156" s="86"/>
      <c r="M156" s="86"/>
      <c r="N156" s="75"/>
      <c r="O156" s="86"/>
      <c r="Q156" s="86"/>
      <c r="R156" s="86"/>
    </row>
    <row r="157" spans="1:18">
      <c r="A157" t="s">
        <v>64</v>
      </c>
      <c r="B157" s="4"/>
      <c r="C157" s="106"/>
      <c r="D157" s="564" t="s">
        <v>332</v>
      </c>
      <c r="E157" s="564"/>
      <c r="F157" s="564"/>
      <c r="G157" s="564"/>
      <c r="H157" s="564"/>
      <c r="I157" s="564"/>
      <c r="L157" s="86"/>
      <c r="M157" s="86"/>
      <c r="N157" s="75"/>
      <c r="O157" s="86"/>
      <c r="Q157" s="86"/>
      <c r="R157" s="86"/>
    </row>
    <row r="158" spans="1:18">
      <c r="A158" t="s">
        <v>64</v>
      </c>
      <c r="B158" s="121"/>
      <c r="C158" s="121"/>
      <c r="D158" s="20"/>
      <c r="E158" s="108"/>
      <c r="F158" s="108"/>
      <c r="G158" s="20"/>
      <c r="H158" s="108"/>
      <c r="I158" s="109"/>
      <c r="J158" s="45"/>
      <c r="L158" s="86"/>
      <c r="M158" s="86"/>
      <c r="N158" s="75"/>
      <c r="O158" s="86"/>
      <c r="Q158" s="86"/>
      <c r="R158" s="86"/>
    </row>
    <row r="159" spans="1:18">
      <c r="A159" t="s">
        <v>64</v>
      </c>
      <c r="B159" s="573" t="s">
        <v>180</v>
      </c>
      <c r="C159" s="573"/>
      <c r="D159" s="573"/>
      <c r="E159" s="577"/>
      <c r="F159" s="573"/>
      <c r="G159" s="573"/>
      <c r="H159" s="573"/>
      <c r="I159" s="112">
        <f>G162+G163+G164</f>
        <v>168</v>
      </c>
      <c r="L159" s="86"/>
      <c r="M159" s="86"/>
      <c r="N159" s="75"/>
      <c r="O159" s="86"/>
      <c r="Q159" s="86"/>
      <c r="R159" s="86"/>
    </row>
    <row r="160" spans="1:18">
      <c r="A160">
        <v>13</v>
      </c>
      <c r="B160" s="543" t="s">
        <v>65</v>
      </c>
      <c r="C160" s="24"/>
      <c r="D160" s="544" t="s">
        <v>66</v>
      </c>
      <c r="E160" s="25" t="s">
        <v>67</v>
      </c>
      <c r="F160" s="545" t="s">
        <v>3</v>
      </c>
      <c r="G160" s="543" t="s">
        <v>68</v>
      </c>
      <c r="H160" s="543" t="s">
        <v>4</v>
      </c>
      <c r="I160" s="546"/>
      <c r="L160" s="86"/>
      <c r="M160" s="86"/>
    </row>
    <row r="161" spans="1:18">
      <c r="A161" t="s">
        <v>64</v>
      </c>
      <c r="B161" s="543"/>
      <c r="C161" s="24"/>
      <c r="D161" s="543"/>
      <c r="E161" s="26" t="s">
        <v>69</v>
      </c>
      <c r="F161" s="543"/>
      <c r="G161" s="543"/>
      <c r="H161" s="543"/>
      <c r="I161" s="546"/>
      <c r="L161" s="86"/>
      <c r="M161" s="86"/>
      <c r="N161" s="75"/>
      <c r="O161" s="86"/>
      <c r="Q161" s="86"/>
      <c r="R161" s="86"/>
    </row>
    <row r="162" spans="1:18">
      <c r="A162" t="s">
        <v>64</v>
      </c>
      <c r="B162" s="65">
        <v>1</v>
      </c>
      <c r="C162" s="66">
        <f>A160*5-4</f>
        <v>61</v>
      </c>
      <c r="D162" s="1" t="s">
        <v>32</v>
      </c>
      <c r="E162" s="2" t="s">
        <v>33</v>
      </c>
      <c r="F162" s="2" t="s">
        <v>8</v>
      </c>
      <c r="G162" s="2">
        <v>57</v>
      </c>
      <c r="H162" s="86" t="s">
        <v>9</v>
      </c>
      <c r="I162" s="28" t="str">
        <f>IF($C162="","",VLOOKUP($C162,[2]Список!$A:$W,8,FALSE))</f>
        <v xml:space="preserve"> </v>
      </c>
      <c r="L162" s="86"/>
      <c r="M162" s="86"/>
      <c r="N162" s="75"/>
      <c r="O162" s="86"/>
      <c r="Q162" s="86"/>
      <c r="R162" s="86"/>
    </row>
    <row r="163" spans="1:18">
      <c r="A163" t="s">
        <v>64</v>
      </c>
      <c r="B163" s="65">
        <v>2</v>
      </c>
      <c r="C163" s="66">
        <f>1+C162</f>
        <v>62</v>
      </c>
      <c r="D163" s="1" t="s">
        <v>6</v>
      </c>
      <c r="E163" s="2" t="s">
        <v>7</v>
      </c>
      <c r="F163" s="2" t="s">
        <v>8</v>
      </c>
      <c r="G163" s="2">
        <v>56</v>
      </c>
      <c r="H163" s="86" t="s">
        <v>9</v>
      </c>
      <c r="I163" s="28" t="str">
        <f>IF($C163="","",VLOOKUP($C163,[2]Список!$A:$W,8,FALSE))</f>
        <v xml:space="preserve"> </v>
      </c>
      <c r="L163" s="86"/>
      <c r="M163" s="86"/>
      <c r="N163" s="75"/>
      <c r="O163" s="86"/>
      <c r="Q163" s="86"/>
      <c r="R163" s="86"/>
    </row>
    <row r="164" spans="1:18">
      <c r="A164" t="s">
        <v>64</v>
      </c>
      <c r="B164" s="65">
        <v>3</v>
      </c>
      <c r="C164" s="66">
        <f>1+C163</f>
        <v>63</v>
      </c>
      <c r="D164" s="1" t="s">
        <v>50</v>
      </c>
      <c r="E164" s="2" t="s">
        <v>51</v>
      </c>
      <c r="F164" s="2" t="s">
        <v>8</v>
      </c>
      <c r="G164" s="2">
        <v>55</v>
      </c>
      <c r="H164" s="86" t="s">
        <v>9</v>
      </c>
      <c r="I164" s="28" t="str">
        <f>IF($C164="","",VLOOKUP($C164,[2]Список!$A:$W,8,FALSE))</f>
        <v xml:space="preserve"> </v>
      </c>
      <c r="L164" s="86"/>
      <c r="M164" s="86"/>
      <c r="N164" s="75"/>
      <c r="O164" s="86"/>
      <c r="Q164" s="86"/>
      <c r="R164" s="86"/>
    </row>
    <row r="165" spans="1:18">
      <c r="A165" t="s">
        <v>64</v>
      </c>
      <c r="B165" s="65">
        <v>4</v>
      </c>
      <c r="C165" s="66">
        <f>1+C164</f>
        <v>64</v>
      </c>
      <c r="D165" s="1" t="s">
        <v>36</v>
      </c>
      <c r="E165" s="2" t="s">
        <v>37</v>
      </c>
      <c r="F165" s="2" t="s">
        <v>8</v>
      </c>
      <c r="G165" s="2">
        <v>52</v>
      </c>
      <c r="H165" s="86" t="s">
        <v>9</v>
      </c>
      <c r="I165" s="28" t="str">
        <f>IF($C165="","",VLOOKUP($C165,[2]Список!$A:$W,8,FALSE))</f>
        <v xml:space="preserve"> </v>
      </c>
      <c r="L165" s="86"/>
      <c r="M165" s="86"/>
      <c r="N165" s="75"/>
      <c r="O165" s="86"/>
      <c r="Q165" s="86"/>
      <c r="R165" s="86"/>
    </row>
    <row r="166" spans="1:18">
      <c r="A166" t="s">
        <v>64</v>
      </c>
      <c r="B166" s="65">
        <v>5</v>
      </c>
      <c r="C166" s="66">
        <f>1+C165</f>
        <v>65</v>
      </c>
      <c r="D166" s="1" t="s">
        <v>333</v>
      </c>
      <c r="E166" s="2" t="s">
        <v>231</v>
      </c>
      <c r="F166" s="2" t="s">
        <v>54</v>
      </c>
      <c r="G166" s="2">
        <v>50</v>
      </c>
      <c r="H166" s="86" t="s">
        <v>9</v>
      </c>
      <c r="I166" s="28" t="str">
        <f>IF($C166="","",VLOOKUP($C166,[2]Список!$A:$W,8,FALSE))</f>
        <v xml:space="preserve"> </v>
      </c>
      <c r="L166" s="86"/>
      <c r="M166" s="86"/>
      <c r="N166" s="75"/>
      <c r="O166" s="86"/>
      <c r="Q166" s="86"/>
      <c r="R166" s="86"/>
    </row>
    <row r="167" spans="1:18">
      <c r="B167" s="65">
        <v>6</v>
      </c>
      <c r="C167" s="66"/>
      <c r="D167" s="1" t="s">
        <v>334</v>
      </c>
      <c r="E167" s="2" t="s">
        <v>335</v>
      </c>
      <c r="F167" s="2" t="s">
        <v>54</v>
      </c>
      <c r="G167" s="2">
        <v>32</v>
      </c>
      <c r="H167" s="86" t="s">
        <v>9</v>
      </c>
      <c r="I167" s="28"/>
      <c r="L167" s="86"/>
      <c r="M167" s="86"/>
      <c r="N167" s="75"/>
      <c r="O167" s="86"/>
      <c r="Q167" s="86"/>
      <c r="R167" s="86"/>
    </row>
    <row r="168" spans="1:18">
      <c r="B168" s="65">
        <v>7</v>
      </c>
      <c r="C168" s="66"/>
      <c r="D168" s="1" t="s">
        <v>336</v>
      </c>
      <c r="E168" s="2" t="s">
        <v>337</v>
      </c>
      <c r="F168" s="2" t="s">
        <v>54</v>
      </c>
      <c r="G168" s="2">
        <v>25</v>
      </c>
      <c r="H168" s="86" t="s">
        <v>9</v>
      </c>
      <c r="I168" s="28"/>
      <c r="L168" s="86"/>
      <c r="M168" s="86"/>
      <c r="N168" s="75"/>
      <c r="O168" s="86"/>
      <c r="Q168" s="86"/>
      <c r="R168" s="86"/>
    </row>
    <row r="169" spans="1:18">
      <c r="B169" s="65">
        <v>8</v>
      </c>
      <c r="C169" s="66"/>
      <c r="D169" s="1" t="s">
        <v>338</v>
      </c>
      <c r="E169" s="2" t="s">
        <v>339</v>
      </c>
      <c r="F169" s="2" t="s">
        <v>54</v>
      </c>
      <c r="G169" s="2">
        <v>24</v>
      </c>
      <c r="H169" s="86" t="s">
        <v>9</v>
      </c>
      <c r="I169" s="28"/>
      <c r="L169" s="86"/>
      <c r="M169" s="86"/>
      <c r="N169" s="75"/>
      <c r="O169" s="86"/>
      <c r="Q169" s="86"/>
      <c r="R169" s="86"/>
    </row>
    <row r="170" spans="1:18">
      <c r="B170" s="65">
        <v>9</v>
      </c>
      <c r="C170" s="66"/>
      <c r="D170" s="1" t="s">
        <v>340</v>
      </c>
      <c r="E170" s="31">
        <v>38495</v>
      </c>
      <c r="F170" s="2" t="s">
        <v>54</v>
      </c>
      <c r="G170" s="2">
        <v>0</v>
      </c>
      <c r="H170" s="86" t="s">
        <v>9</v>
      </c>
      <c r="I170" s="28"/>
      <c r="L170" s="86"/>
      <c r="M170" s="86"/>
      <c r="N170" s="75"/>
      <c r="O170" s="86"/>
      <c r="Q170" s="86"/>
      <c r="R170" s="86"/>
    </row>
    <row r="171" spans="1:18">
      <c r="B171" s="65">
        <v>10</v>
      </c>
      <c r="C171" s="66"/>
      <c r="D171" s="76" t="s">
        <v>341</v>
      </c>
      <c r="E171" s="77">
        <v>29728</v>
      </c>
      <c r="F171" s="68" t="s">
        <v>54</v>
      </c>
      <c r="G171" s="68">
        <v>0</v>
      </c>
      <c r="H171" s="131" t="s">
        <v>9</v>
      </c>
      <c r="I171" s="28"/>
      <c r="L171" s="86"/>
      <c r="M171" s="86"/>
      <c r="N171" s="75"/>
      <c r="O171" s="86"/>
      <c r="Q171" s="86"/>
      <c r="R171" s="86"/>
    </row>
    <row r="172" spans="1:18">
      <c r="A172" t="s">
        <v>64</v>
      </c>
      <c r="B172" s="4"/>
      <c r="C172" s="106"/>
      <c r="D172" s="564" t="s">
        <v>342</v>
      </c>
      <c r="E172" s="564"/>
      <c r="F172" s="564"/>
      <c r="G172" s="564"/>
      <c r="H172" s="564"/>
      <c r="I172" s="564"/>
      <c r="L172" s="86"/>
      <c r="M172" s="86"/>
      <c r="N172" s="75"/>
      <c r="O172" s="86"/>
      <c r="Q172" s="86"/>
      <c r="R172" s="86"/>
    </row>
    <row r="173" spans="1:18">
      <c r="A173" t="s">
        <v>64</v>
      </c>
      <c r="B173" s="143"/>
      <c r="C173" s="143"/>
      <c r="D173" s="144"/>
      <c r="E173" s="145"/>
      <c r="F173" s="145"/>
      <c r="G173" s="144"/>
      <c r="H173" s="145"/>
      <c r="I173" s="146"/>
      <c r="L173" s="86"/>
      <c r="M173" s="86"/>
    </row>
    <row r="174" spans="1:18">
      <c r="B174" s="144"/>
      <c r="C174" s="144"/>
      <c r="D174" s="574" t="s">
        <v>343</v>
      </c>
      <c r="E174" s="574"/>
      <c r="F174" s="574"/>
      <c r="G174" s="574"/>
      <c r="H174" s="145"/>
      <c r="I174" s="146"/>
      <c r="L174" s="75"/>
      <c r="M174" s="75"/>
      <c r="N174" s="75"/>
      <c r="O174" s="75"/>
    </row>
    <row r="175" spans="1:18">
      <c r="B175" s="144"/>
      <c r="C175" s="144"/>
      <c r="D175" s="575" t="s">
        <v>344</v>
      </c>
      <c r="E175" s="575"/>
      <c r="F175" s="575"/>
      <c r="G175" s="575"/>
      <c r="H175" s="145"/>
      <c r="I175" s="146"/>
    </row>
  </sheetData>
  <mergeCells count="126">
    <mergeCell ref="D172:I172"/>
    <mergeCell ref="D174:G174"/>
    <mergeCell ref="D175:G175"/>
    <mergeCell ref="D157:I157"/>
    <mergeCell ref="B159:H159"/>
    <mergeCell ref="B160:B161"/>
    <mergeCell ref="D160:D161"/>
    <mergeCell ref="F160:F161"/>
    <mergeCell ref="G160:G161"/>
    <mergeCell ref="H160:H161"/>
    <mergeCell ref="I160:I161"/>
    <mergeCell ref="D146:I146"/>
    <mergeCell ref="B148:H148"/>
    <mergeCell ref="B149:B150"/>
    <mergeCell ref="D149:D150"/>
    <mergeCell ref="F149:F150"/>
    <mergeCell ref="G149:G150"/>
    <mergeCell ref="H149:H150"/>
    <mergeCell ref="I149:I150"/>
    <mergeCell ref="D135:I135"/>
    <mergeCell ref="B137:H137"/>
    <mergeCell ref="B138:B139"/>
    <mergeCell ref="D138:D139"/>
    <mergeCell ref="F138:F139"/>
    <mergeCell ref="G138:G139"/>
    <mergeCell ref="H138:H139"/>
    <mergeCell ref="I138:I139"/>
    <mergeCell ref="D124:I124"/>
    <mergeCell ref="B126:H126"/>
    <mergeCell ref="B127:B128"/>
    <mergeCell ref="D127:D128"/>
    <mergeCell ref="F127:F128"/>
    <mergeCell ref="G127:G128"/>
    <mergeCell ref="H127:H128"/>
    <mergeCell ref="I127:I128"/>
    <mergeCell ref="D113:I113"/>
    <mergeCell ref="B115:H115"/>
    <mergeCell ref="B116:B117"/>
    <mergeCell ref="D116:D117"/>
    <mergeCell ref="F116:F117"/>
    <mergeCell ref="G116:G117"/>
    <mergeCell ref="H116:H117"/>
    <mergeCell ref="I116:I117"/>
    <mergeCell ref="D103:I103"/>
    <mergeCell ref="B105:H105"/>
    <mergeCell ref="B106:B107"/>
    <mergeCell ref="D106:D107"/>
    <mergeCell ref="F106:F107"/>
    <mergeCell ref="G106:G107"/>
    <mergeCell ref="H106:H107"/>
    <mergeCell ref="I106:I107"/>
    <mergeCell ref="D93:I93"/>
    <mergeCell ref="B95:H95"/>
    <mergeCell ref="B96:B97"/>
    <mergeCell ref="D96:D97"/>
    <mergeCell ref="F96:F97"/>
    <mergeCell ref="G96:G97"/>
    <mergeCell ref="H96:H97"/>
    <mergeCell ref="I96:I97"/>
    <mergeCell ref="D82:I82"/>
    <mergeCell ref="B84:H84"/>
    <mergeCell ref="B85:B86"/>
    <mergeCell ref="D85:D86"/>
    <mergeCell ref="F85:F86"/>
    <mergeCell ref="G85:G86"/>
    <mergeCell ref="H85:H86"/>
    <mergeCell ref="I85:I86"/>
    <mergeCell ref="D72:I72"/>
    <mergeCell ref="B74:H74"/>
    <mergeCell ref="B75:B76"/>
    <mergeCell ref="D75:D76"/>
    <mergeCell ref="F75:F76"/>
    <mergeCell ref="G75:G76"/>
    <mergeCell ref="H75:H76"/>
    <mergeCell ref="I75:I76"/>
    <mergeCell ref="D61:I61"/>
    <mergeCell ref="B63:H63"/>
    <mergeCell ref="B64:B65"/>
    <mergeCell ref="D64:D65"/>
    <mergeCell ref="F64:F65"/>
    <mergeCell ref="G64:G65"/>
    <mergeCell ref="H64:H65"/>
    <mergeCell ref="I64:I65"/>
    <mergeCell ref="D50:I50"/>
    <mergeCell ref="B52:H52"/>
    <mergeCell ref="B53:B54"/>
    <mergeCell ref="D53:D54"/>
    <mergeCell ref="F53:F54"/>
    <mergeCell ref="G53:G54"/>
    <mergeCell ref="H53:H54"/>
    <mergeCell ref="I53:I54"/>
    <mergeCell ref="B41:H41"/>
    <mergeCell ref="B42:B43"/>
    <mergeCell ref="D42:D43"/>
    <mergeCell ref="F42:F43"/>
    <mergeCell ref="G42:G43"/>
    <mergeCell ref="H42:H43"/>
    <mergeCell ref="I42:I43"/>
    <mergeCell ref="D27:I27"/>
    <mergeCell ref="B29:H29"/>
    <mergeCell ref="B30:B31"/>
    <mergeCell ref="D30:D31"/>
    <mergeCell ref="F30:F31"/>
    <mergeCell ref="G30:G31"/>
    <mergeCell ref="H30:H31"/>
    <mergeCell ref="I30:I31"/>
    <mergeCell ref="D16:I16"/>
    <mergeCell ref="B18:H18"/>
    <mergeCell ref="B19:B20"/>
    <mergeCell ref="D19:D20"/>
    <mergeCell ref="F19:F20"/>
    <mergeCell ref="G19:G20"/>
    <mergeCell ref="H19:H20"/>
    <mergeCell ref="I19:I20"/>
    <mergeCell ref="D39:I39"/>
    <mergeCell ref="B1:I1"/>
    <mergeCell ref="B2:I2"/>
    <mergeCell ref="B3:I3"/>
    <mergeCell ref="B5:I5"/>
    <mergeCell ref="B7:H7"/>
    <mergeCell ref="B8:B9"/>
    <mergeCell ref="D8:D9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7"/>
  <sheetViews>
    <sheetView workbookViewId="0">
      <selection activeCell="J14" sqref="J14"/>
    </sheetView>
  </sheetViews>
  <sheetFormatPr defaultColWidth="9.109375" defaultRowHeight="13.2" outlineLevelCol="1"/>
  <cols>
    <col min="1" max="1" width="7.5546875" style="387" customWidth="1"/>
    <col min="2" max="2" width="28" style="387" customWidth="1"/>
    <col min="3" max="4" width="14.44140625" style="387" customWidth="1"/>
    <col min="5" max="5" width="9" style="387" hidden="1" customWidth="1" outlineLevel="1"/>
    <col min="6" max="6" width="22.88671875" style="387" customWidth="1" collapsed="1"/>
    <col min="7" max="7" width="9.109375" style="387"/>
    <col min="8" max="8" width="0" style="387" hidden="1" customWidth="1"/>
    <col min="9" max="9" width="9.109375" style="387"/>
    <col min="10" max="10" width="9.109375" style="387" customWidth="1"/>
    <col min="11" max="11" width="9.109375" style="387" hidden="1" customWidth="1"/>
    <col min="12" max="12" width="5.6640625" style="387" hidden="1" customWidth="1"/>
    <col min="13" max="13" width="2.33203125" style="387" hidden="1" customWidth="1"/>
    <col min="14" max="14" width="5.6640625" style="387" hidden="1" customWidth="1"/>
    <col min="15" max="15" width="2.6640625" style="387" hidden="1" customWidth="1"/>
    <col min="16" max="16" width="5.6640625" style="387" hidden="1" customWidth="1"/>
    <col min="17" max="17" width="2.5546875" style="387" hidden="1" customWidth="1"/>
    <col min="18" max="16384" width="9.109375" style="387"/>
  </cols>
  <sheetData>
    <row r="1" spans="1:18" ht="18" customHeight="1">
      <c r="A1" s="819" t="s">
        <v>0</v>
      </c>
      <c r="B1" s="819"/>
      <c r="C1" s="819"/>
      <c r="D1" s="819"/>
      <c r="E1" s="819"/>
      <c r="F1" s="819"/>
      <c r="G1" s="386"/>
      <c r="H1" s="386"/>
      <c r="I1" s="820"/>
      <c r="J1" s="821"/>
      <c r="R1" s="388"/>
    </row>
    <row r="2" spans="1:18" ht="18" customHeight="1">
      <c r="A2" s="819" t="s">
        <v>1</v>
      </c>
      <c r="B2" s="819"/>
      <c r="C2" s="819"/>
      <c r="D2" s="819"/>
      <c r="E2" s="819"/>
      <c r="F2" s="819"/>
      <c r="G2" s="386"/>
      <c r="H2" s="386"/>
      <c r="I2" s="820"/>
      <c r="J2" s="821"/>
      <c r="R2" s="388"/>
    </row>
    <row r="3" spans="1:18" ht="15" customHeight="1">
      <c r="A3" s="822" t="s">
        <v>936</v>
      </c>
      <c r="B3" s="822"/>
      <c r="C3" s="822"/>
      <c r="D3" s="822"/>
      <c r="E3" s="822"/>
      <c r="F3" s="822"/>
      <c r="G3" s="389"/>
      <c r="H3" s="389"/>
      <c r="I3" s="821"/>
      <c r="J3" s="821"/>
      <c r="R3" s="388"/>
    </row>
    <row r="4" spans="1:18" ht="15" customHeight="1">
      <c r="A4" s="823" t="s">
        <v>937</v>
      </c>
      <c r="B4" s="823"/>
      <c r="C4" s="823"/>
      <c r="D4" s="823"/>
      <c r="E4" s="823"/>
      <c r="F4" s="823"/>
      <c r="G4" s="390"/>
      <c r="I4" s="821"/>
      <c r="J4" s="821"/>
      <c r="R4" s="388"/>
    </row>
    <row r="5" spans="1:18" ht="12.9" customHeight="1">
      <c r="A5" s="391"/>
      <c r="B5" s="391"/>
      <c r="C5" s="391"/>
      <c r="D5" s="391"/>
      <c r="E5" s="391"/>
      <c r="F5" s="391"/>
      <c r="G5" s="390"/>
      <c r="I5" s="821"/>
      <c r="J5" s="821"/>
      <c r="R5" s="388"/>
    </row>
    <row r="6" spans="1:18" ht="12.9" customHeight="1">
      <c r="A6" s="824" t="s">
        <v>938</v>
      </c>
      <c r="B6" s="824"/>
      <c r="C6" s="824"/>
      <c r="D6" s="824"/>
      <c r="E6" s="824"/>
      <c r="F6" s="824"/>
      <c r="G6" s="390"/>
      <c r="I6" s="821"/>
      <c r="J6" s="821"/>
      <c r="R6" s="388"/>
    </row>
    <row r="7" spans="1:18" ht="12.9" customHeight="1">
      <c r="A7" s="392"/>
      <c r="B7" s="392"/>
      <c r="C7" s="392"/>
      <c r="D7" s="392"/>
      <c r="E7" s="392"/>
      <c r="F7" s="392"/>
      <c r="G7" s="390"/>
    </row>
    <row r="8" spans="1:18" ht="12.9" customHeight="1">
      <c r="A8" s="393" t="s">
        <v>939</v>
      </c>
      <c r="B8" s="394" t="s">
        <v>2</v>
      </c>
      <c r="C8" s="394" t="s">
        <v>940</v>
      </c>
      <c r="D8" s="394" t="s">
        <v>3</v>
      </c>
      <c r="E8" s="394"/>
      <c r="F8" s="395" t="s">
        <v>4</v>
      </c>
      <c r="G8" s="390"/>
      <c r="I8" s="820"/>
      <c r="J8" s="820"/>
    </row>
    <row r="9" spans="1:18" s="399" customFormat="1" ht="12.9" customHeight="1">
      <c r="A9" s="396" t="s">
        <v>5</v>
      </c>
      <c r="B9" s="1" t="s">
        <v>6</v>
      </c>
      <c r="C9" s="2" t="s">
        <v>7</v>
      </c>
      <c r="D9" s="2" t="s">
        <v>8</v>
      </c>
      <c r="E9" s="2">
        <v>56</v>
      </c>
      <c r="F9" s="397" t="s">
        <v>9</v>
      </c>
      <c r="G9" s="398"/>
      <c r="I9" s="820"/>
      <c r="J9" s="820"/>
      <c r="K9" s="412"/>
      <c r="L9" s="401"/>
      <c r="N9" s="401"/>
      <c r="P9" s="401"/>
    </row>
    <row r="10" spans="1:18" s="399" customFormat="1" ht="12.9" customHeight="1">
      <c r="A10" s="396" t="s">
        <v>10</v>
      </c>
      <c r="B10" s="1" t="s">
        <v>11</v>
      </c>
      <c r="C10" s="2" t="s">
        <v>12</v>
      </c>
      <c r="D10" s="2" t="s">
        <v>8</v>
      </c>
      <c r="E10" s="2">
        <v>61</v>
      </c>
      <c r="F10" s="3" t="s">
        <v>13</v>
      </c>
      <c r="G10" s="398"/>
      <c r="I10" s="820"/>
      <c r="J10" s="820"/>
      <c r="K10" s="412"/>
      <c r="L10" s="401"/>
      <c r="N10" s="401"/>
      <c r="P10" s="401"/>
    </row>
    <row r="11" spans="1:18" s="399" customFormat="1" ht="12.9" customHeight="1">
      <c r="A11" s="396" t="s">
        <v>14</v>
      </c>
      <c r="B11" s="1" t="s">
        <v>15</v>
      </c>
      <c r="C11" s="2" t="s">
        <v>16</v>
      </c>
      <c r="D11" s="2" t="s">
        <v>8</v>
      </c>
      <c r="E11" s="2">
        <v>57</v>
      </c>
      <c r="F11" s="3" t="s">
        <v>17</v>
      </c>
      <c r="G11" s="398"/>
      <c r="I11" s="820"/>
      <c r="J11" s="820"/>
      <c r="K11" s="412"/>
      <c r="L11" s="401"/>
      <c r="N11" s="401"/>
      <c r="P11" s="401"/>
    </row>
    <row r="12" spans="1:18" s="399" customFormat="1" ht="12.9" customHeight="1">
      <c r="A12" s="396" t="s">
        <v>14</v>
      </c>
      <c r="B12" s="1" t="s">
        <v>18</v>
      </c>
      <c r="C12" s="2" t="s">
        <v>19</v>
      </c>
      <c r="D12" s="2" t="s">
        <v>8</v>
      </c>
      <c r="E12" s="2">
        <v>68</v>
      </c>
      <c r="F12" s="3" t="s">
        <v>13</v>
      </c>
      <c r="G12" s="398"/>
      <c r="I12" s="820"/>
      <c r="J12" s="820"/>
      <c r="K12" s="412"/>
      <c r="L12" s="401"/>
      <c r="N12" s="401"/>
      <c r="P12" s="401"/>
    </row>
    <row r="13" spans="1:18" ht="12.9" customHeight="1">
      <c r="A13" s="402"/>
      <c r="B13" s="403"/>
      <c r="C13" s="402"/>
      <c r="D13" s="402"/>
      <c r="E13" s="402"/>
      <c r="F13" s="402"/>
      <c r="G13" s="390"/>
    </row>
    <row r="14" spans="1:18" ht="12.9" customHeight="1">
      <c r="A14" s="818" t="s">
        <v>941</v>
      </c>
      <c r="B14" s="818"/>
      <c r="C14" s="818"/>
      <c r="D14" s="818"/>
      <c r="E14" s="818"/>
      <c r="F14" s="818"/>
      <c r="G14" s="390"/>
    </row>
    <row r="15" spans="1:18" ht="12.9" customHeight="1">
      <c r="A15" s="404"/>
      <c r="B15" s="405"/>
      <c r="C15" s="404"/>
      <c r="D15" s="404"/>
      <c r="E15" s="404"/>
      <c r="F15" s="404"/>
      <c r="G15" s="390"/>
    </row>
    <row r="16" spans="1:18" s="399" customFormat="1" ht="12.9" customHeight="1">
      <c r="A16" s="396" t="s">
        <v>5</v>
      </c>
      <c r="B16" s="4" t="s">
        <v>20</v>
      </c>
      <c r="C16" s="3" t="s">
        <v>21</v>
      </c>
      <c r="D16" s="3" t="s">
        <v>8</v>
      </c>
      <c r="E16" s="3">
        <v>66</v>
      </c>
      <c r="F16" s="3" t="s">
        <v>17</v>
      </c>
      <c r="G16" s="398"/>
      <c r="K16" s="400"/>
      <c r="L16" s="401"/>
      <c r="N16" s="401"/>
      <c r="P16" s="401"/>
    </row>
    <row r="17" spans="1:25" s="399" customFormat="1" ht="12.9" customHeight="1">
      <c r="A17" s="396" t="s">
        <v>10</v>
      </c>
      <c r="B17" s="4" t="s">
        <v>22</v>
      </c>
      <c r="C17" s="3" t="s">
        <v>23</v>
      </c>
      <c r="D17" s="3" t="s">
        <v>8</v>
      </c>
      <c r="E17" s="3">
        <v>80</v>
      </c>
      <c r="F17" s="3" t="s">
        <v>24</v>
      </c>
      <c r="G17" s="398"/>
      <c r="K17" s="400"/>
      <c r="L17" s="401"/>
      <c r="N17" s="401"/>
      <c r="P17" s="401"/>
    </row>
    <row r="18" spans="1:25" s="399" customFormat="1" ht="12.9" customHeight="1">
      <c r="A18" s="396" t="s">
        <v>14</v>
      </c>
      <c r="B18" s="4" t="s">
        <v>25</v>
      </c>
      <c r="C18" s="3" t="s">
        <v>26</v>
      </c>
      <c r="D18" s="3" t="s">
        <v>8</v>
      </c>
      <c r="E18" s="3">
        <v>78</v>
      </c>
      <c r="F18" s="3" t="s">
        <v>13</v>
      </c>
      <c r="G18" s="398"/>
      <c r="K18" s="400"/>
      <c r="L18" s="401"/>
      <c r="N18" s="401"/>
      <c r="P18" s="401"/>
    </row>
    <row r="19" spans="1:25" s="399" customFormat="1" ht="12.9" customHeight="1">
      <c r="A19" s="396" t="s">
        <v>14</v>
      </c>
      <c r="B19" s="1" t="s">
        <v>27</v>
      </c>
      <c r="C19" s="2" t="s">
        <v>28</v>
      </c>
      <c r="D19" s="2" t="s">
        <v>8</v>
      </c>
      <c r="E19" s="2">
        <v>64</v>
      </c>
      <c r="F19" s="3" t="s">
        <v>13</v>
      </c>
      <c r="G19" s="398"/>
      <c r="K19" s="400"/>
      <c r="L19" s="401"/>
      <c r="N19" s="401"/>
      <c r="P19" s="401"/>
    </row>
    <row r="20" spans="1:25" ht="12.9" customHeight="1">
      <c r="A20" s="390"/>
      <c r="B20" s="390"/>
      <c r="C20" s="390"/>
      <c r="D20" s="390"/>
      <c r="E20" s="390"/>
      <c r="F20" s="390"/>
      <c r="G20" s="390"/>
    </row>
    <row r="21" spans="1:25" ht="12.9" customHeight="1">
      <c r="A21" s="818" t="s">
        <v>942</v>
      </c>
      <c r="B21" s="818"/>
      <c r="C21" s="818"/>
      <c r="D21" s="818"/>
      <c r="E21" s="818"/>
      <c r="F21" s="818"/>
    </row>
    <row r="22" spans="1:25" ht="12.9" customHeight="1">
      <c r="A22" s="404"/>
      <c r="B22" s="405"/>
      <c r="C22" s="404"/>
      <c r="D22" s="404"/>
      <c r="E22" s="404"/>
      <c r="F22" s="404"/>
    </row>
    <row r="23" spans="1:25" ht="12.9" customHeight="1">
      <c r="A23" s="816" t="s">
        <v>5</v>
      </c>
      <c r="B23" s="1" t="s">
        <v>29</v>
      </c>
      <c r="C23" s="2" t="s">
        <v>30</v>
      </c>
      <c r="D23" s="2" t="s">
        <v>8</v>
      </c>
      <c r="E23" s="2">
        <v>68</v>
      </c>
      <c r="F23" s="3" t="s">
        <v>31</v>
      </c>
    </row>
    <row r="24" spans="1:25" ht="12.9" customHeight="1">
      <c r="A24" s="817"/>
      <c r="B24" s="1" t="s">
        <v>32</v>
      </c>
      <c r="C24" s="2" t="s">
        <v>33</v>
      </c>
      <c r="D24" s="2" t="s">
        <v>8</v>
      </c>
      <c r="E24" s="2">
        <v>57</v>
      </c>
      <c r="F24" s="3" t="s">
        <v>9</v>
      </c>
      <c r="U24" s="406"/>
      <c r="V24" s="407"/>
      <c r="W24" s="407"/>
      <c r="X24" s="407"/>
      <c r="Y24" s="397"/>
    </row>
    <row r="25" spans="1:25" ht="12.9" customHeight="1">
      <c r="A25" s="816" t="s">
        <v>10</v>
      </c>
      <c r="B25" s="1" t="s">
        <v>34</v>
      </c>
      <c r="C25" s="2" t="s">
        <v>35</v>
      </c>
      <c r="D25" s="2" t="s">
        <v>8</v>
      </c>
      <c r="E25" s="2">
        <v>61</v>
      </c>
      <c r="F25" s="3" t="s">
        <v>31</v>
      </c>
      <c r="U25" s="406"/>
      <c r="V25" s="407"/>
      <c r="W25" s="407"/>
      <c r="X25" s="407"/>
      <c r="Y25" s="397"/>
    </row>
    <row r="26" spans="1:25" ht="12.9" customHeight="1">
      <c r="A26" s="817"/>
      <c r="B26" s="1" t="s">
        <v>36</v>
      </c>
      <c r="C26" s="2" t="s">
        <v>37</v>
      </c>
      <c r="D26" s="2" t="s">
        <v>8</v>
      </c>
      <c r="E26" s="2">
        <v>52</v>
      </c>
      <c r="F26" s="3" t="s">
        <v>9</v>
      </c>
    </row>
    <row r="27" spans="1:25" ht="12.9" customHeight="1">
      <c r="A27" s="816" t="s">
        <v>14</v>
      </c>
      <c r="B27" s="1" t="s">
        <v>38</v>
      </c>
      <c r="C27" s="2" t="s">
        <v>39</v>
      </c>
      <c r="D27" s="2" t="s">
        <v>8</v>
      </c>
      <c r="E27" s="2">
        <v>63</v>
      </c>
      <c r="F27" s="3" t="s">
        <v>17</v>
      </c>
    </row>
    <row r="28" spans="1:25" ht="12.9" customHeight="1">
      <c r="A28" s="817"/>
      <c r="B28" s="1" t="s">
        <v>15</v>
      </c>
      <c r="C28" s="2" t="s">
        <v>16</v>
      </c>
      <c r="D28" s="2" t="s">
        <v>8</v>
      </c>
      <c r="E28" s="2">
        <v>57</v>
      </c>
      <c r="F28" s="3" t="s">
        <v>17</v>
      </c>
    </row>
    <row r="29" spans="1:25" ht="12.9" customHeight="1">
      <c r="A29" s="816" t="s">
        <v>14</v>
      </c>
      <c r="B29" s="1" t="s">
        <v>18</v>
      </c>
      <c r="C29" s="2" t="s">
        <v>19</v>
      </c>
      <c r="D29" s="2" t="s">
        <v>8</v>
      </c>
      <c r="E29" s="2">
        <v>68</v>
      </c>
      <c r="F29" s="3" t="s">
        <v>13</v>
      </c>
    </row>
    <row r="30" spans="1:25" ht="12.9" customHeight="1">
      <c r="A30" s="817"/>
      <c r="B30" s="1" t="s">
        <v>11</v>
      </c>
      <c r="C30" s="2" t="s">
        <v>12</v>
      </c>
      <c r="D30" s="2" t="s">
        <v>8</v>
      </c>
      <c r="E30" s="2">
        <v>61</v>
      </c>
      <c r="F30" s="3" t="s">
        <v>13</v>
      </c>
    </row>
    <row r="31" spans="1:25" ht="12.9" customHeight="1"/>
    <row r="32" spans="1:25" ht="12.9" customHeight="1">
      <c r="A32" s="818" t="s">
        <v>943</v>
      </c>
      <c r="B32" s="818"/>
      <c r="C32" s="818"/>
      <c r="D32" s="818"/>
      <c r="E32" s="818"/>
      <c r="F32" s="818"/>
    </row>
    <row r="33" spans="1:26" ht="12.9" customHeight="1">
      <c r="A33" s="404"/>
      <c r="B33" s="405"/>
      <c r="C33" s="404"/>
      <c r="D33" s="404"/>
      <c r="E33" s="404"/>
      <c r="F33" s="404"/>
    </row>
    <row r="34" spans="1:26" ht="12.9" customHeight="1">
      <c r="A34" s="816" t="s">
        <v>5</v>
      </c>
      <c r="B34" s="4" t="s">
        <v>40</v>
      </c>
      <c r="C34" s="3" t="s">
        <v>41</v>
      </c>
      <c r="D34" s="3" t="s">
        <v>8</v>
      </c>
      <c r="E34" s="3">
        <v>64</v>
      </c>
      <c r="F34" s="3" t="s">
        <v>17</v>
      </c>
    </row>
    <row r="35" spans="1:26" ht="12.9" customHeight="1">
      <c r="A35" s="817"/>
      <c r="B35" s="4" t="s">
        <v>42</v>
      </c>
      <c r="C35" s="3" t="s">
        <v>43</v>
      </c>
      <c r="D35" s="3" t="s">
        <v>8</v>
      </c>
      <c r="E35" s="3">
        <v>61</v>
      </c>
      <c r="F35" s="3" t="s">
        <v>44</v>
      </c>
    </row>
    <row r="36" spans="1:26" ht="12.9" customHeight="1">
      <c r="A36" s="816" t="s">
        <v>10</v>
      </c>
      <c r="B36" s="4" t="s">
        <v>22</v>
      </c>
      <c r="C36" s="3" t="s">
        <v>23</v>
      </c>
      <c r="D36" s="3" t="s">
        <v>8</v>
      </c>
      <c r="E36" s="3">
        <v>80</v>
      </c>
      <c r="F36" s="3" t="s">
        <v>24</v>
      </c>
      <c r="I36" s="5"/>
      <c r="J36" s="397"/>
      <c r="K36" s="408"/>
      <c r="L36" s="3"/>
      <c r="M36" s="3"/>
      <c r="U36" s="5"/>
      <c r="V36" s="397"/>
      <c r="W36" s="397"/>
      <c r="X36" s="397"/>
      <c r="Y36" s="397"/>
      <c r="Z36" s="409"/>
    </row>
    <row r="37" spans="1:26" ht="12.9" customHeight="1">
      <c r="A37" s="817"/>
      <c r="B37" s="4" t="s">
        <v>25</v>
      </c>
      <c r="C37" s="3" t="s">
        <v>26</v>
      </c>
      <c r="D37" s="3" t="s">
        <v>8</v>
      </c>
      <c r="E37" s="3">
        <v>78</v>
      </c>
      <c r="F37" s="3" t="s">
        <v>13</v>
      </c>
      <c r="I37" s="5"/>
      <c r="J37" s="397"/>
      <c r="K37" s="408"/>
      <c r="L37" s="3"/>
      <c r="M37" s="3"/>
      <c r="U37" s="5"/>
      <c r="V37" s="397"/>
      <c r="W37" s="397"/>
      <c r="X37" s="397"/>
      <c r="Y37" s="397"/>
      <c r="Z37" s="409"/>
    </row>
    <row r="38" spans="1:26" ht="12.9" customHeight="1">
      <c r="A38" s="816" t="s">
        <v>14</v>
      </c>
      <c r="B38" s="4" t="s">
        <v>45</v>
      </c>
      <c r="C38" s="3" t="s">
        <v>46</v>
      </c>
      <c r="D38" s="3" t="s">
        <v>8</v>
      </c>
      <c r="E38" s="3">
        <v>80</v>
      </c>
      <c r="F38" s="3" t="s">
        <v>9</v>
      </c>
    </row>
    <row r="39" spans="1:26" ht="12.9" customHeight="1">
      <c r="A39" s="817"/>
      <c r="B39" s="4" t="s">
        <v>20</v>
      </c>
      <c r="C39" s="3" t="s">
        <v>21</v>
      </c>
      <c r="D39" s="3" t="s">
        <v>8</v>
      </c>
      <c r="E39" s="3">
        <v>66</v>
      </c>
      <c r="F39" s="3" t="s">
        <v>17</v>
      </c>
    </row>
    <row r="40" spans="1:26" ht="12.9" customHeight="1">
      <c r="A40" s="816" t="s">
        <v>14</v>
      </c>
      <c r="B40" s="1" t="s">
        <v>47</v>
      </c>
      <c r="C40" s="2" t="s">
        <v>48</v>
      </c>
      <c r="D40" s="2" t="s">
        <v>49</v>
      </c>
      <c r="E40" s="2">
        <v>52</v>
      </c>
      <c r="F40" s="6" t="s">
        <v>9</v>
      </c>
    </row>
    <row r="41" spans="1:26" ht="12.9" customHeight="1">
      <c r="A41" s="817"/>
      <c r="B41" s="1" t="s">
        <v>27</v>
      </c>
      <c r="C41" s="2" t="s">
        <v>28</v>
      </c>
      <c r="D41" s="2" t="s">
        <v>8</v>
      </c>
      <c r="E41" s="2">
        <v>64</v>
      </c>
      <c r="F41" s="3" t="s">
        <v>13</v>
      </c>
    </row>
    <row r="42" spans="1:26" ht="12.9" customHeight="1"/>
    <row r="43" spans="1:26" ht="12.9" customHeight="1">
      <c r="A43" s="818" t="s">
        <v>944</v>
      </c>
      <c r="B43" s="818"/>
      <c r="C43" s="818"/>
      <c r="D43" s="818"/>
      <c r="E43" s="818"/>
      <c r="F43" s="818"/>
    </row>
    <row r="44" spans="1:26" ht="12.9" customHeight="1">
      <c r="A44" s="404"/>
      <c r="B44" s="405"/>
      <c r="C44" s="404"/>
      <c r="D44" s="404"/>
      <c r="E44" s="404"/>
      <c r="F44" s="404"/>
    </row>
    <row r="45" spans="1:26" ht="12.9" customHeight="1">
      <c r="A45" s="816" t="s">
        <v>5</v>
      </c>
      <c r="B45" s="1" t="s">
        <v>18</v>
      </c>
      <c r="C45" s="2" t="s">
        <v>19</v>
      </c>
      <c r="D45" s="2" t="s">
        <v>8</v>
      </c>
      <c r="E45" s="2">
        <v>68</v>
      </c>
      <c r="F45" s="3" t="s">
        <v>13</v>
      </c>
    </row>
    <row r="46" spans="1:26" ht="12.9" customHeight="1">
      <c r="A46" s="817"/>
      <c r="B46" s="4" t="s">
        <v>40</v>
      </c>
      <c r="C46" s="3" t="s">
        <v>41</v>
      </c>
      <c r="D46" s="3" t="s">
        <v>8</v>
      </c>
      <c r="E46" s="3">
        <v>64</v>
      </c>
      <c r="F46" s="3" t="s">
        <v>17</v>
      </c>
    </row>
    <row r="47" spans="1:26" ht="12.9" customHeight="1">
      <c r="A47" s="816" t="s">
        <v>10</v>
      </c>
      <c r="B47" s="1" t="s">
        <v>32</v>
      </c>
      <c r="C47" s="2" t="s">
        <v>33</v>
      </c>
      <c r="D47" s="2" t="s">
        <v>8</v>
      </c>
      <c r="E47" s="2">
        <v>57</v>
      </c>
      <c r="F47" s="3" t="s">
        <v>9</v>
      </c>
    </row>
    <row r="48" spans="1:26" ht="12.9" customHeight="1">
      <c r="A48" s="817"/>
      <c r="B48" s="4" t="s">
        <v>22</v>
      </c>
      <c r="C48" s="3" t="s">
        <v>23</v>
      </c>
      <c r="D48" s="3" t="s">
        <v>8</v>
      </c>
      <c r="E48" s="3">
        <v>80</v>
      </c>
      <c r="F48" s="3" t="s">
        <v>24</v>
      </c>
    </row>
    <row r="49" spans="1:9" ht="12.9" customHeight="1">
      <c r="A49" s="816" t="s">
        <v>14</v>
      </c>
      <c r="B49" s="7" t="s">
        <v>50</v>
      </c>
      <c r="C49" s="132" t="s">
        <v>51</v>
      </c>
      <c r="D49" s="132" t="s">
        <v>8</v>
      </c>
      <c r="E49" s="132">
        <v>56</v>
      </c>
      <c r="F49" s="132" t="s">
        <v>9</v>
      </c>
    </row>
    <row r="50" spans="1:9" ht="12.9" customHeight="1">
      <c r="A50" s="817"/>
      <c r="B50" s="4" t="s">
        <v>45</v>
      </c>
      <c r="C50" s="3" t="s">
        <v>46</v>
      </c>
      <c r="D50" s="3" t="s">
        <v>8</v>
      </c>
      <c r="E50" s="3">
        <v>80</v>
      </c>
      <c r="F50" s="3" t="s">
        <v>9</v>
      </c>
    </row>
    <row r="51" spans="1:9" ht="12.9" customHeight="1">
      <c r="A51" s="816" t="s">
        <v>14</v>
      </c>
      <c r="B51" s="1" t="s">
        <v>52</v>
      </c>
      <c r="C51" s="2" t="s">
        <v>53</v>
      </c>
      <c r="D51" s="2" t="s">
        <v>54</v>
      </c>
      <c r="E51" s="2">
        <v>57</v>
      </c>
      <c r="F51" s="3" t="s">
        <v>55</v>
      </c>
    </row>
    <row r="52" spans="1:9" ht="12.9" customHeight="1">
      <c r="A52" s="817"/>
      <c r="B52" s="4" t="s">
        <v>56</v>
      </c>
      <c r="C52" s="3" t="s">
        <v>57</v>
      </c>
      <c r="D52" s="3" t="s">
        <v>54</v>
      </c>
      <c r="E52" s="3">
        <v>56</v>
      </c>
      <c r="F52" s="3" t="s">
        <v>58</v>
      </c>
    </row>
    <row r="53" spans="1:9" ht="12.9" customHeight="1">
      <c r="A53" s="410"/>
      <c r="B53" s="410"/>
      <c r="C53" s="410"/>
      <c r="D53" s="410"/>
      <c r="E53" s="410"/>
      <c r="F53" s="9"/>
    </row>
    <row r="54" spans="1:9" ht="12.9" customHeight="1">
      <c r="A54" s="10"/>
      <c r="B54" s="411" t="s">
        <v>945</v>
      </c>
      <c r="C54" s="411"/>
      <c r="D54" s="411"/>
      <c r="E54" s="411"/>
      <c r="F54" s="411"/>
      <c r="G54" s="308"/>
      <c r="H54" s="308"/>
    </row>
    <row r="55" spans="1:9" ht="12.9" customHeight="1">
      <c r="A55" s="10"/>
      <c r="B55" s="773" t="s">
        <v>946</v>
      </c>
      <c r="C55" s="773"/>
      <c r="D55" s="773"/>
      <c r="E55" s="773"/>
      <c r="F55" s="773"/>
      <c r="G55" s="773"/>
      <c r="H55" s="773"/>
      <c r="I55" s="773"/>
    </row>
    <row r="56" spans="1:9" ht="12.9" customHeight="1"/>
    <row r="57" spans="1:9" ht="13.8">
      <c r="B57" s="406"/>
      <c r="C57" s="407"/>
      <c r="D57" s="407"/>
      <c r="E57" s="407"/>
      <c r="F57" s="397"/>
    </row>
  </sheetData>
  <mergeCells count="24">
    <mergeCell ref="A27:A28"/>
    <mergeCell ref="A1:F1"/>
    <mergeCell ref="I1:J6"/>
    <mergeCell ref="A2:F2"/>
    <mergeCell ref="A3:F3"/>
    <mergeCell ref="A4:F4"/>
    <mergeCell ref="A6:F6"/>
    <mergeCell ref="I8:J12"/>
    <mergeCell ref="A14:F14"/>
    <mergeCell ref="A21:F21"/>
    <mergeCell ref="A23:A24"/>
    <mergeCell ref="A25:A26"/>
    <mergeCell ref="B55:I55"/>
    <mergeCell ref="A29:A30"/>
    <mergeCell ref="A32:F32"/>
    <mergeCell ref="A34:A35"/>
    <mergeCell ref="A36:A37"/>
    <mergeCell ref="A38:A39"/>
    <mergeCell ref="A40:A41"/>
    <mergeCell ref="A43:F43"/>
    <mergeCell ref="A45:A46"/>
    <mergeCell ref="A47:A48"/>
    <mergeCell ref="A49:A50"/>
    <mergeCell ref="A51:A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8"/>
  <sheetViews>
    <sheetView topLeftCell="E1" workbookViewId="0">
      <selection activeCell="BN14" sqref="BN14"/>
    </sheetView>
  </sheetViews>
  <sheetFormatPr defaultColWidth="9.109375" defaultRowHeight="13.2" outlineLevelCol="1"/>
  <cols>
    <col min="1" max="1" width="4.109375" style="147" hidden="1" customWidth="1" outlineLevel="1"/>
    <col min="2" max="2" width="6.6640625" style="147" hidden="1" customWidth="1" outlineLevel="1"/>
    <col min="3" max="3" width="5" style="147" hidden="1" customWidth="1" outlineLevel="1"/>
    <col min="4" max="4" width="3.44140625" style="147" hidden="1" customWidth="1" outlineLevel="1"/>
    <col min="5" max="5" width="3.5546875" style="147" customWidth="1" collapsed="1"/>
    <col min="6" max="6" width="6.88671875" style="226" hidden="1" customWidth="1" outlineLevel="1"/>
    <col min="7" max="7" width="21.33203125" style="147" customWidth="1" collapsed="1"/>
    <col min="8" max="8" width="5.6640625" style="147" customWidth="1"/>
    <col min="9" max="9" width="1.109375" style="147" customWidth="1"/>
    <col min="10" max="10" width="6.33203125" style="147" customWidth="1"/>
    <col min="11" max="12" width="1.109375" style="147" customWidth="1"/>
    <col min="13" max="13" width="6.33203125" style="147" customWidth="1"/>
    <col min="14" max="15" width="1.109375" style="147" customWidth="1"/>
    <col min="16" max="16" width="6.33203125" style="147" customWidth="1"/>
    <col min="17" max="18" width="1.109375" style="147" customWidth="1"/>
    <col min="19" max="19" width="6.33203125" style="147" customWidth="1"/>
    <col min="20" max="21" width="1.109375" style="147" customWidth="1"/>
    <col min="22" max="22" width="6.33203125" style="147" customWidth="1"/>
    <col min="23" max="24" width="1.109375" style="147" customWidth="1"/>
    <col min="25" max="25" width="6.33203125" style="147" customWidth="1"/>
    <col min="26" max="26" width="1.109375" style="147" customWidth="1"/>
    <col min="27" max="29" width="4.109375" style="147" customWidth="1"/>
    <col min="30" max="30" width="8.5546875" style="150" customWidth="1"/>
    <col min="31" max="31" width="27.88671875" style="147" hidden="1" customWidth="1" outlineLevel="1"/>
    <col min="32" max="32" width="20" style="147" hidden="1" customWidth="1" outlineLevel="1"/>
    <col min="33" max="34" width="9.109375" style="149" hidden="1" customWidth="1" outlineLevel="1"/>
    <col min="35" max="65" width="4.88671875" style="147" hidden="1" customWidth="1" outlineLevel="1"/>
    <col min="66" max="66" width="9.109375" style="147" collapsed="1"/>
    <col min="67" max="16384" width="9.109375" style="147"/>
  </cols>
  <sheetData>
    <row r="1" spans="1:65" ht="20.399999999999999">
      <c r="E1" s="586" t="s">
        <v>0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148"/>
    </row>
    <row r="2" spans="1:65" ht="18" thickBot="1">
      <c r="E2" s="587" t="s">
        <v>1</v>
      </c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148"/>
    </row>
    <row r="3" spans="1:65" ht="15.75" customHeight="1">
      <c r="E3" s="588" t="s">
        <v>345</v>
      </c>
      <c r="F3" s="588"/>
      <c r="G3" s="588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588" t="s">
        <v>346</v>
      </c>
      <c r="Z3" s="588"/>
      <c r="AA3" s="588"/>
      <c r="AB3" s="588"/>
      <c r="AC3" s="588"/>
      <c r="AD3" s="152"/>
    </row>
    <row r="4" spans="1:65" ht="13.8" thickBot="1">
      <c r="E4" s="589" t="s">
        <v>347</v>
      </c>
      <c r="F4" s="589"/>
      <c r="G4" s="589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590" t="s">
        <v>348</v>
      </c>
      <c r="AA4" s="590"/>
      <c r="AB4" s="590"/>
      <c r="AC4" s="590"/>
      <c r="AD4" s="154"/>
      <c r="AI4" s="155"/>
      <c r="AJ4" s="156" t="s">
        <v>349</v>
      </c>
      <c r="AK4" s="156" t="s">
        <v>350</v>
      </c>
      <c r="AL4" s="156" t="s">
        <v>351</v>
      </c>
      <c r="AM4" s="156" t="s">
        <v>352</v>
      </c>
      <c r="AN4" s="156" t="s">
        <v>353</v>
      </c>
      <c r="AO4" s="156" t="s">
        <v>354</v>
      </c>
      <c r="AP4" s="156" t="s">
        <v>355</v>
      </c>
      <c r="AQ4" s="156" t="s">
        <v>356</v>
      </c>
      <c r="AR4" s="156" t="s">
        <v>357</v>
      </c>
      <c r="AS4" s="156" t="s">
        <v>358</v>
      </c>
      <c r="AU4" s="155"/>
      <c r="AV4" s="156" t="s">
        <v>5</v>
      </c>
      <c r="AW4" s="156" t="s">
        <v>10</v>
      </c>
      <c r="AX4" s="156" t="s">
        <v>14</v>
      </c>
      <c r="AY4" s="156" t="s">
        <v>359</v>
      </c>
      <c r="AZ4" s="156" t="s">
        <v>360</v>
      </c>
      <c r="BA4" s="156" t="s">
        <v>361</v>
      </c>
      <c r="BB4" s="157"/>
      <c r="BC4" s="158" t="s">
        <v>362</v>
      </c>
      <c r="BD4" s="158" t="s">
        <v>363</v>
      </c>
      <c r="BE4" s="158"/>
      <c r="BG4" s="158" t="s">
        <v>362</v>
      </c>
      <c r="BH4" s="158" t="s">
        <v>363</v>
      </c>
      <c r="BJ4" s="159"/>
      <c r="BL4" s="159"/>
      <c r="BM4" s="159"/>
    </row>
    <row r="5" spans="1:65" ht="14.4" thickTop="1" thickBot="1">
      <c r="A5" s="160" t="s">
        <v>364</v>
      </c>
      <c r="B5" s="161" t="s">
        <v>67</v>
      </c>
      <c r="C5" s="161" t="s">
        <v>365</v>
      </c>
      <c r="D5" s="162" t="s">
        <v>366</v>
      </c>
      <c r="E5" s="163" t="s">
        <v>65</v>
      </c>
      <c r="F5" s="164"/>
      <c r="G5" s="165" t="s">
        <v>2</v>
      </c>
      <c r="H5" s="166" t="s">
        <v>68</v>
      </c>
      <c r="I5" s="591">
        <v>1</v>
      </c>
      <c r="J5" s="591"/>
      <c r="K5" s="591"/>
      <c r="L5" s="591">
        <v>2</v>
      </c>
      <c r="M5" s="591"/>
      <c r="N5" s="591"/>
      <c r="O5" s="591">
        <v>3</v>
      </c>
      <c r="P5" s="591"/>
      <c r="Q5" s="591"/>
      <c r="R5" s="591">
        <v>4</v>
      </c>
      <c r="S5" s="591"/>
      <c r="T5" s="591"/>
      <c r="U5" s="591"/>
      <c r="V5" s="591"/>
      <c r="W5" s="591"/>
      <c r="X5" s="591"/>
      <c r="Y5" s="591"/>
      <c r="Z5" s="591"/>
      <c r="AA5" s="163" t="s">
        <v>362</v>
      </c>
      <c r="AB5" s="163" t="s">
        <v>367</v>
      </c>
      <c r="AC5" s="163" t="s">
        <v>363</v>
      </c>
      <c r="AD5" s="167"/>
      <c r="AI5" s="155">
        <v>1</v>
      </c>
      <c r="AJ5" s="168" t="e">
        <f>((#REF!+#REF!)/(#REF!+#REF!))/10</f>
        <v>#REF!</v>
      </c>
      <c r="AK5" s="168" t="e">
        <f>((#REF!+#REF!)/(#REF!+#REF!))/10</f>
        <v>#REF!</v>
      </c>
      <c r="AL5" s="168" t="e">
        <f>((#REF!+#REF!)/(#REF!+#REF!))/10</f>
        <v>#REF!</v>
      </c>
      <c r="AM5" s="168" t="e">
        <f>((#REF!+#REF!)/(#REF!+#REF!))/10</f>
        <v>#REF!</v>
      </c>
      <c r="AN5" s="168" t="e">
        <f>((#REF!+#REF!)/(#REF!+#REF!))/10</f>
        <v>#REF!</v>
      </c>
      <c r="AO5" s="168" t="e">
        <f>((#REF!+#REF!)/(#REF!+#REF!))/10</f>
        <v>#REF!</v>
      </c>
      <c r="AP5" s="168" t="e">
        <f>((#REF!+#REF!)/(#REF!+#REF!))/10</f>
        <v>#REF!</v>
      </c>
      <c r="AQ5" s="168" t="e">
        <f>((#REF!+#REF!)/(#REF!+#REF!))/10</f>
        <v>#REF!</v>
      </c>
      <c r="AR5" s="168" t="e">
        <f>((#REF!+#REF!)/(#REF!+#REF!))/10</f>
        <v>#REF!</v>
      </c>
      <c r="AS5" s="168" t="e">
        <f>((#REF!+#REF!)/(#REF!+#REF!))/10</f>
        <v>#REF!</v>
      </c>
      <c r="AU5" s="155">
        <v>1</v>
      </c>
      <c r="AV5" s="169"/>
      <c r="AW5" s="170" t="e">
        <f>IF(#REF!&gt;#REF!,BC5+0.1,BC5-0.1)</f>
        <v>#REF!</v>
      </c>
      <c r="AX5" s="170" t="e">
        <f>IF(#REF!&gt;#REF!,BC5+0.1,BC5-0.1)</f>
        <v>#REF!</v>
      </c>
      <c r="AY5" s="170" t="e">
        <f>IF(#REF!&gt;#REF!,BC5+0.1,BC5-0.1)</f>
        <v>#REF!</v>
      </c>
      <c r="AZ5" s="170" t="e">
        <f>IF(#REF!&gt;#REF!,BC5+0.1,BC5-0.1)</f>
        <v>#REF!</v>
      </c>
      <c r="BA5" s="170" t="e">
        <f>IF(#REF!&gt;#REF!,BC5+0.1,BC5-0.1)</f>
        <v>#REF!</v>
      </c>
      <c r="BB5" s="171"/>
      <c r="BC5" s="626">
        <f>AA6</f>
        <v>4</v>
      </c>
      <c r="BD5" s="626" t="e">
        <f>IF(AND(BC5=BC7,BC5=BC9),AJ5,(IF(AND(BC5=BC7,BC5=BC11),AK5,(IF(AND(BC5=BC7,BC5=BC13),AL5,(IF(AND(BC5=BC7,BC5=BC15),AM5,(IF(AND(BC5=BC9,BC5=BC11),AN5,(IF(AND(BC5=BC9,BC5=BC13),AO5,(IF(AND(BC5=BC9,BC5=BC15),AP5,(IF(AND(BC5=BC11,BC5=BC13),AQ5,(IF(AND(BC5=BC11,BC5=BC15),AR5,(IF(AND(BC5=BC13,BC5=BC15),AS5,999)))))))))))))))))))</f>
        <v>#REF!</v>
      </c>
      <c r="BE5" s="626" t="e">
        <f>IF(BJ5=1,BC5+BD5,BD5)</f>
        <v>#REF!</v>
      </c>
      <c r="BG5" s="626">
        <f>BC5</f>
        <v>4</v>
      </c>
      <c r="BH5" s="636" t="e">
        <f>IF(BG5=BG7,AW5,(IF(BG5=BG9,AX5,(IF(BG5=BG11,AY5,(IF(BG5=BG13,AZ5,(IF(BG5=BG15,BA5,999)))))))))</f>
        <v>#REF!</v>
      </c>
      <c r="BJ5" s="626" t="e">
        <f>IF(BD5&lt;&gt;999,1,0)</f>
        <v>#REF!</v>
      </c>
      <c r="BL5" s="636" t="e">
        <f>IF(BJ5=1,BE5,BH5)</f>
        <v>#REF!</v>
      </c>
      <c r="BM5" s="626" t="e">
        <f>IF(BL5&lt;&gt;999,BL5,BG5)</f>
        <v>#REF!</v>
      </c>
    </row>
    <row r="6" spans="1:65" ht="16.2" thickTop="1">
      <c r="A6" s="616" t="e">
        <f>#REF!</f>
        <v>#REF!</v>
      </c>
      <c r="B6" s="618">
        <v>43550</v>
      </c>
      <c r="C6" s="620">
        <v>0.66666666666666663</v>
      </c>
      <c r="D6" s="622">
        <v>3</v>
      </c>
      <c r="E6" s="624">
        <v>1</v>
      </c>
      <c r="F6" s="647">
        <v>25</v>
      </c>
      <c r="G6" s="172" t="s">
        <v>13</v>
      </c>
      <c r="H6" s="648"/>
      <c r="I6" s="592"/>
      <c r="J6" s="592"/>
      <c r="K6" s="593"/>
      <c r="L6" s="173"/>
      <c r="M6" s="174">
        <v>2</v>
      </c>
      <c r="N6" s="175"/>
      <c r="O6" s="173"/>
      <c r="P6" s="174">
        <v>2</v>
      </c>
      <c r="Q6" s="175"/>
      <c r="R6" s="173"/>
      <c r="S6" s="174"/>
      <c r="T6" s="175"/>
      <c r="U6" s="596"/>
      <c r="V6" s="597"/>
      <c r="W6" s="597"/>
      <c r="X6" s="597"/>
      <c r="Y6" s="597"/>
      <c r="Z6" s="598"/>
      <c r="AA6" s="605">
        <f>SUM(J6,M6,P6,S6,V6,Y6)</f>
        <v>4</v>
      </c>
      <c r="AB6" s="607"/>
      <c r="AC6" s="605">
        <v>1</v>
      </c>
      <c r="AD6" s="176"/>
      <c r="AE6" s="628">
        <f>IF(F6="","",VLOOKUP(F6,'[3]Список участников'!A:L,8,FALSE))</f>
        <v>23</v>
      </c>
      <c r="AG6" s="629">
        <f>IF(F6&gt;0,1,0)</f>
        <v>1</v>
      </c>
      <c r="AH6" s="629" t="e">
        <f>SUM(AG6:AG17)</f>
        <v>#REF!</v>
      </c>
      <c r="AI6" s="155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U6" s="155">
        <v>2</v>
      </c>
      <c r="AV6" s="170" t="e">
        <f>IF(#REF!&gt;#REF!,BC7+0.1,BC7-0.1)</f>
        <v>#REF!</v>
      </c>
      <c r="AW6" s="169"/>
      <c r="AX6" s="170" t="e">
        <f>IF(#REF!&gt;#REF!,BC7+0.1,BC7-0.1)</f>
        <v>#REF!</v>
      </c>
      <c r="AY6" s="170" t="e">
        <f>IF(#REF!&gt;#REF!,BC7+0.1,BC7-0.1)</f>
        <v>#REF!</v>
      </c>
      <c r="AZ6" s="170" t="e">
        <f>IF(#REF!&gt;#REF!,BC7+0.1,BC7-0.1)</f>
        <v>#REF!</v>
      </c>
      <c r="BA6" s="170" t="e">
        <f>IF(#REF!&gt;#REF!,BC7,BC7-0.1)</f>
        <v>#REF!</v>
      </c>
      <c r="BB6" s="171"/>
      <c r="BC6" s="627"/>
      <c r="BD6" s="627"/>
      <c r="BE6" s="627"/>
      <c r="BG6" s="627"/>
      <c r="BH6" s="637"/>
      <c r="BJ6" s="627"/>
      <c r="BL6" s="637"/>
      <c r="BM6" s="627"/>
    </row>
    <row r="7" spans="1:65">
      <c r="A7" s="617"/>
      <c r="B7" s="619"/>
      <c r="C7" s="621"/>
      <c r="D7" s="623"/>
      <c r="E7" s="625"/>
      <c r="F7" s="645"/>
      <c r="G7" s="177"/>
      <c r="H7" s="646"/>
      <c r="I7" s="594"/>
      <c r="J7" s="594"/>
      <c r="K7" s="595"/>
      <c r="L7" s="609" t="s">
        <v>368</v>
      </c>
      <c r="M7" s="610"/>
      <c r="N7" s="611"/>
      <c r="O7" s="609" t="s">
        <v>369</v>
      </c>
      <c r="P7" s="610"/>
      <c r="Q7" s="611"/>
      <c r="R7" s="609"/>
      <c r="S7" s="610"/>
      <c r="T7" s="611"/>
      <c r="U7" s="599"/>
      <c r="V7" s="600"/>
      <c r="W7" s="600"/>
      <c r="X7" s="600"/>
      <c r="Y7" s="600"/>
      <c r="Z7" s="601"/>
      <c r="AA7" s="606"/>
      <c r="AB7" s="608"/>
      <c r="AC7" s="606"/>
      <c r="AD7" s="176"/>
      <c r="AE7" s="628"/>
      <c r="AG7" s="629"/>
      <c r="AH7" s="629"/>
      <c r="AI7" s="155">
        <v>2</v>
      </c>
      <c r="AJ7" s="156" t="s">
        <v>370</v>
      </c>
      <c r="AK7" s="156" t="s">
        <v>371</v>
      </c>
      <c r="AL7" s="156" t="s">
        <v>372</v>
      </c>
      <c r="AM7" s="156" t="s">
        <v>373</v>
      </c>
      <c r="AN7" s="156" t="s">
        <v>353</v>
      </c>
      <c r="AO7" s="156" t="s">
        <v>354</v>
      </c>
      <c r="AP7" s="156" t="s">
        <v>355</v>
      </c>
      <c r="AQ7" s="156" t="s">
        <v>356</v>
      </c>
      <c r="AR7" s="156" t="s">
        <v>357</v>
      </c>
      <c r="AS7" s="156" t="s">
        <v>358</v>
      </c>
      <c r="AU7" s="155">
        <v>3</v>
      </c>
      <c r="AV7" s="170" t="e">
        <f>IF(#REF!&gt;#REF!,BC9+0.1,BC9-0.1)</f>
        <v>#REF!</v>
      </c>
      <c r="AW7" s="170" t="e">
        <f>IF(#REF!&gt;#REF!,BC9+0.1,BC9-0.1)</f>
        <v>#REF!</v>
      </c>
      <c r="AX7" s="178"/>
      <c r="AY7" s="170" t="e">
        <f>IF(#REF!&gt;#REF!,BC9+0.1,BC9-0.1)</f>
        <v>#REF!</v>
      </c>
      <c r="AZ7" s="170" t="e">
        <f>IF(#REF!&gt;#REF!,BC9+0.1,BC9-0.1)</f>
        <v>#REF!</v>
      </c>
      <c r="BA7" s="170" t="e">
        <f>IF(#REF!&gt;#REF!,BC9+0.1,BC9-0.1)</f>
        <v>#REF!</v>
      </c>
      <c r="BB7" s="157"/>
      <c r="BC7" s="626">
        <f>AA8</f>
        <v>3</v>
      </c>
      <c r="BD7" s="626" t="e">
        <f>IF(AND(BC7=BC5,BC7=BC9),AJ8,(IF(AND(BC7=BC5,BC7=BC11),AK8,(IF(AND(BC7=BC5,BC7=BC13),AL8,(IF(AND(BC7=BC5,BC7=BC15),AM8,(IF(AND(BC7=BC9,BC7=BC11),AN8,(IF(AND(BC7=BC9,BC7=BC13),AO8,(IF(AND(BC7=BC9,BC7=BC15),AP8,(IF(AND(BC7=BC11,BC7=BC13),AQ8,(IF(AND(BC7=BC11,BC7=BC15),AR8,(IF(AND(BC7=BC13,BC7=BC15),AS8,999)))))))))))))))))))</f>
        <v>#REF!</v>
      </c>
      <c r="BE7" s="626" t="e">
        <f t="shared" ref="BE7" si="0">IF(BJ7=1,BC7+BD7,BD7)</f>
        <v>#REF!</v>
      </c>
      <c r="BG7" s="626">
        <f>BC7</f>
        <v>3</v>
      </c>
      <c r="BH7" s="636" t="e">
        <f>IF(BG7=BG5,AV6,(IF(BG7=BG9,AX6,(IF(BG7=BG11,AY6,(IF(BG7=BG13,AZ6,(IF(BG7=BG15,BA6,999)))))))))</f>
        <v>#REF!</v>
      </c>
      <c r="BJ7" s="626" t="e">
        <f t="shared" ref="BJ7" si="1">IF(BD7&lt;&gt;999,1,0)</f>
        <v>#REF!</v>
      </c>
      <c r="BL7" s="636" t="e">
        <f>IF(BJ7=1,BE7,BH7)</f>
        <v>#REF!</v>
      </c>
      <c r="BM7" s="626" t="e">
        <f t="shared" ref="BM7" si="2">IF(BL7&lt;&gt;999,BL7,BG7)</f>
        <v>#REF!</v>
      </c>
    </row>
    <row r="8" spans="1:65" ht="15.6">
      <c r="A8" s="638" t="e">
        <f>#REF!</f>
        <v>#REF!</v>
      </c>
      <c r="B8" s="639">
        <v>43550</v>
      </c>
      <c r="C8" s="641">
        <v>0.66666666666666663</v>
      </c>
      <c r="D8" s="642">
        <v>4</v>
      </c>
      <c r="E8" s="643">
        <v>2</v>
      </c>
      <c r="F8" s="644">
        <v>40</v>
      </c>
      <c r="G8" s="172" t="s">
        <v>374</v>
      </c>
      <c r="H8" s="646"/>
      <c r="I8" s="179"/>
      <c r="J8" s="180">
        <v>1</v>
      </c>
      <c r="K8" s="181"/>
      <c r="L8" s="630"/>
      <c r="M8" s="631"/>
      <c r="N8" s="632"/>
      <c r="O8" s="182"/>
      <c r="P8" s="180">
        <v>2</v>
      </c>
      <c r="Q8" s="181"/>
      <c r="R8" s="182"/>
      <c r="S8" s="180"/>
      <c r="T8" s="181"/>
      <c r="U8" s="599"/>
      <c r="V8" s="600"/>
      <c r="W8" s="600"/>
      <c r="X8" s="600"/>
      <c r="Y8" s="600"/>
      <c r="Z8" s="601"/>
      <c r="AA8" s="612">
        <f>SUM(J8,M8,P8,S8,V8,Y8)</f>
        <v>3</v>
      </c>
      <c r="AB8" s="634"/>
      <c r="AC8" s="612">
        <v>2</v>
      </c>
      <c r="AD8" s="176"/>
      <c r="AE8" s="628">
        <f>IF(F8="","",VLOOKUP(F8,'[3]Список участников'!A:L,8,FALSE))</f>
        <v>0</v>
      </c>
      <c r="AG8" s="629">
        <f>IF(F8&gt;0,1,0)</f>
        <v>1</v>
      </c>
      <c r="AH8" s="629"/>
      <c r="AI8" s="155"/>
      <c r="AJ8" s="168" t="e">
        <f>((#REF!+#REF!)/(#REF!+#REF!))/10</f>
        <v>#REF!</v>
      </c>
      <c r="AK8" s="168" t="e">
        <f>((#REF!+#REF!)/(#REF!+#REF!))/10</f>
        <v>#REF!</v>
      </c>
      <c r="AL8" s="168" t="e">
        <f>((#REF!+#REF!)/(#REF!+#REF!))/10</f>
        <v>#REF!</v>
      </c>
      <c r="AM8" s="168" t="e">
        <f>((#REF!+#REF!)/(#REF!+#REF!))/10</f>
        <v>#REF!</v>
      </c>
      <c r="AN8" s="168" t="e">
        <f>((#REF!+#REF!)/(#REF!+#REF!))/10</f>
        <v>#REF!</v>
      </c>
      <c r="AO8" s="168" t="e">
        <f>((#REF!+#REF!)/(#REF!+#REF!))/10</f>
        <v>#REF!</v>
      </c>
      <c r="AP8" s="168" t="e">
        <f>((#REF!+#REF!)/(#REF!+#REF!))/10</f>
        <v>#REF!</v>
      </c>
      <c r="AQ8" s="168" t="e">
        <f>((#REF!+#REF!)/(#REF!+#REF!))/10</f>
        <v>#REF!</v>
      </c>
      <c r="AR8" s="168" t="e">
        <f>((#REF!+#REF!)/(#REF!+#REF!))/10</f>
        <v>#REF!</v>
      </c>
      <c r="AS8" s="168" t="e">
        <f>((#REF!+#REF!)/(#REF!+#REF!))/10</f>
        <v>#REF!</v>
      </c>
      <c r="AU8" s="155">
        <v>4</v>
      </c>
      <c r="AV8" s="170" t="e">
        <f>IF(#REF!&gt;#REF!,BC11+0.1,BC11-0.1)</f>
        <v>#REF!</v>
      </c>
      <c r="AW8" s="170" t="e">
        <f>IF(#REF!&gt;#REF!,BC11+0.1,BC11-0.1)</f>
        <v>#REF!</v>
      </c>
      <c r="AX8" s="170" t="e">
        <f>IF(#REF!&gt;#REF!,BC11+0.1,BC11-0.1)</f>
        <v>#REF!</v>
      </c>
      <c r="AY8" s="169"/>
      <c r="AZ8" s="170" t="e">
        <f>IF(#REF!&gt;#REF!,BC11+0.1,BC11-0.1)</f>
        <v>#REF!</v>
      </c>
      <c r="BA8" s="170" t="e">
        <f>IF(#REF!&gt;#REF!,BC11+0.1,BC11-0.1)</f>
        <v>#REF!</v>
      </c>
      <c r="BB8" s="171"/>
      <c r="BC8" s="627"/>
      <c r="BD8" s="627"/>
      <c r="BE8" s="627"/>
      <c r="BG8" s="627"/>
      <c r="BH8" s="637"/>
      <c r="BJ8" s="627"/>
      <c r="BL8" s="637"/>
      <c r="BM8" s="627"/>
    </row>
    <row r="9" spans="1:65">
      <c r="A9" s="617"/>
      <c r="B9" s="640"/>
      <c r="C9" s="621"/>
      <c r="D9" s="623"/>
      <c r="E9" s="625"/>
      <c r="F9" s="645"/>
      <c r="G9" s="177"/>
      <c r="H9" s="646"/>
      <c r="I9" s="635" t="s">
        <v>370</v>
      </c>
      <c r="J9" s="610"/>
      <c r="K9" s="611"/>
      <c r="L9" s="633"/>
      <c r="M9" s="594"/>
      <c r="N9" s="595"/>
      <c r="O9" s="609" t="s">
        <v>368</v>
      </c>
      <c r="P9" s="610"/>
      <c r="Q9" s="611"/>
      <c r="R9" s="613"/>
      <c r="S9" s="614"/>
      <c r="T9" s="615"/>
      <c r="U9" s="599"/>
      <c r="V9" s="600"/>
      <c r="W9" s="600"/>
      <c r="X9" s="600"/>
      <c r="Y9" s="600"/>
      <c r="Z9" s="601"/>
      <c r="AA9" s="606"/>
      <c r="AB9" s="608"/>
      <c r="AC9" s="606"/>
      <c r="AD9" s="176"/>
      <c r="AE9" s="628"/>
      <c r="AG9" s="629"/>
      <c r="AH9" s="629"/>
      <c r="AI9" s="155">
        <v>3</v>
      </c>
      <c r="AJ9" s="156" t="s">
        <v>375</v>
      </c>
      <c r="AK9" s="156" t="s">
        <v>371</v>
      </c>
      <c r="AL9" s="156" t="s">
        <v>372</v>
      </c>
      <c r="AM9" s="156" t="s">
        <v>373</v>
      </c>
      <c r="AN9" s="156" t="s">
        <v>350</v>
      </c>
      <c r="AO9" s="156" t="s">
        <v>351</v>
      </c>
      <c r="AP9" s="156" t="s">
        <v>352</v>
      </c>
      <c r="AQ9" s="156" t="s">
        <v>356</v>
      </c>
      <c r="AR9" s="156" t="s">
        <v>357</v>
      </c>
      <c r="AS9" s="156" t="s">
        <v>358</v>
      </c>
      <c r="AU9" s="155">
        <v>5</v>
      </c>
      <c r="AV9" s="170" t="e">
        <f>IF(#REF!&gt;#REF!,BC13+0.1,BC13-0.1)</f>
        <v>#REF!</v>
      </c>
      <c r="AW9" s="170" t="e">
        <f>IF(#REF!&gt;#REF!,BC13+0.1,BC13-0.1)</f>
        <v>#REF!</v>
      </c>
      <c r="AX9" s="170" t="e">
        <f>IF(#REF!&gt;#REF!,BC13+0.1,BC13-0.1)</f>
        <v>#REF!</v>
      </c>
      <c r="AY9" s="170" t="e">
        <f>IF(#REF!&gt;#REF!,BC13+0.1,BC13-0.1)</f>
        <v>#REF!</v>
      </c>
      <c r="AZ9" s="178"/>
      <c r="BA9" s="170" t="e">
        <f>IF(#REF!&gt;#REF!,BC13+0.1,BC13-0.1)</f>
        <v>#REF!</v>
      </c>
      <c r="BB9" s="157"/>
      <c r="BC9" s="626">
        <f>AA10</f>
        <v>2</v>
      </c>
      <c r="BD9" s="626" t="e">
        <f>IF(AND(BC9=BC5,BC9=BC7),AJ10,(IF(AND(BC9=BC5,BC9=BC11),AK10,(IF(AND(BC9=BC5,BC9=BC13),AL10,(IF(AND(BC9=BC5,BC9=BC15),AM10,(IF(AND(BC9=BC7,BC9=BC11),AN10,(IF(AND(BC9=BC7,BC9=BC13),AO10,(IF(AND(BC9=BC7,BC9=BC15),AP10,(IF(AND(BC9=BC11,BC9=BC13),AQ10,(IF(AND(BC9=BC11,BC9=BC15),AR10,(IF(AND(BC9=BC13,BC9=BC15),AS10,999)))))))))))))))))))</f>
        <v>#REF!</v>
      </c>
      <c r="BE9" s="626" t="e">
        <f t="shared" ref="BE9" si="3">IF(BJ9=1,BC9+BD9,BD9)</f>
        <v>#REF!</v>
      </c>
      <c r="BG9" s="626">
        <f>BC9</f>
        <v>2</v>
      </c>
      <c r="BH9" s="636" t="e">
        <f>IF(BG9=BG5,AV7,(IF(BG9=BG7,AW7,(IF(BG9=BG11,AY7,(IF(BG9=BG13,AZ7,(IF(BG9=BG15,BA7,999)))))))))</f>
        <v>#REF!</v>
      </c>
      <c r="BJ9" s="626" t="e">
        <f t="shared" ref="BJ9" si="4">IF(BD9&lt;&gt;999,1,0)</f>
        <v>#REF!</v>
      </c>
      <c r="BL9" s="636" t="e">
        <f>IF(BJ9=1,BE9,BH9)</f>
        <v>#REF!</v>
      </c>
      <c r="BM9" s="626" t="e">
        <f t="shared" ref="BM9" si="5">IF(BL9&lt;&gt;999,BL9,BG9)</f>
        <v>#REF!</v>
      </c>
    </row>
    <row r="10" spans="1:65" ht="15.6">
      <c r="A10" s="638" t="e">
        <f>#REF!</f>
        <v>#REF!</v>
      </c>
      <c r="B10" s="639">
        <v>43550</v>
      </c>
      <c r="C10" s="641">
        <v>0.72222222222222221</v>
      </c>
      <c r="D10" s="642">
        <v>5</v>
      </c>
      <c r="E10" s="643">
        <v>3</v>
      </c>
      <c r="F10" s="644">
        <v>74</v>
      </c>
      <c r="G10" s="172" t="s">
        <v>55</v>
      </c>
      <c r="H10" s="646"/>
      <c r="I10" s="179"/>
      <c r="J10" s="180">
        <v>1</v>
      </c>
      <c r="K10" s="181"/>
      <c r="L10" s="182"/>
      <c r="M10" s="180">
        <v>1</v>
      </c>
      <c r="N10" s="181"/>
      <c r="O10" s="630"/>
      <c r="P10" s="631"/>
      <c r="Q10" s="632"/>
      <c r="R10" s="182"/>
      <c r="S10" s="180"/>
      <c r="T10" s="181"/>
      <c r="U10" s="599"/>
      <c r="V10" s="600"/>
      <c r="W10" s="600"/>
      <c r="X10" s="600"/>
      <c r="Y10" s="600"/>
      <c r="Z10" s="601"/>
      <c r="AA10" s="612">
        <f>SUM(J10,M10,P10,S10,V10,Y10)</f>
        <v>2</v>
      </c>
      <c r="AB10" s="634"/>
      <c r="AC10" s="612">
        <v>3</v>
      </c>
      <c r="AD10" s="176"/>
      <c r="AE10" s="628">
        <f>IF(F10="","",VLOOKUP(F10,'[3]Список участников'!A:L,8,FALSE))</f>
        <v>0</v>
      </c>
      <c r="AG10" s="629">
        <f>IF(F10&gt;0,1,0)</f>
        <v>1</v>
      </c>
      <c r="AH10" s="629"/>
      <c r="AI10" s="155"/>
      <c r="AJ10" s="168" t="e">
        <f>((#REF!+#REF!)/(#REF!+#REF!))/10</f>
        <v>#REF!</v>
      </c>
      <c r="AK10" s="168" t="e">
        <f>((#REF!+#REF!)/(#REF!+#REF!))/10</f>
        <v>#REF!</v>
      </c>
      <c r="AL10" s="168" t="e">
        <f>((#REF!+#REF!)/(#REF!+#REF!))/10</f>
        <v>#REF!</v>
      </c>
      <c r="AM10" s="168" t="e">
        <f>((#REF!+#REF!)/(#REF!+#REF!))/10</f>
        <v>#REF!</v>
      </c>
      <c r="AN10" s="168" t="e">
        <f>((#REF!+#REF!)/(#REF!+#REF!))/10</f>
        <v>#REF!</v>
      </c>
      <c r="AO10" s="168" t="e">
        <f>((#REF!+#REF!)/(#REF!+#REF!))/10</f>
        <v>#REF!</v>
      </c>
      <c r="AP10" s="168" t="e">
        <f>((#REF!+#REF!)/(#REF!+#REF!))/10</f>
        <v>#REF!</v>
      </c>
      <c r="AQ10" s="168" t="e">
        <f>((#REF!+#REF!)/(#REF!+#REF!))/10</f>
        <v>#REF!</v>
      </c>
      <c r="AR10" s="168" t="e">
        <f>((#REF!+#REF!)/(#REF!+#REF!))/10</f>
        <v>#REF!</v>
      </c>
      <c r="AS10" s="168" t="e">
        <f>((#REF!+#REF!)/(#REF!+#REF!))/10</f>
        <v>#REF!</v>
      </c>
      <c r="AU10" s="155">
        <v>6</v>
      </c>
      <c r="AV10" s="170" t="e">
        <f>IF(#REF!&gt;#REF!,BC15+0.1,BC15-0.1)</f>
        <v>#REF!</v>
      </c>
      <c r="AW10" s="170" t="e">
        <f>IF(#REF!&gt;#REF!,BC15+0.1,BC15-0.1)</f>
        <v>#REF!</v>
      </c>
      <c r="AX10" s="170" t="e">
        <f>IF(#REF!&gt;#REF!,BC15+0.1,BC15-0.1)</f>
        <v>#REF!</v>
      </c>
      <c r="AY10" s="170" t="e">
        <f>IF(#REF!&gt;#REF!,BC15+0.1,BC15-0.1)</f>
        <v>#REF!</v>
      </c>
      <c r="AZ10" s="170" t="e">
        <f>IF(#REF!&gt;#REF!,BC15+0.1,BC15-0.1)</f>
        <v>#REF!</v>
      </c>
      <c r="BA10" s="169"/>
      <c r="BB10" s="171"/>
      <c r="BC10" s="627"/>
      <c r="BD10" s="627"/>
      <c r="BE10" s="627"/>
      <c r="BG10" s="627"/>
      <c r="BH10" s="637"/>
      <c r="BJ10" s="627"/>
      <c r="BL10" s="637"/>
      <c r="BM10" s="627"/>
    </row>
    <row r="11" spans="1:65">
      <c r="A11" s="617"/>
      <c r="B11" s="640"/>
      <c r="C11" s="621"/>
      <c r="D11" s="623"/>
      <c r="E11" s="625"/>
      <c r="F11" s="645"/>
      <c r="G11" s="177"/>
      <c r="H11" s="646"/>
      <c r="I11" s="652" t="s">
        <v>376</v>
      </c>
      <c r="J11" s="614"/>
      <c r="K11" s="615"/>
      <c r="L11" s="609" t="s">
        <v>376</v>
      </c>
      <c r="M11" s="610"/>
      <c r="N11" s="611"/>
      <c r="O11" s="633"/>
      <c r="P11" s="594"/>
      <c r="Q11" s="595"/>
      <c r="R11" s="613"/>
      <c r="S11" s="614"/>
      <c r="T11" s="615"/>
      <c r="U11" s="599"/>
      <c r="V11" s="600"/>
      <c r="W11" s="600"/>
      <c r="X11" s="600"/>
      <c r="Y11" s="600"/>
      <c r="Z11" s="601"/>
      <c r="AA11" s="606"/>
      <c r="AB11" s="608"/>
      <c r="AC11" s="606"/>
      <c r="AD11" s="176"/>
      <c r="AE11" s="628"/>
      <c r="AG11" s="629"/>
      <c r="AH11" s="629"/>
      <c r="AI11" s="155">
        <v>4</v>
      </c>
      <c r="AJ11" s="156" t="s">
        <v>375</v>
      </c>
      <c r="AK11" s="156" t="s">
        <v>370</v>
      </c>
      <c r="AL11" s="156" t="s">
        <v>372</v>
      </c>
      <c r="AM11" s="156" t="s">
        <v>373</v>
      </c>
      <c r="AN11" s="156" t="s">
        <v>349</v>
      </c>
      <c r="AO11" s="156" t="s">
        <v>351</v>
      </c>
      <c r="AP11" s="156" t="s">
        <v>352</v>
      </c>
      <c r="AQ11" s="156" t="s">
        <v>354</v>
      </c>
      <c r="AR11" s="156" t="s">
        <v>355</v>
      </c>
      <c r="AS11" s="156" t="s">
        <v>358</v>
      </c>
      <c r="AU11" s="171"/>
      <c r="AV11" s="157"/>
      <c r="AW11" s="157"/>
      <c r="AX11" s="157"/>
      <c r="AY11" s="157"/>
      <c r="AZ11" s="157"/>
      <c r="BA11" s="157"/>
      <c r="BB11" s="157"/>
      <c r="BC11" s="626">
        <f>AA12</f>
        <v>0</v>
      </c>
      <c r="BD11" s="626" t="e">
        <f>IF(AND(BC11=BC5,BC11=BC7),AJ12,(IF(AND(BC11=BC5,BC11=BC9),AK12,(IF(AND(BC11=BC5,BC11=BC13),AL12,(IF(AND(BC11=BC5,BC11=BC15),AM12,(IF(AND(BC11=BC7,BC11=BC9),AN12,(IF(AND(BC11=BC7,BC11=BC13),AO12,(IF(AND(BC11=BC7,BC11=BC15),AP12,(IF(AND(BC11=BC9,BC11=BC13),AQ12,(IF(AND(BC11=BC9,BC11=BC15),AR12,(IF(AND(BC11=BC13,BC11=BC15),AS12,999)))))))))))))))))))</f>
        <v>#REF!</v>
      </c>
      <c r="BE11" s="626" t="e">
        <f t="shared" ref="BE11" si="6">IF(BJ11=1,BC11+BD11,BD11)</f>
        <v>#REF!</v>
      </c>
      <c r="BG11" s="626">
        <f>BC11</f>
        <v>0</v>
      </c>
      <c r="BH11" s="636" t="e">
        <f>IF(BG11=BG5,AV8,(IF(BG11=BG7,AW8,(IF(BG11=BG9,AX8,(IF(BG11=BG13,AZ8,(IF(BG11=BG15,BA8,999)))))))))</f>
        <v>#REF!</v>
      </c>
      <c r="BJ11" s="626" t="e">
        <f t="shared" ref="BJ11" si="7">IF(BD11&lt;&gt;999,1,0)</f>
        <v>#REF!</v>
      </c>
      <c r="BL11" s="636" t="e">
        <f>IF(BJ11=1,BE11,BH11)</f>
        <v>#REF!</v>
      </c>
      <c r="BM11" s="626" t="e">
        <f t="shared" ref="BM11" si="8">IF(BL11&lt;&gt;999,BL11,BG11)</f>
        <v>#REF!</v>
      </c>
    </row>
    <row r="12" spans="1:65" ht="15.6">
      <c r="A12" s="638" t="e">
        <f>#REF!</f>
        <v>#REF!</v>
      </c>
      <c r="B12" s="639">
        <v>43550</v>
      </c>
      <c r="C12" s="641">
        <v>0.72222222222222221</v>
      </c>
      <c r="D12" s="642">
        <v>6</v>
      </c>
      <c r="E12" s="643">
        <v>4</v>
      </c>
      <c r="F12" s="644">
        <v>88</v>
      </c>
      <c r="G12" s="172"/>
      <c r="H12" s="646"/>
      <c r="I12" s="179"/>
      <c r="J12" s="180"/>
      <c r="K12" s="181"/>
      <c r="L12" s="182"/>
      <c r="M12" s="180"/>
      <c r="N12" s="181"/>
      <c r="O12" s="182"/>
      <c r="P12" s="180"/>
      <c r="Q12" s="181"/>
      <c r="R12" s="630"/>
      <c r="S12" s="631"/>
      <c r="T12" s="632"/>
      <c r="U12" s="599"/>
      <c r="V12" s="600"/>
      <c r="W12" s="600"/>
      <c r="X12" s="600"/>
      <c r="Y12" s="600"/>
      <c r="Z12" s="601"/>
      <c r="AA12" s="612"/>
      <c r="AB12" s="634"/>
      <c r="AC12" s="612"/>
      <c r="AD12" s="176"/>
      <c r="AE12" s="628">
        <f>IF(F12="","",VLOOKUP(F12,'[3]Список участников'!A:L,8,FALSE))</f>
        <v>0</v>
      </c>
      <c r="AG12" s="629">
        <f>IF(F12&gt;0,1,0)</f>
        <v>1</v>
      </c>
      <c r="AH12" s="629"/>
      <c r="AI12" s="155"/>
      <c r="AJ12" s="168" t="e">
        <f>((#REF!+#REF!)/(#REF!+#REF!))/10</f>
        <v>#REF!</v>
      </c>
      <c r="AK12" s="168" t="e">
        <f>((#REF!+#REF!)/(#REF!+#REF!))/10</f>
        <v>#REF!</v>
      </c>
      <c r="AL12" s="168" t="e">
        <f>((#REF!+#REF!)/(#REF!+#REF!))/10</f>
        <v>#REF!</v>
      </c>
      <c r="AM12" s="168" t="e">
        <f>((#REF!+#REF!)/(#REF!+#REF!))/10</f>
        <v>#REF!</v>
      </c>
      <c r="AN12" s="168" t="e">
        <f>((#REF!+#REF!)/(#REF!+#REF!))/10</f>
        <v>#REF!</v>
      </c>
      <c r="AO12" s="168" t="e">
        <f>((#REF!+#REF!)/(#REF!+#REF!))/10</f>
        <v>#REF!</v>
      </c>
      <c r="AP12" s="168" t="e">
        <f>((#REF!+#REF!)/(#REF!+#REF!))/10</f>
        <v>#REF!</v>
      </c>
      <c r="AQ12" s="168" t="e">
        <f>((#REF!+#REF!)/(#REF!+#REF!))/10</f>
        <v>#REF!</v>
      </c>
      <c r="AR12" s="168" t="e">
        <f>((#REF!+#REF!)/(#REF!+#REF!))/10</f>
        <v>#REF!</v>
      </c>
      <c r="AS12" s="168" t="e">
        <f>((#REF!+#REF!)/(#REF!+#REF!))/10</f>
        <v>#REF!</v>
      </c>
      <c r="AU12" s="171"/>
      <c r="AV12" s="171"/>
      <c r="AW12" s="171"/>
      <c r="AX12" s="171"/>
      <c r="AY12" s="171"/>
      <c r="AZ12" s="171"/>
      <c r="BA12" s="171"/>
      <c r="BB12" s="171"/>
      <c r="BC12" s="627"/>
      <c r="BD12" s="627"/>
      <c r="BE12" s="627"/>
      <c r="BG12" s="627"/>
      <c r="BH12" s="637"/>
      <c r="BJ12" s="627"/>
      <c r="BL12" s="637"/>
      <c r="BM12" s="627"/>
    </row>
    <row r="13" spans="1:65" ht="13.8" thickBot="1">
      <c r="A13" s="617"/>
      <c r="B13" s="640"/>
      <c r="C13" s="621"/>
      <c r="D13" s="623"/>
      <c r="E13" s="624"/>
      <c r="F13" s="649"/>
      <c r="G13" s="183"/>
      <c r="H13" s="650"/>
      <c r="I13" s="653"/>
      <c r="J13" s="654"/>
      <c r="K13" s="665"/>
      <c r="L13" s="666"/>
      <c r="M13" s="654"/>
      <c r="N13" s="665"/>
      <c r="O13" s="666"/>
      <c r="P13" s="654"/>
      <c r="Q13" s="665"/>
      <c r="R13" s="651"/>
      <c r="S13" s="592"/>
      <c r="T13" s="593"/>
      <c r="U13" s="602"/>
      <c r="V13" s="603"/>
      <c r="W13" s="603"/>
      <c r="X13" s="603"/>
      <c r="Y13" s="603"/>
      <c r="Z13" s="604"/>
      <c r="AA13" s="605"/>
      <c r="AB13" s="607"/>
      <c r="AC13" s="605"/>
      <c r="AD13" s="176"/>
      <c r="AE13" s="628"/>
      <c r="AG13" s="629"/>
      <c r="AH13" s="629"/>
      <c r="AI13" s="155">
        <v>5</v>
      </c>
      <c r="AJ13" s="156" t="s">
        <v>375</v>
      </c>
      <c r="AK13" s="156" t="s">
        <v>370</v>
      </c>
      <c r="AL13" s="156" t="s">
        <v>371</v>
      </c>
      <c r="AM13" s="156" t="s">
        <v>373</v>
      </c>
      <c r="AN13" s="156" t="s">
        <v>349</v>
      </c>
      <c r="AO13" s="156" t="s">
        <v>350</v>
      </c>
      <c r="AP13" s="156" t="s">
        <v>352</v>
      </c>
      <c r="AQ13" s="156" t="s">
        <v>353</v>
      </c>
      <c r="AR13" s="156" t="s">
        <v>355</v>
      </c>
      <c r="AS13" s="156" t="s">
        <v>357</v>
      </c>
      <c r="AU13" s="171"/>
      <c r="AV13" s="157"/>
      <c r="AW13" s="157"/>
      <c r="AX13" s="157"/>
      <c r="AY13" s="157"/>
      <c r="AZ13" s="157"/>
      <c r="BA13" s="157"/>
      <c r="BB13" s="157"/>
      <c r="BC13" s="626">
        <f>AA14</f>
        <v>0</v>
      </c>
      <c r="BD13" s="626" t="e">
        <f>IF(AND(BC13=BC5,BC13=BC7),AJ14,(IF(AND(BC13=BC5,BC13=BC9),AK14,(IF(AND(BC13=BC5,BC13=BC11),AL14,(IF(AND(BC13=BC5,BC13=BC15),AM14,(IF(AND(BC13=BC7,BC13=BC9),AN14,(IF(AND(BC13=BC7,BC13=BC11),AO14,(IF(AND(BC13=BC7,BC13=BC15),AP14,(IF(AND(BC13=BC9,BC13=BC11),AQ14,(IF(AND(BC13=BC9,BC13=BC15),AR14,(IF(AND(BC13=BC11,BC13=BC15),AS14,999)))))))))))))))))))</f>
        <v>#REF!</v>
      </c>
      <c r="BE13" s="626" t="e">
        <f t="shared" ref="BE13" si="9">IF(BJ13=1,BC13+BD13,BD13)</f>
        <v>#REF!</v>
      </c>
      <c r="BG13" s="626">
        <f>BC13</f>
        <v>0</v>
      </c>
      <c r="BH13" s="636" t="e">
        <f>IF(BG13=BG5,AV9,(IF(BG13=BG7,AW9,(IF(BG13=BG9,AX9,(IF(BG13=BG11,AY9,(IF(BG13=BG15,BA9,999)))))))))</f>
        <v>#REF!</v>
      </c>
      <c r="BJ13" s="626" t="e">
        <f t="shared" ref="BJ13" si="10">IF(BD13&lt;&gt;999,1,0)</f>
        <v>#REF!</v>
      </c>
      <c r="BL13" s="636" t="e">
        <f>IF(BJ13=1,BE13,BH13)</f>
        <v>#REF!</v>
      </c>
      <c r="BM13" s="626" t="e">
        <f t="shared" ref="BM13" si="11">IF(BL13&lt;&gt;999,BL13,BG13)</f>
        <v>#REF!</v>
      </c>
    </row>
    <row r="14" spans="1:65" ht="16.2" thickTop="1">
      <c r="A14" s="638" t="e">
        <f>#REF!</f>
        <v>#REF!</v>
      </c>
      <c r="B14" s="639">
        <v>43550</v>
      </c>
      <c r="C14" s="641">
        <v>0.77777777777777779</v>
      </c>
      <c r="D14" s="655">
        <v>7</v>
      </c>
      <c r="E14" s="657"/>
      <c r="F14" s="659"/>
      <c r="G14" s="184"/>
      <c r="H14" s="661" t="str">
        <f>IF(F14=0,"",VLOOKUP(F14,'[3]Список участников'!A:H,5,FALSE))</f>
        <v/>
      </c>
      <c r="I14" s="185"/>
      <c r="J14" s="186"/>
      <c r="K14" s="185"/>
      <c r="L14" s="185"/>
      <c r="M14" s="186"/>
      <c r="N14" s="185"/>
      <c r="O14" s="185"/>
      <c r="P14" s="186"/>
      <c r="Q14" s="185"/>
      <c r="R14" s="185"/>
      <c r="S14" s="186"/>
      <c r="T14" s="185"/>
      <c r="U14" s="663"/>
      <c r="V14" s="663"/>
      <c r="W14" s="663"/>
      <c r="X14" s="185"/>
      <c r="Y14" s="186"/>
      <c r="Z14" s="185"/>
      <c r="AA14" s="671"/>
      <c r="AB14" s="673"/>
      <c r="AC14" s="671"/>
      <c r="AD14" s="176"/>
      <c r="AE14" s="628" t="str">
        <f>IF(F14="","",VLOOKUP(F14,'[3]Список участников'!A:L,8,FALSE))</f>
        <v/>
      </c>
      <c r="AG14" s="629">
        <f>IF(F14&gt;0,1,0)</f>
        <v>0</v>
      </c>
      <c r="AH14" s="629"/>
      <c r="AI14" s="155"/>
      <c r="AJ14" s="168" t="e">
        <f>((#REF!+#REF!)/(#REF!+#REF!))/10</f>
        <v>#REF!</v>
      </c>
      <c r="AK14" s="168" t="e">
        <f>((#REF!+#REF!)/(#REF!+#REF!))/10</f>
        <v>#REF!</v>
      </c>
      <c r="AL14" s="168" t="e">
        <f>((#REF!+#REF!)/(#REF!+#REF!))/10</f>
        <v>#REF!</v>
      </c>
      <c r="AM14" s="168" t="e">
        <f>((#REF!+#REF!)/(#REF!+#REF!))/10</f>
        <v>#REF!</v>
      </c>
      <c r="AN14" s="168" t="e">
        <f>((#REF!+#REF!)/(#REF!+#REF!))/10</f>
        <v>#REF!</v>
      </c>
      <c r="AO14" s="168" t="e">
        <f>((#REF!+#REF!)/(#REF!+#REF!))/10</f>
        <v>#REF!</v>
      </c>
      <c r="AP14" s="168" t="e">
        <f>((#REF!+#REF!)/(#REF!+#REF!))/10</f>
        <v>#REF!</v>
      </c>
      <c r="AQ14" s="168" t="e">
        <f>((#REF!+#REF!)/(#REF!+#REF!))/10</f>
        <v>#REF!</v>
      </c>
      <c r="AR14" s="168" t="e">
        <f>((#REF!+#REF!)/(#REF!+#REF!))/10</f>
        <v>#REF!</v>
      </c>
      <c r="AS14" s="168" t="e">
        <f>((#REF!+#REF!)/(#REF!+#REF!))/10</f>
        <v>#REF!</v>
      </c>
      <c r="AU14" s="171"/>
      <c r="AV14" s="171"/>
      <c r="AW14" s="171"/>
      <c r="AX14" s="171"/>
      <c r="AY14" s="171"/>
      <c r="AZ14" s="171"/>
      <c r="BA14" s="171"/>
      <c r="BB14" s="171"/>
      <c r="BC14" s="627"/>
      <c r="BD14" s="627"/>
      <c r="BE14" s="627"/>
      <c r="BG14" s="627"/>
      <c r="BH14" s="637"/>
      <c r="BJ14" s="627"/>
      <c r="BL14" s="637"/>
      <c r="BM14" s="627"/>
    </row>
    <row r="15" spans="1:65">
      <c r="A15" s="617"/>
      <c r="B15" s="640"/>
      <c r="C15" s="621"/>
      <c r="D15" s="656"/>
      <c r="E15" s="658"/>
      <c r="F15" s="660"/>
      <c r="G15" s="187"/>
      <c r="H15" s="662"/>
      <c r="I15" s="653"/>
      <c r="J15" s="654"/>
      <c r="K15" s="654"/>
      <c r="L15" s="653"/>
      <c r="M15" s="654"/>
      <c r="N15" s="654"/>
      <c r="O15" s="653"/>
      <c r="P15" s="654"/>
      <c r="Q15" s="654"/>
      <c r="R15" s="653"/>
      <c r="S15" s="654"/>
      <c r="T15" s="654"/>
      <c r="U15" s="664"/>
      <c r="V15" s="664"/>
      <c r="W15" s="664"/>
      <c r="X15" s="653"/>
      <c r="Y15" s="654"/>
      <c r="Z15" s="654"/>
      <c r="AA15" s="672"/>
      <c r="AB15" s="674"/>
      <c r="AC15" s="672"/>
      <c r="AD15" s="176"/>
      <c r="AE15" s="628"/>
      <c r="AG15" s="629"/>
      <c r="AH15" s="629"/>
      <c r="AI15" s="155">
        <v>6</v>
      </c>
      <c r="AJ15" s="156" t="s">
        <v>375</v>
      </c>
      <c r="AK15" s="156" t="s">
        <v>370</v>
      </c>
      <c r="AL15" s="156" t="s">
        <v>371</v>
      </c>
      <c r="AM15" s="156" t="s">
        <v>372</v>
      </c>
      <c r="AN15" s="156" t="s">
        <v>349</v>
      </c>
      <c r="AO15" s="156" t="s">
        <v>350</v>
      </c>
      <c r="AP15" s="156" t="s">
        <v>351</v>
      </c>
      <c r="AQ15" s="156" t="s">
        <v>353</v>
      </c>
      <c r="AR15" s="156" t="s">
        <v>354</v>
      </c>
      <c r="AS15" s="156" t="s">
        <v>356</v>
      </c>
      <c r="AU15" s="171"/>
      <c r="AV15" s="157"/>
      <c r="AW15" s="157"/>
      <c r="AX15" s="157"/>
      <c r="AY15" s="157"/>
      <c r="AZ15" s="157"/>
      <c r="BA15" s="157"/>
      <c r="BB15" s="157"/>
      <c r="BC15" s="626" t="e">
        <f>#REF!</f>
        <v>#REF!</v>
      </c>
      <c r="BD15" s="626" t="e">
        <f>IF(AND(BC15=BC5,BC15=BC7),AJ16,(IF(AND(BC15=BC5,BC15=BC9),AK16,(IF(AND(BC15=BC5,BC15=BC11),AL16,(IF(AND(BC15=BC5,BC15=BC13),AM16,(IF(AND(BC15=BC7,BC15=BC9),AN16,(IF(AND(BC15=BC7,BC15=BC11),AO16,(IF(AND(BC15=BC7,BC15=BC13),AP16,(IF(AND(BC15=BC9,BC15=BC11),AQ16,(IF(AND(BC15=BC9,BC15=BC13),AR16,(IF(AND(BC15=BC11,BC15=BC13),AS16,999)))))))))))))))))))</f>
        <v>#REF!</v>
      </c>
      <c r="BE15" s="626" t="e">
        <f t="shared" ref="BE15" si="12">IF(BJ15=1,BC15+BD15,BD15)</f>
        <v>#REF!</v>
      </c>
      <c r="BG15" s="626" t="e">
        <f>BC15</f>
        <v>#REF!</v>
      </c>
      <c r="BH15" s="636" t="e">
        <f>IF(BG15=BG5,AV10,(IF(BG15=BG7,AW10,(IF(BG15=BG9,AX10,(IF(BG15=BG11,AY10,(IF(BG15=BG13,AZ10,999)))))))))</f>
        <v>#REF!</v>
      </c>
      <c r="BJ15" s="626" t="e">
        <f t="shared" ref="BJ15" si="13">IF(BD15&lt;&gt;999,1,0)</f>
        <v>#REF!</v>
      </c>
      <c r="BL15" s="636" t="e">
        <f>IF(BJ15=1,BE15,BH15)</f>
        <v>#REF!</v>
      </c>
      <c r="BM15" s="626" t="e">
        <f t="shared" ref="BM15" si="14">IF(BL15&lt;&gt;999,BL15,BG15)</f>
        <v>#REF!</v>
      </c>
    </row>
    <row r="16" spans="1:65">
      <c r="A16" s="638" t="e">
        <f>#REF!</f>
        <v>#REF!</v>
      </c>
      <c r="B16" s="639">
        <v>43550</v>
      </c>
      <c r="C16" s="641">
        <v>0.77777777777777779</v>
      </c>
      <c r="D16" s="655">
        <v>8</v>
      </c>
      <c r="E16" s="188"/>
      <c r="F16" s="189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76"/>
      <c r="AE16" s="628" t="e">
        <f>IF(#REF!="","",VLOOKUP(#REF!,'[3]Список участников'!A:L,8,FALSE))</f>
        <v>#REF!</v>
      </c>
      <c r="AG16" s="629" t="e">
        <f>IF(#REF!&gt;0,1,0)</f>
        <v>#REF!</v>
      </c>
      <c r="AH16" s="629"/>
      <c r="AI16" s="155"/>
      <c r="AJ16" s="168" t="e">
        <f>((#REF!+#REF!)/(#REF!+#REF!))/10</f>
        <v>#REF!</v>
      </c>
      <c r="AK16" s="168" t="e">
        <f>((#REF!+#REF!)/(#REF!+#REF!))/10</f>
        <v>#REF!</v>
      </c>
      <c r="AL16" s="168" t="e">
        <f>((#REF!+#REF!)/(#REF!+#REF!))/10</f>
        <v>#REF!</v>
      </c>
      <c r="AM16" s="168" t="e">
        <f>((#REF!+#REF!)/(#REF!+#REF!))/10</f>
        <v>#REF!</v>
      </c>
      <c r="AN16" s="168" t="e">
        <f>((#REF!+#REF!)/(#REF!+#REF!))/10</f>
        <v>#REF!</v>
      </c>
      <c r="AO16" s="168" t="e">
        <f>((#REF!+#REF!)/(#REF!+#REF!))/10</f>
        <v>#REF!</v>
      </c>
      <c r="AP16" s="168" t="e">
        <f>((#REF!+#REF!)/(#REF!+#REF!))/10</f>
        <v>#REF!</v>
      </c>
      <c r="AQ16" s="168" t="e">
        <f>((#REF!+#REF!)/(#REF!+#REF!))/10</f>
        <v>#REF!</v>
      </c>
      <c r="AR16" s="168" t="e">
        <f>((#REF!+#REF!)/(#REF!+#REF!))/10</f>
        <v>#REF!</v>
      </c>
      <c r="AS16" s="168" t="e">
        <f>((#REF!+#REF!)/(#REF!+#REF!))/10</f>
        <v>#REF!</v>
      </c>
      <c r="AU16" s="171"/>
      <c r="AV16" s="171"/>
      <c r="AW16" s="171"/>
      <c r="AX16" s="171"/>
      <c r="AY16" s="171"/>
      <c r="AZ16" s="171"/>
      <c r="BA16" s="171"/>
      <c r="BB16" s="171"/>
      <c r="BC16" s="627"/>
      <c r="BD16" s="627"/>
      <c r="BE16" s="627"/>
      <c r="BG16" s="627"/>
      <c r="BH16" s="637"/>
      <c r="BJ16" s="627"/>
      <c r="BL16" s="637"/>
      <c r="BM16" s="627"/>
    </row>
    <row r="17" spans="1:65" ht="13.8" thickBot="1">
      <c r="A17" s="617"/>
      <c r="B17" s="640"/>
      <c r="C17" s="621"/>
      <c r="D17" s="656"/>
      <c r="E17" s="589" t="s">
        <v>347</v>
      </c>
      <c r="F17" s="589"/>
      <c r="G17" s="589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590" t="s">
        <v>378</v>
      </c>
      <c r="AB17" s="590"/>
      <c r="AC17" s="590"/>
      <c r="AD17" s="176"/>
      <c r="AE17" s="628"/>
      <c r="AG17" s="629"/>
      <c r="AH17" s="629"/>
    </row>
    <row r="18" spans="1:65" ht="15" customHeight="1" thickTop="1" thickBot="1">
      <c r="E18" s="163" t="s">
        <v>65</v>
      </c>
      <c r="F18" s="164"/>
      <c r="G18" s="165" t="s">
        <v>2</v>
      </c>
      <c r="H18" s="166" t="s">
        <v>68</v>
      </c>
      <c r="I18" s="591">
        <v>1</v>
      </c>
      <c r="J18" s="591"/>
      <c r="K18" s="591"/>
      <c r="L18" s="591">
        <v>2</v>
      </c>
      <c r="M18" s="591"/>
      <c r="N18" s="591"/>
      <c r="O18" s="591">
        <v>3</v>
      </c>
      <c r="P18" s="591"/>
      <c r="Q18" s="591"/>
      <c r="R18" s="591">
        <v>4</v>
      </c>
      <c r="S18" s="591"/>
      <c r="T18" s="591"/>
      <c r="U18" s="591"/>
      <c r="V18" s="591"/>
      <c r="W18" s="591"/>
      <c r="X18" s="591"/>
      <c r="Y18" s="591"/>
      <c r="Z18" s="591"/>
      <c r="AA18" s="163" t="s">
        <v>362</v>
      </c>
      <c r="AB18" s="163" t="s">
        <v>367</v>
      </c>
      <c r="AC18" s="163" t="s">
        <v>363</v>
      </c>
      <c r="AD18" s="190"/>
    </row>
    <row r="19" spans="1:65" ht="16.2" thickTop="1">
      <c r="E19" s="624">
        <v>1</v>
      </c>
      <c r="F19" s="647">
        <v>26</v>
      </c>
      <c r="G19" s="172" t="s">
        <v>379</v>
      </c>
      <c r="H19" s="648"/>
      <c r="I19" s="667"/>
      <c r="J19" s="667"/>
      <c r="K19" s="668"/>
      <c r="L19" s="191"/>
      <c r="M19" s="192" t="s">
        <v>10</v>
      </c>
      <c r="N19" s="193"/>
      <c r="O19" s="191"/>
      <c r="P19" s="192" t="s">
        <v>10</v>
      </c>
      <c r="Q19" s="193"/>
      <c r="R19" s="191"/>
      <c r="S19" s="192"/>
      <c r="T19" s="193"/>
      <c r="U19" s="596"/>
      <c r="V19" s="597"/>
      <c r="W19" s="597"/>
      <c r="X19" s="597"/>
      <c r="Y19" s="597"/>
      <c r="Z19" s="598"/>
      <c r="AA19" s="605">
        <v>4</v>
      </c>
      <c r="AB19" s="607"/>
      <c r="AC19" s="605">
        <v>1</v>
      </c>
      <c r="AD19" s="154"/>
      <c r="AI19" s="155"/>
      <c r="AJ19" s="156" t="s">
        <v>349</v>
      </c>
      <c r="AK19" s="156" t="s">
        <v>350</v>
      </c>
      <c r="AL19" s="156" t="s">
        <v>351</v>
      </c>
      <c r="AM19" s="156" t="s">
        <v>352</v>
      </c>
      <c r="AN19" s="156" t="s">
        <v>353</v>
      </c>
      <c r="AO19" s="156" t="s">
        <v>354</v>
      </c>
      <c r="AP19" s="156" t="s">
        <v>355</v>
      </c>
      <c r="AQ19" s="156" t="s">
        <v>356</v>
      </c>
      <c r="AR19" s="156" t="s">
        <v>357</v>
      </c>
      <c r="AS19" s="156" t="s">
        <v>358</v>
      </c>
      <c r="AU19" s="155"/>
      <c r="AV19" s="156" t="s">
        <v>5</v>
      </c>
      <c r="AW19" s="156" t="s">
        <v>10</v>
      </c>
      <c r="AX19" s="156" t="s">
        <v>14</v>
      </c>
      <c r="AY19" s="156" t="s">
        <v>359</v>
      </c>
      <c r="AZ19" s="156" t="s">
        <v>360</v>
      </c>
      <c r="BA19" s="156" t="s">
        <v>361</v>
      </c>
      <c r="BB19" s="157"/>
      <c r="BC19" s="158" t="s">
        <v>362</v>
      </c>
      <c r="BD19" s="158" t="s">
        <v>363</v>
      </c>
      <c r="BE19" s="158"/>
      <c r="BG19" s="158" t="s">
        <v>362</v>
      </c>
      <c r="BH19" s="158" t="s">
        <v>363</v>
      </c>
      <c r="BJ19" s="159"/>
      <c r="BL19" s="159"/>
      <c r="BM19" s="159"/>
    </row>
    <row r="20" spans="1:65">
      <c r="A20" s="160" t="s">
        <v>364</v>
      </c>
      <c r="B20" s="161" t="s">
        <v>67</v>
      </c>
      <c r="C20" s="161" t="s">
        <v>365</v>
      </c>
      <c r="D20" s="162" t="s">
        <v>366</v>
      </c>
      <c r="E20" s="625"/>
      <c r="F20" s="645"/>
      <c r="G20" s="177"/>
      <c r="H20" s="646"/>
      <c r="I20" s="669"/>
      <c r="J20" s="669"/>
      <c r="K20" s="670"/>
      <c r="L20" s="609" t="s">
        <v>369</v>
      </c>
      <c r="M20" s="610"/>
      <c r="N20" s="611"/>
      <c r="O20" s="609" t="s">
        <v>369</v>
      </c>
      <c r="P20" s="610"/>
      <c r="Q20" s="611"/>
      <c r="R20" s="609"/>
      <c r="S20" s="610"/>
      <c r="T20" s="611"/>
      <c r="U20" s="599"/>
      <c r="V20" s="600"/>
      <c r="W20" s="600"/>
      <c r="X20" s="600"/>
      <c r="Y20" s="600"/>
      <c r="Z20" s="601"/>
      <c r="AA20" s="606"/>
      <c r="AB20" s="608"/>
      <c r="AC20" s="606"/>
      <c r="AD20" s="194"/>
      <c r="AI20" s="155">
        <v>1</v>
      </c>
      <c r="AJ20" s="168" t="e">
        <f>((#REF!+#REF!)/(#REF!+#REF!))/10</f>
        <v>#REF!</v>
      </c>
      <c r="AK20" s="168" t="e">
        <f>((#REF!+#REF!)/(#REF!+#REF!))/10</f>
        <v>#REF!</v>
      </c>
      <c r="AL20" s="168" t="e">
        <f>((#REF!+#REF!)/(#REF!+#REF!))/10</f>
        <v>#REF!</v>
      </c>
      <c r="AM20" s="168" t="e">
        <f>((#REF!+#REF!)/(#REF!+#REF!))/10</f>
        <v>#REF!</v>
      </c>
      <c r="AN20" s="168" t="e">
        <f>((#REF!+#REF!)/(#REF!+#REF!))/10</f>
        <v>#REF!</v>
      </c>
      <c r="AO20" s="168" t="e">
        <f>((#REF!+#REF!)/(#REF!+#REF!))/10</f>
        <v>#REF!</v>
      </c>
      <c r="AP20" s="168" t="e">
        <f>((#REF!+#REF!)/(#REF!+#REF!))/10</f>
        <v>#REF!</v>
      </c>
      <c r="AQ20" s="168" t="e">
        <f>((#REF!+#REF!)/(#REF!+#REF!))/10</f>
        <v>#REF!</v>
      </c>
      <c r="AR20" s="168" t="e">
        <f>((#REF!+#REF!)/(#REF!+#REF!))/10</f>
        <v>#REF!</v>
      </c>
      <c r="AS20" s="168" t="e">
        <f>((#REF!+#REF!)/(#REF!+#REF!))/10</f>
        <v>#REF!</v>
      </c>
      <c r="AU20" s="155">
        <v>1</v>
      </c>
      <c r="AV20" s="169"/>
      <c r="AW20" s="170" t="e">
        <f>IF(#REF!&gt;#REF!,BC20+0.1,BC20-0.1)</f>
        <v>#REF!</v>
      </c>
      <c r="AX20" s="170" t="e">
        <f>IF(#REF!&gt;#REF!,BC20+0.1,BC20-0.1)</f>
        <v>#REF!</v>
      </c>
      <c r="AY20" s="170" t="e">
        <f>IF(#REF!&gt;#REF!,BC20+0.1,BC20-0.1)</f>
        <v>#REF!</v>
      </c>
      <c r="AZ20" s="170" t="e">
        <f>IF(#REF!&gt;#REF!,BC20+0.1,BC20-0.1)</f>
        <v>#REF!</v>
      </c>
      <c r="BA20" s="170" t="e">
        <f>IF(#REF!&gt;#REF!,BC20+0.1,BC20-0.1)</f>
        <v>#REF!</v>
      </c>
      <c r="BB20" s="171"/>
      <c r="BC20" s="626">
        <f>AA19</f>
        <v>4</v>
      </c>
      <c r="BD20" s="626" t="e">
        <f>IF(AND(BC20=BC22,BC20=BC24),AJ20,(IF(AND(BC20=BC22,BC20=BC26),AK20,(IF(AND(BC20=BC22,BC20=BC28),AL20,(IF(AND(BC20=BC22,BC20=BC30),AM20,(IF(AND(BC20=BC24,BC20=BC26),AN20,(IF(AND(BC20=BC24,BC20=BC28),AO20,(IF(AND(BC20=BC24,BC20=BC30),AP20,(IF(AND(BC20=BC26,BC20=BC28),AQ20,(IF(AND(BC20=BC26,BC20=BC30),AR20,(IF(AND(BC20=BC28,BC20=BC30),AS20,999)))))))))))))))))))</f>
        <v>#REF!</v>
      </c>
      <c r="BE20" s="626" t="e">
        <f>IF(BJ20=1,BC20+BD20,BD20)</f>
        <v>#REF!</v>
      </c>
      <c r="BG20" s="626">
        <f>BC20</f>
        <v>4</v>
      </c>
      <c r="BH20" s="636" t="e">
        <f>IF(BG20=BG22,AW20,(IF(BG20=BG24,AX20,(IF(BG20=BG26,AY20,(IF(BG20=BG28,AZ20,(IF(BG20=BG30,BA20,999)))))))))</f>
        <v>#REF!</v>
      </c>
      <c r="BJ20" s="626" t="e">
        <f>IF(BD20&lt;&gt;999,1,0)</f>
        <v>#REF!</v>
      </c>
      <c r="BL20" s="636" t="e">
        <f>IF(BJ20=1,BE20,BH20)</f>
        <v>#REF!</v>
      </c>
      <c r="BM20" s="626" t="e">
        <f>IF(BL20&lt;&gt;999,BL20,BG20)</f>
        <v>#REF!</v>
      </c>
    </row>
    <row r="21" spans="1:65" ht="15.6">
      <c r="A21" s="616" t="e">
        <f>#REF!</f>
        <v>#REF!</v>
      </c>
      <c r="B21" s="618">
        <v>43550</v>
      </c>
      <c r="C21" s="620">
        <v>0.66666666666666663</v>
      </c>
      <c r="D21" s="622">
        <v>5</v>
      </c>
      <c r="E21" s="643">
        <v>2</v>
      </c>
      <c r="F21" s="644">
        <v>39</v>
      </c>
      <c r="G21" s="172" t="s">
        <v>380</v>
      </c>
      <c r="H21" s="646"/>
      <c r="I21" s="195"/>
      <c r="J21" s="196" t="s">
        <v>5</v>
      </c>
      <c r="K21" s="197"/>
      <c r="L21" s="675"/>
      <c r="M21" s="676"/>
      <c r="N21" s="677"/>
      <c r="O21" s="198"/>
      <c r="P21" s="196" t="s">
        <v>10</v>
      </c>
      <c r="Q21" s="197"/>
      <c r="R21" s="198"/>
      <c r="S21" s="196"/>
      <c r="T21" s="197"/>
      <c r="U21" s="599"/>
      <c r="V21" s="600"/>
      <c r="W21" s="600"/>
      <c r="X21" s="600"/>
      <c r="Y21" s="600"/>
      <c r="Z21" s="601"/>
      <c r="AA21" s="612">
        <v>3</v>
      </c>
      <c r="AB21" s="634"/>
      <c r="AC21" s="605">
        <v>2</v>
      </c>
      <c r="AD21" s="199"/>
      <c r="AE21" s="628">
        <f>IF(F19="","",VLOOKUP(F19,'[3]Список участников'!A:L,8,FALSE))</f>
        <v>19</v>
      </c>
      <c r="AG21" s="629">
        <f>IF(F19&gt;0,1,0)</f>
        <v>1</v>
      </c>
      <c r="AH21" s="629" t="e">
        <f>SUM(AG21:AG32)</f>
        <v>#REF!</v>
      </c>
      <c r="AI21" s="155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U21" s="155">
        <v>2</v>
      </c>
      <c r="AV21" s="170" t="e">
        <f>IF(#REF!&gt;#REF!,BC22+0.1,BC22-0.1)</f>
        <v>#REF!</v>
      </c>
      <c r="AW21" s="169"/>
      <c r="AX21" s="170" t="e">
        <f>IF(#REF!&gt;#REF!,BC22+0.1,BC22-0.1)</f>
        <v>#REF!</v>
      </c>
      <c r="AY21" s="170" t="e">
        <f>IF(#REF!&gt;#REF!,BC22+0.1,BC22-0.1)</f>
        <v>#REF!</v>
      </c>
      <c r="AZ21" s="170" t="e">
        <f>IF(#REF!&gt;#REF!,BC22+0.1,BC22-0.1)</f>
        <v>#REF!</v>
      </c>
      <c r="BA21" s="170" t="e">
        <f>IF(#REF!&gt;#REF!,BC22,BC22-0.1)</f>
        <v>#REF!</v>
      </c>
      <c r="BB21" s="171"/>
      <c r="BC21" s="627"/>
      <c r="BD21" s="627"/>
      <c r="BE21" s="627"/>
      <c r="BG21" s="627"/>
      <c r="BH21" s="637"/>
      <c r="BJ21" s="627"/>
      <c r="BL21" s="637"/>
      <c r="BM21" s="627"/>
    </row>
    <row r="22" spans="1:65">
      <c r="A22" s="617"/>
      <c r="B22" s="619"/>
      <c r="C22" s="621"/>
      <c r="D22" s="623"/>
      <c r="E22" s="625"/>
      <c r="F22" s="645"/>
      <c r="G22" s="177"/>
      <c r="H22" s="646"/>
      <c r="I22" s="635" t="s">
        <v>376</v>
      </c>
      <c r="J22" s="610"/>
      <c r="K22" s="611"/>
      <c r="L22" s="678"/>
      <c r="M22" s="669"/>
      <c r="N22" s="670"/>
      <c r="O22" s="609" t="s">
        <v>377</v>
      </c>
      <c r="P22" s="610"/>
      <c r="Q22" s="611"/>
      <c r="R22" s="609"/>
      <c r="S22" s="610"/>
      <c r="T22" s="611"/>
      <c r="U22" s="599"/>
      <c r="V22" s="600"/>
      <c r="W22" s="600"/>
      <c r="X22" s="600"/>
      <c r="Y22" s="600"/>
      <c r="Z22" s="601"/>
      <c r="AA22" s="606"/>
      <c r="AB22" s="608"/>
      <c r="AC22" s="606"/>
      <c r="AD22" s="199"/>
      <c r="AE22" s="628"/>
      <c r="AG22" s="629"/>
      <c r="AH22" s="629"/>
      <c r="AI22" s="155">
        <v>2</v>
      </c>
      <c r="AJ22" s="156" t="s">
        <v>370</v>
      </c>
      <c r="AK22" s="156" t="s">
        <v>371</v>
      </c>
      <c r="AL22" s="156" t="s">
        <v>372</v>
      </c>
      <c r="AM22" s="156" t="s">
        <v>373</v>
      </c>
      <c r="AN22" s="156" t="s">
        <v>353</v>
      </c>
      <c r="AO22" s="156" t="s">
        <v>354</v>
      </c>
      <c r="AP22" s="156" t="s">
        <v>355</v>
      </c>
      <c r="AQ22" s="156" t="s">
        <v>356</v>
      </c>
      <c r="AR22" s="156" t="s">
        <v>357</v>
      </c>
      <c r="AS22" s="156" t="s">
        <v>358</v>
      </c>
      <c r="AU22" s="155">
        <v>3</v>
      </c>
      <c r="AV22" s="170" t="e">
        <f>IF(#REF!&gt;#REF!,BC24+0.1,BC24-0.1)</f>
        <v>#REF!</v>
      </c>
      <c r="AW22" s="170" t="e">
        <f>IF(#REF!&gt;#REF!,BC24+0.1,BC24-0.1)</f>
        <v>#REF!</v>
      </c>
      <c r="AX22" s="178"/>
      <c r="AY22" s="170" t="e">
        <f>IF(#REF!&gt;#REF!,BC24+0.1,BC24-0.1)</f>
        <v>#REF!</v>
      </c>
      <c r="AZ22" s="170" t="e">
        <f>IF(#REF!&gt;#REF!,BC24+0.1,BC24-0.1)</f>
        <v>#REF!</v>
      </c>
      <c r="BA22" s="170" t="e">
        <f>IF(#REF!&gt;#REF!,BC24+0.1,BC24-0.1)</f>
        <v>#REF!</v>
      </c>
      <c r="BB22" s="157"/>
      <c r="BC22" s="626">
        <f>AA21</f>
        <v>3</v>
      </c>
      <c r="BD22" s="626" t="e">
        <f>IF(AND(BC22=BC20,BC22=BC24),AJ23,(IF(AND(BC22=BC20,BC22=BC26),AK23,(IF(AND(BC22=BC20,BC22=BC28),AL23,(IF(AND(BC22=BC20,BC22=BC30),AM23,(IF(AND(BC22=BC24,BC22=BC26),AN23,(IF(AND(BC22=BC24,BC22=BC28),AO23,(IF(AND(BC22=BC24,BC22=BC30),AP23,(IF(AND(BC22=BC26,BC22=BC28),AQ23,(IF(AND(BC22=BC26,BC22=BC30),AR23,(IF(AND(BC22=BC28,BC22=BC30),AS23,999)))))))))))))))))))</f>
        <v>#REF!</v>
      </c>
      <c r="BE22" s="626" t="e">
        <f t="shared" ref="BE22" si="15">IF(BJ22=1,BC22+BD22,BD22)</f>
        <v>#REF!</v>
      </c>
      <c r="BG22" s="626">
        <f>BC22</f>
        <v>3</v>
      </c>
      <c r="BH22" s="636" t="e">
        <f>IF(BG22=BG20,AV21,(IF(BG22=BG24,AX21,(IF(BG22=BG26,AY21,(IF(BG22=BG28,AZ21,(IF(BG22=BG30,BA21,999)))))))))</f>
        <v>#REF!</v>
      </c>
      <c r="BJ22" s="626" t="e">
        <f t="shared" ref="BJ22" si="16">IF(BD22&lt;&gt;999,1,0)</f>
        <v>#REF!</v>
      </c>
      <c r="BL22" s="636" t="e">
        <f>IF(BJ22=1,BE22,BH22)</f>
        <v>#REF!</v>
      </c>
      <c r="BM22" s="626" t="e">
        <f t="shared" ref="BM22" si="17">IF(BL22&lt;&gt;999,BL22,BG22)</f>
        <v>#REF!</v>
      </c>
    </row>
    <row r="23" spans="1:65" ht="15.6">
      <c r="A23" s="638" t="e">
        <f>#REF!</f>
        <v>#REF!</v>
      </c>
      <c r="B23" s="639">
        <v>43550</v>
      </c>
      <c r="C23" s="641">
        <v>0.66666666666666663</v>
      </c>
      <c r="D23" s="642">
        <v>6</v>
      </c>
      <c r="E23" s="643">
        <v>3</v>
      </c>
      <c r="F23" s="644">
        <v>73</v>
      </c>
      <c r="G23" s="172" t="s">
        <v>381</v>
      </c>
      <c r="H23" s="646"/>
      <c r="I23" s="195"/>
      <c r="J23" s="196" t="s">
        <v>5</v>
      </c>
      <c r="K23" s="197"/>
      <c r="L23" s="198"/>
      <c r="M23" s="196" t="s">
        <v>5</v>
      </c>
      <c r="N23" s="197"/>
      <c r="O23" s="675"/>
      <c r="P23" s="676"/>
      <c r="Q23" s="677"/>
      <c r="R23" s="198"/>
      <c r="S23" s="196"/>
      <c r="T23" s="197"/>
      <c r="U23" s="599"/>
      <c r="V23" s="600"/>
      <c r="W23" s="600"/>
      <c r="X23" s="600"/>
      <c r="Y23" s="600"/>
      <c r="Z23" s="601"/>
      <c r="AA23" s="612">
        <v>2</v>
      </c>
      <c r="AB23" s="634"/>
      <c r="AC23" s="605">
        <v>3</v>
      </c>
      <c r="AD23" s="199"/>
      <c r="AE23" s="628">
        <f>IF(F21="","",VLOOKUP(F21,'[3]Список участников'!A:L,8,FALSE))</f>
        <v>0</v>
      </c>
      <c r="AG23" s="629">
        <f>IF(F21&gt;0,1,0)</f>
        <v>1</v>
      </c>
      <c r="AH23" s="629"/>
      <c r="AI23" s="155"/>
      <c r="AJ23" s="168" t="e">
        <f>((#REF!+#REF!)/(#REF!+#REF!))/10</f>
        <v>#REF!</v>
      </c>
      <c r="AK23" s="168" t="e">
        <f>((#REF!+#REF!)/(#REF!+#REF!))/10</f>
        <v>#REF!</v>
      </c>
      <c r="AL23" s="168" t="e">
        <f>((#REF!+#REF!)/(#REF!+#REF!))/10</f>
        <v>#REF!</v>
      </c>
      <c r="AM23" s="168" t="e">
        <f>((#REF!+#REF!)/(#REF!+#REF!))/10</f>
        <v>#REF!</v>
      </c>
      <c r="AN23" s="168" t="e">
        <f>((#REF!+#REF!)/(#REF!+#REF!))/10</f>
        <v>#REF!</v>
      </c>
      <c r="AO23" s="168" t="e">
        <f>((#REF!+#REF!)/(#REF!+#REF!))/10</f>
        <v>#REF!</v>
      </c>
      <c r="AP23" s="168" t="e">
        <f>((#REF!+#REF!)/(#REF!+#REF!))/10</f>
        <v>#REF!</v>
      </c>
      <c r="AQ23" s="168" t="e">
        <f>((#REF!+#REF!)/(#REF!+#REF!))/10</f>
        <v>#REF!</v>
      </c>
      <c r="AR23" s="168" t="e">
        <f>((#REF!+#REF!)/(#REF!+#REF!))/10</f>
        <v>#REF!</v>
      </c>
      <c r="AS23" s="168" t="e">
        <f>((#REF!+#REF!)/(#REF!+#REF!))/10</f>
        <v>#REF!</v>
      </c>
      <c r="AU23" s="155">
        <v>4</v>
      </c>
      <c r="AV23" s="170" t="e">
        <f>IF(#REF!&gt;#REF!,BC26+0.1,BC26-0.1)</f>
        <v>#REF!</v>
      </c>
      <c r="AW23" s="170" t="e">
        <f>IF(#REF!&gt;#REF!,BC26+0.1,BC26-0.1)</f>
        <v>#REF!</v>
      </c>
      <c r="AX23" s="170" t="e">
        <f>IF(#REF!&gt;#REF!,BC26+0.1,BC26-0.1)</f>
        <v>#REF!</v>
      </c>
      <c r="AY23" s="169"/>
      <c r="AZ23" s="170" t="e">
        <f>IF(#REF!&gt;#REF!,BC26+0.1,BC26-0.1)</f>
        <v>#REF!</v>
      </c>
      <c r="BA23" s="170" t="e">
        <f>IF(#REF!&gt;#REF!,BC26+0.1,BC26-0.1)</f>
        <v>#REF!</v>
      </c>
      <c r="BB23" s="171"/>
      <c r="BC23" s="627"/>
      <c r="BD23" s="627"/>
      <c r="BE23" s="627"/>
      <c r="BG23" s="627"/>
      <c r="BH23" s="637"/>
      <c r="BJ23" s="627"/>
      <c r="BL23" s="637"/>
      <c r="BM23" s="627"/>
    </row>
    <row r="24" spans="1:65">
      <c r="A24" s="617"/>
      <c r="B24" s="640"/>
      <c r="C24" s="621"/>
      <c r="D24" s="623"/>
      <c r="E24" s="625"/>
      <c r="F24" s="645"/>
      <c r="G24" s="177"/>
      <c r="H24" s="646"/>
      <c r="I24" s="635" t="s">
        <v>376</v>
      </c>
      <c r="J24" s="610"/>
      <c r="K24" s="611"/>
      <c r="L24" s="609" t="s">
        <v>349</v>
      </c>
      <c r="M24" s="610"/>
      <c r="N24" s="611"/>
      <c r="O24" s="678"/>
      <c r="P24" s="669"/>
      <c r="Q24" s="670"/>
      <c r="R24" s="609"/>
      <c r="S24" s="610"/>
      <c r="T24" s="611"/>
      <c r="U24" s="599"/>
      <c r="V24" s="600"/>
      <c r="W24" s="600"/>
      <c r="X24" s="600"/>
      <c r="Y24" s="600"/>
      <c r="Z24" s="601"/>
      <c r="AA24" s="606"/>
      <c r="AB24" s="608"/>
      <c r="AC24" s="606"/>
      <c r="AD24" s="199"/>
      <c r="AE24" s="628"/>
      <c r="AG24" s="629"/>
      <c r="AH24" s="629"/>
      <c r="AI24" s="155">
        <v>3</v>
      </c>
      <c r="AJ24" s="156" t="s">
        <v>375</v>
      </c>
      <c r="AK24" s="156" t="s">
        <v>371</v>
      </c>
      <c r="AL24" s="156" t="s">
        <v>372</v>
      </c>
      <c r="AM24" s="156" t="s">
        <v>373</v>
      </c>
      <c r="AN24" s="156" t="s">
        <v>350</v>
      </c>
      <c r="AO24" s="156" t="s">
        <v>351</v>
      </c>
      <c r="AP24" s="156" t="s">
        <v>352</v>
      </c>
      <c r="AQ24" s="156" t="s">
        <v>356</v>
      </c>
      <c r="AR24" s="156" t="s">
        <v>357</v>
      </c>
      <c r="AS24" s="156" t="s">
        <v>358</v>
      </c>
      <c r="AU24" s="155">
        <v>5</v>
      </c>
      <c r="AV24" s="170" t="e">
        <f>IF(#REF!&gt;#REF!,BC28+0.1,BC28-0.1)</f>
        <v>#REF!</v>
      </c>
      <c r="AW24" s="170" t="e">
        <f>IF(#REF!&gt;#REF!,BC28+0.1,BC28-0.1)</f>
        <v>#REF!</v>
      </c>
      <c r="AX24" s="170" t="e">
        <f>IF(#REF!&gt;#REF!,BC28+0.1,BC28-0.1)</f>
        <v>#REF!</v>
      </c>
      <c r="AY24" s="170" t="e">
        <f>IF(#REF!&gt;#REF!,BC28+0.1,BC28-0.1)</f>
        <v>#REF!</v>
      </c>
      <c r="AZ24" s="178"/>
      <c r="BA24" s="170" t="e">
        <f>IF(#REF!&gt;#REF!,BC28+0.1,BC28-0.1)</f>
        <v>#REF!</v>
      </c>
      <c r="BB24" s="157"/>
      <c r="BC24" s="626">
        <f>AA23</f>
        <v>2</v>
      </c>
      <c r="BD24" s="626" t="e">
        <f>IF(AND(BC24=BC20,BC24=BC22),AJ25,(IF(AND(BC24=BC20,BC24=BC26),AK25,(IF(AND(BC24=BC20,BC24=BC28),AL25,(IF(AND(BC24=BC20,BC24=BC30),AM25,(IF(AND(BC24=BC22,BC24=BC26),AN25,(IF(AND(BC24=BC22,BC24=BC28),AO25,(IF(AND(BC24=BC22,BC24=BC30),AP25,(IF(AND(BC24=BC26,BC24=BC28),AQ25,(IF(AND(BC24=BC26,BC24=BC30),AR25,(IF(AND(BC24=BC28,BC24=BC30),AS25,999)))))))))))))))))))</f>
        <v>#REF!</v>
      </c>
      <c r="BE24" s="626" t="e">
        <f t="shared" ref="BE24" si="18">IF(BJ24=1,BC24+BD24,BD24)</f>
        <v>#REF!</v>
      </c>
      <c r="BG24" s="626">
        <f>BC24</f>
        <v>2</v>
      </c>
      <c r="BH24" s="636" t="e">
        <f>IF(BG24=BG20,AV22,(IF(BG24=BG22,AW22,(IF(BG24=BG26,AY22,(IF(BG24=BG28,AZ22,(IF(BG24=BG30,BA22,999)))))))))</f>
        <v>#REF!</v>
      </c>
      <c r="BJ24" s="626" t="e">
        <f t="shared" ref="BJ24" si="19">IF(BD24&lt;&gt;999,1,0)</f>
        <v>#REF!</v>
      </c>
      <c r="BL24" s="636" t="e">
        <f>IF(BJ24=1,BE24,BH24)</f>
        <v>#REF!</v>
      </c>
      <c r="BM24" s="626" t="e">
        <f t="shared" ref="BM24" si="20">IF(BL24&lt;&gt;999,BL24,BG24)</f>
        <v>#REF!</v>
      </c>
    </row>
    <row r="25" spans="1:65" ht="15.6">
      <c r="A25" s="638" t="e">
        <f>#REF!</f>
        <v>#REF!</v>
      </c>
      <c r="B25" s="639">
        <v>43550</v>
      </c>
      <c r="C25" s="641">
        <v>0.72222222222222221</v>
      </c>
      <c r="D25" s="642">
        <v>7</v>
      </c>
      <c r="E25" s="643">
        <v>4</v>
      </c>
      <c r="F25" s="644">
        <v>86</v>
      </c>
      <c r="G25" s="172"/>
      <c r="H25" s="646"/>
      <c r="I25" s="195"/>
      <c r="J25" s="196"/>
      <c r="K25" s="197"/>
      <c r="L25" s="198"/>
      <c r="M25" s="196"/>
      <c r="N25" s="197"/>
      <c r="O25" s="198"/>
      <c r="P25" s="196"/>
      <c r="Q25" s="197"/>
      <c r="R25" s="675"/>
      <c r="S25" s="676"/>
      <c r="T25" s="677"/>
      <c r="U25" s="599"/>
      <c r="V25" s="600"/>
      <c r="W25" s="600"/>
      <c r="X25" s="600"/>
      <c r="Y25" s="600"/>
      <c r="Z25" s="601"/>
      <c r="AA25" s="612"/>
      <c r="AB25" s="634"/>
      <c r="AC25" s="605"/>
      <c r="AD25" s="199"/>
      <c r="AE25" s="628">
        <f>IF(F23="","",VLOOKUP(F23,'[3]Список участников'!A:L,8,FALSE))</f>
        <v>0</v>
      </c>
      <c r="AG25" s="629">
        <f>IF(F23&gt;0,1,0)</f>
        <v>1</v>
      </c>
      <c r="AH25" s="629"/>
      <c r="AI25" s="155"/>
      <c r="AJ25" s="168" t="e">
        <f>((#REF!+#REF!)/(#REF!+#REF!))/10</f>
        <v>#REF!</v>
      </c>
      <c r="AK25" s="168" t="e">
        <f>((#REF!+#REF!)/(#REF!+#REF!))/10</f>
        <v>#REF!</v>
      </c>
      <c r="AL25" s="168" t="e">
        <f>((#REF!+#REF!)/(#REF!+#REF!))/10</f>
        <v>#REF!</v>
      </c>
      <c r="AM25" s="168" t="e">
        <f>((#REF!+#REF!)/(#REF!+#REF!))/10</f>
        <v>#REF!</v>
      </c>
      <c r="AN25" s="168" t="e">
        <f>((#REF!+#REF!)/(#REF!+#REF!))/10</f>
        <v>#REF!</v>
      </c>
      <c r="AO25" s="168" t="e">
        <f>((#REF!+#REF!)/(#REF!+#REF!))/10</f>
        <v>#REF!</v>
      </c>
      <c r="AP25" s="168" t="e">
        <f>((#REF!+#REF!)/(#REF!+#REF!))/10</f>
        <v>#REF!</v>
      </c>
      <c r="AQ25" s="168" t="e">
        <f>((#REF!+#REF!)/(#REF!+#REF!))/10</f>
        <v>#REF!</v>
      </c>
      <c r="AR25" s="168" t="e">
        <f>((#REF!+#REF!)/(#REF!+#REF!))/10</f>
        <v>#REF!</v>
      </c>
      <c r="AS25" s="168" t="e">
        <f>((#REF!+#REF!)/(#REF!+#REF!))/10</f>
        <v>#REF!</v>
      </c>
      <c r="AU25" s="155">
        <v>6</v>
      </c>
      <c r="AV25" s="170" t="e">
        <f>IF(#REF!&gt;#REF!,BC30+0.1,BC30-0.1)</f>
        <v>#REF!</v>
      </c>
      <c r="AW25" s="170" t="e">
        <f>IF(#REF!&gt;#REF!,BC30+0.1,BC30-0.1)</f>
        <v>#REF!</v>
      </c>
      <c r="AX25" s="170" t="e">
        <f>IF(#REF!&gt;#REF!,BC30+0.1,BC30-0.1)</f>
        <v>#REF!</v>
      </c>
      <c r="AY25" s="170" t="e">
        <f>IF(#REF!&gt;#REF!,BC30+0.1,BC30-0.1)</f>
        <v>#REF!</v>
      </c>
      <c r="AZ25" s="170" t="e">
        <f>IF(#REF!&gt;#REF!,BC30+0.1,BC30-0.1)</f>
        <v>#REF!</v>
      </c>
      <c r="BA25" s="169"/>
      <c r="BB25" s="171"/>
      <c r="BC25" s="627"/>
      <c r="BD25" s="627"/>
      <c r="BE25" s="627"/>
      <c r="BG25" s="627"/>
      <c r="BH25" s="637"/>
      <c r="BJ25" s="627"/>
      <c r="BL25" s="637"/>
      <c r="BM25" s="627"/>
    </row>
    <row r="26" spans="1:65" ht="13.8" thickBot="1">
      <c r="A26" s="617"/>
      <c r="B26" s="640"/>
      <c r="C26" s="621"/>
      <c r="D26" s="623"/>
      <c r="E26" s="624"/>
      <c r="F26" s="649"/>
      <c r="G26" s="183"/>
      <c r="H26" s="650"/>
      <c r="I26" s="680"/>
      <c r="J26" s="681"/>
      <c r="K26" s="682"/>
      <c r="L26" s="683"/>
      <c r="M26" s="681"/>
      <c r="N26" s="682"/>
      <c r="O26" s="683"/>
      <c r="P26" s="681"/>
      <c r="Q26" s="682"/>
      <c r="R26" s="679"/>
      <c r="S26" s="667"/>
      <c r="T26" s="668"/>
      <c r="U26" s="602"/>
      <c r="V26" s="603"/>
      <c r="W26" s="603"/>
      <c r="X26" s="603"/>
      <c r="Y26" s="603"/>
      <c r="Z26" s="604"/>
      <c r="AA26" s="605"/>
      <c r="AB26" s="607"/>
      <c r="AC26" s="605"/>
      <c r="AD26" s="199"/>
      <c r="AE26" s="628"/>
      <c r="AG26" s="629"/>
      <c r="AH26" s="629"/>
      <c r="AI26" s="155">
        <v>4</v>
      </c>
      <c r="AJ26" s="156" t="s">
        <v>375</v>
      </c>
      <c r="AK26" s="156" t="s">
        <v>370</v>
      </c>
      <c r="AL26" s="156" t="s">
        <v>372</v>
      </c>
      <c r="AM26" s="156" t="s">
        <v>373</v>
      </c>
      <c r="AN26" s="156" t="s">
        <v>349</v>
      </c>
      <c r="AO26" s="156" t="s">
        <v>351</v>
      </c>
      <c r="AP26" s="156" t="s">
        <v>352</v>
      </c>
      <c r="AQ26" s="156" t="s">
        <v>354</v>
      </c>
      <c r="AR26" s="156" t="s">
        <v>355</v>
      </c>
      <c r="AS26" s="156" t="s">
        <v>358</v>
      </c>
      <c r="AU26" s="171"/>
      <c r="AV26" s="157"/>
      <c r="AW26" s="157"/>
      <c r="AX26" s="157"/>
      <c r="AY26" s="157"/>
      <c r="AZ26" s="157"/>
      <c r="BA26" s="157"/>
      <c r="BB26" s="157"/>
      <c r="BC26" s="626">
        <f>AA25</f>
        <v>0</v>
      </c>
      <c r="BD26" s="626" t="e">
        <f>IF(AND(BC26=BC20,BC26=BC22),AJ27,(IF(AND(BC26=BC20,BC26=BC24),AK27,(IF(AND(BC26=BC20,BC26=BC28),AL27,(IF(AND(BC26=BC20,BC26=BC30),AM27,(IF(AND(BC26=BC22,BC26=BC24),AN27,(IF(AND(BC26=BC22,BC26=BC28),AO27,(IF(AND(BC26=BC22,BC26=BC30),AP27,(IF(AND(BC26=BC24,BC26=BC28),AQ27,(IF(AND(BC26=BC24,BC26=BC30),AR27,(IF(AND(BC26=BC28,BC26=BC30),AS27,999)))))))))))))))))))</f>
        <v>#REF!</v>
      </c>
      <c r="BE26" s="626" t="e">
        <f t="shared" ref="BE26" si="21">IF(BJ26=1,BC26+BD26,BD26)</f>
        <v>#REF!</v>
      </c>
      <c r="BG26" s="626">
        <f>BC26</f>
        <v>0</v>
      </c>
      <c r="BH26" s="636" t="e">
        <f>IF(BG26=BG20,AV23,(IF(BG26=BG22,AW23,(IF(BG26=BG24,AX23,(IF(BG26=BG28,AZ23,(IF(BG26=BG30,BA23,999)))))))))</f>
        <v>#REF!</v>
      </c>
      <c r="BJ26" s="626" t="e">
        <f t="shared" ref="BJ26" si="22">IF(BD26&lt;&gt;999,1,0)</f>
        <v>#REF!</v>
      </c>
      <c r="BL26" s="636" t="e">
        <f>IF(BJ26=1,BE26,BH26)</f>
        <v>#REF!</v>
      </c>
      <c r="BM26" s="626" t="e">
        <f t="shared" ref="BM26" si="23">IF(BL26&lt;&gt;999,BL26,BG26)</f>
        <v>#REF!</v>
      </c>
    </row>
    <row r="27" spans="1:65" ht="16.2" thickTop="1">
      <c r="A27" s="638" t="e">
        <f>#REF!</f>
        <v>#REF!</v>
      </c>
      <c r="B27" s="639">
        <v>43550</v>
      </c>
      <c r="C27" s="641">
        <v>0.72222222222222221</v>
      </c>
      <c r="D27" s="642">
        <v>8</v>
      </c>
      <c r="E27" s="657"/>
      <c r="F27" s="659"/>
      <c r="G27" s="184" t="str">
        <f>IF(F27=0,"",VLOOKUP(F27,'[3]Список участников'!A:H,3,FALSE))</f>
        <v/>
      </c>
      <c r="H27" s="661" t="str">
        <f>IF(F27=0,"",VLOOKUP(F27,'[3]Список участников'!A:H,5,FALSE))</f>
        <v/>
      </c>
      <c r="I27" s="185"/>
      <c r="J27" s="186"/>
      <c r="K27" s="185"/>
      <c r="L27" s="185"/>
      <c r="M27" s="186"/>
      <c r="N27" s="185"/>
      <c r="O27" s="185"/>
      <c r="P27" s="186"/>
      <c r="Q27" s="185"/>
      <c r="R27" s="185"/>
      <c r="S27" s="186"/>
      <c r="T27" s="185"/>
      <c r="U27" s="663"/>
      <c r="V27" s="663"/>
      <c r="W27" s="663"/>
      <c r="X27" s="185"/>
      <c r="Y27" s="186"/>
      <c r="Z27" s="185"/>
      <c r="AA27" s="671"/>
      <c r="AB27" s="673"/>
      <c r="AC27" s="671"/>
      <c r="AD27" s="199"/>
      <c r="AE27" s="628">
        <f>IF(F25="","",VLOOKUP(F25,'[3]Список участников'!A:L,8,FALSE))</f>
        <v>0</v>
      </c>
      <c r="AG27" s="629">
        <f>IF(F25&gt;0,1,0)</f>
        <v>1</v>
      </c>
      <c r="AH27" s="629"/>
      <c r="AI27" s="155"/>
      <c r="AJ27" s="168" t="e">
        <f>((#REF!+#REF!)/(#REF!+#REF!))/10</f>
        <v>#REF!</v>
      </c>
      <c r="AK27" s="168" t="e">
        <f>((#REF!+#REF!)/(#REF!+#REF!))/10</f>
        <v>#REF!</v>
      </c>
      <c r="AL27" s="168" t="e">
        <f>((#REF!+#REF!)/(#REF!+#REF!))/10</f>
        <v>#REF!</v>
      </c>
      <c r="AM27" s="168" t="e">
        <f>((#REF!+#REF!)/(#REF!+#REF!))/10</f>
        <v>#REF!</v>
      </c>
      <c r="AN27" s="168" t="e">
        <f>((#REF!+#REF!)/(#REF!+#REF!))/10</f>
        <v>#REF!</v>
      </c>
      <c r="AO27" s="168" t="e">
        <f>((#REF!+#REF!)/(#REF!+#REF!))/10</f>
        <v>#REF!</v>
      </c>
      <c r="AP27" s="168" t="e">
        <f>((#REF!+#REF!)/(#REF!+#REF!))/10</f>
        <v>#REF!</v>
      </c>
      <c r="AQ27" s="168" t="e">
        <f>((#REF!+#REF!)/(#REF!+#REF!))/10</f>
        <v>#REF!</v>
      </c>
      <c r="AR27" s="168" t="e">
        <f>((#REF!+#REF!)/(#REF!+#REF!))/10</f>
        <v>#REF!</v>
      </c>
      <c r="AS27" s="168" t="e">
        <f>((#REF!+#REF!)/(#REF!+#REF!))/10</f>
        <v>#REF!</v>
      </c>
      <c r="AU27" s="171"/>
      <c r="AV27" s="171"/>
      <c r="AW27" s="171"/>
      <c r="AX27" s="171"/>
      <c r="AY27" s="171"/>
      <c r="AZ27" s="171"/>
      <c r="BA27" s="171"/>
      <c r="BB27" s="171"/>
      <c r="BC27" s="627"/>
      <c r="BD27" s="627"/>
      <c r="BE27" s="627"/>
      <c r="BG27" s="627"/>
      <c r="BH27" s="637"/>
      <c r="BJ27" s="627"/>
      <c r="BL27" s="637"/>
      <c r="BM27" s="627"/>
    </row>
    <row r="28" spans="1:65">
      <c r="A28" s="617"/>
      <c r="B28" s="640"/>
      <c r="C28" s="621"/>
      <c r="D28" s="623"/>
      <c r="E28" s="658"/>
      <c r="F28" s="660"/>
      <c r="G28" s="187" t="str">
        <f>IF(F27=0,"",VLOOKUP(F27,'[3]Список участников'!A:H,6,FALSE))</f>
        <v/>
      </c>
      <c r="H28" s="662"/>
      <c r="I28" s="653"/>
      <c r="J28" s="654"/>
      <c r="K28" s="654"/>
      <c r="L28" s="653"/>
      <c r="M28" s="654"/>
      <c r="N28" s="654"/>
      <c r="O28" s="653"/>
      <c r="P28" s="654"/>
      <c r="Q28" s="654"/>
      <c r="R28" s="653"/>
      <c r="S28" s="654"/>
      <c r="T28" s="654"/>
      <c r="U28" s="664"/>
      <c r="V28" s="664"/>
      <c r="W28" s="664"/>
      <c r="X28" s="653"/>
      <c r="Y28" s="654"/>
      <c r="Z28" s="654"/>
      <c r="AA28" s="672"/>
      <c r="AB28" s="674"/>
      <c r="AC28" s="672"/>
      <c r="AD28" s="199"/>
      <c r="AE28" s="628"/>
      <c r="AG28" s="629"/>
      <c r="AH28" s="629"/>
      <c r="AI28" s="155">
        <v>5</v>
      </c>
      <c r="AJ28" s="156" t="s">
        <v>375</v>
      </c>
      <c r="AK28" s="156" t="s">
        <v>370</v>
      </c>
      <c r="AL28" s="156" t="s">
        <v>371</v>
      </c>
      <c r="AM28" s="156" t="s">
        <v>373</v>
      </c>
      <c r="AN28" s="156" t="s">
        <v>349</v>
      </c>
      <c r="AO28" s="156" t="s">
        <v>350</v>
      </c>
      <c r="AP28" s="156" t="s">
        <v>352</v>
      </c>
      <c r="AQ28" s="156" t="s">
        <v>353</v>
      </c>
      <c r="AR28" s="156" t="s">
        <v>355</v>
      </c>
      <c r="AS28" s="156" t="s">
        <v>357</v>
      </c>
      <c r="AU28" s="171"/>
      <c r="AV28" s="157"/>
      <c r="AW28" s="157"/>
      <c r="AX28" s="157"/>
      <c r="AY28" s="157"/>
      <c r="AZ28" s="157"/>
      <c r="BA28" s="157"/>
      <c r="BB28" s="157"/>
      <c r="BC28" s="626">
        <f>AA27</f>
        <v>0</v>
      </c>
      <c r="BD28" s="626" t="e">
        <f>IF(AND(BC28=BC20,BC28=BC22),AJ29,(IF(AND(BC28=BC20,BC28=BC24),AK29,(IF(AND(BC28=BC20,BC28=BC26),AL29,(IF(AND(BC28=BC20,BC28=BC30),AM29,(IF(AND(BC28=BC22,BC28=BC24),AN29,(IF(AND(BC28=BC22,BC28=BC26),AO29,(IF(AND(BC28=BC22,BC28=BC30),AP29,(IF(AND(BC28=BC24,BC28=BC26),AQ29,(IF(AND(BC28=BC24,BC28=BC30),AR29,(IF(AND(BC28=BC26,BC28=BC30),AS29,999)))))))))))))))))))</f>
        <v>#REF!</v>
      </c>
      <c r="BE28" s="626" t="e">
        <f t="shared" ref="BE28" si="24">IF(BJ28=1,BC28+BD28,BD28)</f>
        <v>#REF!</v>
      </c>
      <c r="BG28" s="626">
        <f>BC28</f>
        <v>0</v>
      </c>
      <c r="BH28" s="636" t="e">
        <f>IF(BG28=BG20,AV24,(IF(BG28=BG22,AW24,(IF(BG28=BG24,AX24,(IF(BG28=BG26,AY24,(IF(BG28=BG30,BA24,999)))))))))</f>
        <v>#REF!</v>
      </c>
      <c r="BJ28" s="626" t="e">
        <f t="shared" ref="BJ28" si="25">IF(BD28&lt;&gt;999,1,0)</f>
        <v>#REF!</v>
      </c>
      <c r="BL28" s="636" t="e">
        <f>IF(BJ28=1,BE28,BH28)</f>
        <v>#REF!</v>
      </c>
      <c r="BM28" s="626" t="e">
        <f t="shared" ref="BM28" si="26">IF(BL28&lt;&gt;999,BL28,BG28)</f>
        <v>#REF!</v>
      </c>
    </row>
    <row r="29" spans="1:65">
      <c r="A29" s="638" t="e">
        <f>#REF!</f>
        <v>#REF!</v>
      </c>
      <c r="B29" s="639">
        <v>43550</v>
      </c>
      <c r="C29" s="641">
        <v>0.79166666666666663</v>
      </c>
      <c r="D29" s="655">
        <v>1</v>
      </c>
      <c r="E29" s="188"/>
      <c r="F29" s="189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99"/>
      <c r="AE29" s="628" t="str">
        <f>IF(F27="","",VLOOKUP(F27,'[3]Список участников'!A:L,8,FALSE))</f>
        <v/>
      </c>
      <c r="AG29" s="629">
        <f>IF(F27&gt;0,1,0)</f>
        <v>0</v>
      </c>
      <c r="AH29" s="629"/>
      <c r="AI29" s="155"/>
      <c r="AJ29" s="168" t="e">
        <f>((#REF!+#REF!)/(#REF!+#REF!))/10</f>
        <v>#REF!</v>
      </c>
      <c r="AK29" s="168" t="e">
        <f>((#REF!+#REF!)/(#REF!+#REF!))/10</f>
        <v>#REF!</v>
      </c>
      <c r="AL29" s="168" t="e">
        <f>((#REF!+#REF!)/(#REF!+#REF!))/10</f>
        <v>#REF!</v>
      </c>
      <c r="AM29" s="168" t="e">
        <f>((#REF!+#REF!)/(#REF!+#REF!))/10</f>
        <v>#REF!</v>
      </c>
      <c r="AN29" s="168" t="e">
        <f>((#REF!+#REF!)/(#REF!+#REF!))/10</f>
        <v>#REF!</v>
      </c>
      <c r="AO29" s="168" t="e">
        <f>((#REF!+#REF!)/(#REF!+#REF!))/10</f>
        <v>#REF!</v>
      </c>
      <c r="AP29" s="168" t="e">
        <f>((#REF!+#REF!)/(#REF!+#REF!))/10</f>
        <v>#REF!</v>
      </c>
      <c r="AQ29" s="168" t="e">
        <f>((#REF!+#REF!)/(#REF!+#REF!))/10</f>
        <v>#REF!</v>
      </c>
      <c r="AR29" s="168" t="e">
        <f>((#REF!+#REF!)/(#REF!+#REF!))/10</f>
        <v>#REF!</v>
      </c>
      <c r="AS29" s="168" t="e">
        <f>((#REF!+#REF!)/(#REF!+#REF!))/10</f>
        <v>#REF!</v>
      </c>
      <c r="AU29" s="171"/>
      <c r="AV29" s="171"/>
      <c r="AW29" s="171"/>
      <c r="AX29" s="171"/>
      <c r="AY29" s="171"/>
      <c r="AZ29" s="171"/>
      <c r="BA29" s="171"/>
      <c r="BB29" s="171"/>
      <c r="BC29" s="627"/>
      <c r="BD29" s="627"/>
      <c r="BE29" s="627"/>
      <c r="BG29" s="627"/>
      <c r="BH29" s="637"/>
      <c r="BJ29" s="627"/>
      <c r="BL29" s="637"/>
      <c r="BM29" s="627"/>
    </row>
    <row r="30" spans="1:65" ht="13.8" thickBot="1">
      <c r="A30" s="617"/>
      <c r="B30" s="640"/>
      <c r="C30" s="621"/>
      <c r="D30" s="656"/>
      <c r="E30" s="589" t="s">
        <v>347</v>
      </c>
      <c r="F30" s="589"/>
      <c r="G30" s="589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590" t="s">
        <v>382</v>
      </c>
      <c r="AB30" s="590"/>
      <c r="AC30" s="590"/>
      <c r="AD30" s="199"/>
      <c r="AE30" s="628"/>
      <c r="AG30" s="629"/>
      <c r="AH30" s="629"/>
      <c r="AI30" s="155">
        <v>6</v>
      </c>
      <c r="AJ30" s="156" t="s">
        <v>375</v>
      </c>
      <c r="AK30" s="156" t="s">
        <v>370</v>
      </c>
      <c r="AL30" s="156" t="s">
        <v>371</v>
      </c>
      <c r="AM30" s="156" t="s">
        <v>372</v>
      </c>
      <c r="AN30" s="156" t="s">
        <v>349</v>
      </c>
      <c r="AO30" s="156" t="s">
        <v>350</v>
      </c>
      <c r="AP30" s="156" t="s">
        <v>351</v>
      </c>
      <c r="AQ30" s="156" t="s">
        <v>353</v>
      </c>
      <c r="AR30" s="156" t="s">
        <v>354</v>
      </c>
      <c r="AS30" s="156" t="s">
        <v>356</v>
      </c>
      <c r="AU30" s="171"/>
      <c r="AV30" s="157"/>
      <c r="AW30" s="157"/>
      <c r="AX30" s="157"/>
      <c r="AY30" s="157"/>
      <c r="AZ30" s="157"/>
      <c r="BA30" s="157"/>
      <c r="BB30" s="157"/>
      <c r="BC30" s="626" t="e">
        <f>#REF!</f>
        <v>#REF!</v>
      </c>
      <c r="BD30" s="626" t="e">
        <f>IF(AND(BC30=BC20,BC30=BC22),AJ31,(IF(AND(BC30=BC20,BC30=BC24),AK31,(IF(AND(BC30=BC20,BC30=BC26),AL31,(IF(AND(BC30=BC20,BC30=BC28),AM31,(IF(AND(BC30=BC22,BC30=BC24),AN31,(IF(AND(BC30=BC22,BC30=BC26),AO31,(IF(AND(BC30=BC22,BC30=BC28),AP31,(IF(AND(BC30=BC24,BC30=BC26),AQ31,(IF(AND(BC30=BC24,BC30=BC28),AR31,(IF(AND(BC30=BC26,BC30=BC28),AS31,999)))))))))))))))))))</f>
        <v>#REF!</v>
      </c>
      <c r="BE30" s="626" t="e">
        <f t="shared" ref="BE30" si="27">IF(BJ30=1,BC30+BD30,BD30)</f>
        <v>#REF!</v>
      </c>
      <c r="BG30" s="626" t="e">
        <f>BC30</f>
        <v>#REF!</v>
      </c>
      <c r="BH30" s="636" t="e">
        <f>IF(BG30=BG20,AV25,(IF(BG30=BG22,AW25,(IF(BG30=BG24,AX25,(IF(BG30=BG26,AY25,(IF(BG30=BG28,AZ25,999)))))))))</f>
        <v>#REF!</v>
      </c>
      <c r="BJ30" s="626" t="e">
        <f t="shared" ref="BJ30" si="28">IF(BD30&lt;&gt;999,1,0)</f>
        <v>#REF!</v>
      </c>
      <c r="BL30" s="636" t="e">
        <f>IF(BJ30=1,BE30,BH30)</f>
        <v>#REF!</v>
      </c>
      <c r="BM30" s="626" t="e">
        <f t="shared" ref="BM30" si="29">IF(BL30&lt;&gt;999,BL30,BG30)</f>
        <v>#REF!</v>
      </c>
    </row>
    <row r="31" spans="1:65" ht="14.4" thickTop="1" thickBot="1">
      <c r="A31" s="638" t="e">
        <f>#REF!</f>
        <v>#REF!</v>
      </c>
      <c r="B31" s="639">
        <v>43550</v>
      </c>
      <c r="C31" s="641">
        <v>0.79166666666666663</v>
      </c>
      <c r="D31" s="655">
        <v>2</v>
      </c>
      <c r="E31" s="163" t="s">
        <v>65</v>
      </c>
      <c r="F31" s="164"/>
      <c r="G31" s="165" t="s">
        <v>2</v>
      </c>
      <c r="H31" s="166" t="s">
        <v>68</v>
      </c>
      <c r="I31" s="591">
        <v>1</v>
      </c>
      <c r="J31" s="591"/>
      <c r="K31" s="591"/>
      <c r="L31" s="591">
        <v>2</v>
      </c>
      <c r="M31" s="591"/>
      <c r="N31" s="591"/>
      <c r="O31" s="591">
        <v>3</v>
      </c>
      <c r="P31" s="591"/>
      <c r="Q31" s="591"/>
      <c r="R31" s="591">
        <v>4</v>
      </c>
      <c r="S31" s="591"/>
      <c r="T31" s="591"/>
      <c r="U31" s="591"/>
      <c r="V31" s="591"/>
      <c r="W31" s="591"/>
      <c r="X31" s="591"/>
      <c r="Y31" s="591"/>
      <c r="Z31" s="591"/>
      <c r="AA31" s="163" t="s">
        <v>362</v>
      </c>
      <c r="AB31" s="163" t="s">
        <v>367</v>
      </c>
      <c r="AC31" s="163" t="s">
        <v>363</v>
      </c>
      <c r="AD31" s="199"/>
      <c r="AE31" s="628" t="e">
        <f>IF(#REF!="","",VLOOKUP(#REF!,'[3]Список участников'!A:L,8,FALSE))</f>
        <v>#REF!</v>
      </c>
      <c r="AG31" s="629" t="e">
        <f>IF(#REF!&gt;0,1,0)</f>
        <v>#REF!</v>
      </c>
      <c r="AH31" s="629"/>
      <c r="AI31" s="155"/>
      <c r="AJ31" s="168" t="e">
        <f>((#REF!+#REF!)/(#REF!+#REF!))/10</f>
        <v>#REF!</v>
      </c>
      <c r="AK31" s="168" t="e">
        <f>((#REF!+#REF!)/(#REF!+#REF!))/10</f>
        <v>#REF!</v>
      </c>
      <c r="AL31" s="168" t="e">
        <f>((#REF!+#REF!)/(#REF!+#REF!))/10</f>
        <v>#REF!</v>
      </c>
      <c r="AM31" s="168" t="e">
        <f>((#REF!+#REF!)/(#REF!+#REF!))/10</f>
        <v>#REF!</v>
      </c>
      <c r="AN31" s="168" t="e">
        <f>((#REF!+#REF!)/(#REF!+#REF!))/10</f>
        <v>#REF!</v>
      </c>
      <c r="AO31" s="168" t="e">
        <f>((#REF!+#REF!)/(#REF!+#REF!))/10</f>
        <v>#REF!</v>
      </c>
      <c r="AP31" s="168" t="e">
        <f>((#REF!+#REF!)/(#REF!+#REF!))/10</f>
        <v>#REF!</v>
      </c>
      <c r="AQ31" s="168" t="e">
        <f>((#REF!+#REF!)/(#REF!+#REF!))/10</f>
        <v>#REF!</v>
      </c>
      <c r="AR31" s="168" t="e">
        <f>((#REF!+#REF!)/(#REF!+#REF!))/10</f>
        <v>#REF!</v>
      </c>
      <c r="AS31" s="168" t="e">
        <f>((#REF!+#REF!)/(#REF!+#REF!))/10</f>
        <v>#REF!</v>
      </c>
      <c r="AU31" s="171"/>
      <c r="AV31" s="171"/>
      <c r="AW31" s="171"/>
      <c r="AX31" s="171"/>
      <c r="AY31" s="171"/>
      <c r="AZ31" s="171"/>
      <c r="BA31" s="171"/>
      <c r="BB31" s="171"/>
      <c r="BC31" s="627"/>
      <c r="BD31" s="627"/>
      <c r="BE31" s="627"/>
      <c r="BG31" s="627"/>
      <c r="BH31" s="637"/>
      <c r="BJ31" s="627"/>
      <c r="BL31" s="637"/>
      <c r="BM31" s="627"/>
    </row>
    <row r="32" spans="1:65" ht="16.2" thickTop="1">
      <c r="A32" s="617"/>
      <c r="B32" s="640"/>
      <c r="C32" s="621"/>
      <c r="D32" s="656"/>
      <c r="E32" s="624">
        <v>1</v>
      </c>
      <c r="F32" s="647">
        <v>27</v>
      </c>
      <c r="G32" s="172" t="s">
        <v>383</v>
      </c>
      <c r="H32" s="648"/>
      <c r="I32" s="592"/>
      <c r="J32" s="592"/>
      <c r="K32" s="593"/>
      <c r="L32" s="173"/>
      <c r="M32" s="174">
        <v>1</v>
      </c>
      <c r="N32" s="175"/>
      <c r="O32" s="173"/>
      <c r="P32" s="174">
        <v>2</v>
      </c>
      <c r="Q32" s="175"/>
      <c r="R32" s="173"/>
      <c r="S32" s="174"/>
      <c r="T32" s="175"/>
      <c r="U32" s="596"/>
      <c r="V32" s="597"/>
      <c r="W32" s="597"/>
      <c r="X32" s="597"/>
      <c r="Y32" s="597"/>
      <c r="Z32" s="598"/>
      <c r="AA32" s="605">
        <f>SUM(J32,M32,P32,S32,V32,Y32)</f>
        <v>3</v>
      </c>
      <c r="AB32" s="607"/>
      <c r="AC32" s="605">
        <v>2</v>
      </c>
      <c r="AD32" s="199"/>
      <c r="AE32" s="628"/>
      <c r="AG32" s="629"/>
      <c r="AH32" s="629"/>
    </row>
    <row r="33" spans="1:65" ht="13.5" customHeight="1">
      <c r="E33" s="625"/>
      <c r="F33" s="645"/>
      <c r="G33" s="177"/>
      <c r="H33" s="646"/>
      <c r="I33" s="594"/>
      <c r="J33" s="594"/>
      <c r="K33" s="595"/>
      <c r="L33" s="609" t="s">
        <v>370</v>
      </c>
      <c r="M33" s="610"/>
      <c r="N33" s="611"/>
      <c r="O33" s="609" t="s">
        <v>369</v>
      </c>
      <c r="P33" s="610"/>
      <c r="Q33" s="611"/>
      <c r="R33" s="613"/>
      <c r="S33" s="614"/>
      <c r="T33" s="615"/>
      <c r="U33" s="599"/>
      <c r="V33" s="600"/>
      <c r="W33" s="600"/>
      <c r="X33" s="600"/>
      <c r="Y33" s="600"/>
      <c r="Z33" s="601"/>
      <c r="AA33" s="606"/>
      <c r="AB33" s="608"/>
      <c r="AC33" s="606"/>
      <c r="AD33" s="190"/>
    </row>
    <row r="34" spans="1:65" ht="15.6">
      <c r="E34" s="643">
        <v>2</v>
      </c>
      <c r="F34" s="644">
        <v>38</v>
      </c>
      <c r="G34" s="172" t="s">
        <v>384</v>
      </c>
      <c r="H34" s="646"/>
      <c r="I34" s="179"/>
      <c r="J34" s="180">
        <v>2</v>
      </c>
      <c r="K34" s="181"/>
      <c r="L34" s="630"/>
      <c r="M34" s="631"/>
      <c r="N34" s="632"/>
      <c r="O34" s="182"/>
      <c r="P34" s="180">
        <v>2</v>
      </c>
      <c r="Q34" s="181"/>
      <c r="R34" s="182"/>
      <c r="S34" s="180"/>
      <c r="T34" s="181"/>
      <c r="U34" s="599"/>
      <c r="V34" s="600"/>
      <c r="W34" s="600"/>
      <c r="X34" s="600"/>
      <c r="Y34" s="600"/>
      <c r="Z34" s="601"/>
      <c r="AA34" s="612">
        <f>SUM(J34,M34,P34,S34,V34,Y34)</f>
        <v>4</v>
      </c>
      <c r="AB34" s="634"/>
      <c r="AC34" s="605">
        <v>1</v>
      </c>
      <c r="AD34" s="154"/>
      <c r="AI34" s="155"/>
      <c r="AJ34" s="156" t="s">
        <v>349</v>
      </c>
      <c r="AK34" s="156" t="s">
        <v>350</v>
      </c>
      <c r="AL34" s="156" t="s">
        <v>351</v>
      </c>
      <c r="AM34" s="156" t="s">
        <v>352</v>
      </c>
      <c r="AN34" s="156" t="s">
        <v>353</v>
      </c>
      <c r="AO34" s="156" t="s">
        <v>354</v>
      </c>
      <c r="AP34" s="156" t="s">
        <v>355</v>
      </c>
      <c r="AQ34" s="156" t="s">
        <v>356</v>
      </c>
      <c r="AR34" s="156" t="s">
        <v>357</v>
      </c>
      <c r="AS34" s="156" t="s">
        <v>358</v>
      </c>
      <c r="AU34" s="155"/>
      <c r="AV34" s="156" t="s">
        <v>5</v>
      </c>
      <c r="AW34" s="156" t="s">
        <v>10</v>
      </c>
      <c r="AX34" s="156" t="s">
        <v>14</v>
      </c>
      <c r="AY34" s="156" t="s">
        <v>359</v>
      </c>
      <c r="AZ34" s="156" t="s">
        <v>360</v>
      </c>
      <c r="BA34" s="156" t="s">
        <v>361</v>
      </c>
      <c r="BB34" s="157"/>
      <c r="BC34" s="158" t="s">
        <v>362</v>
      </c>
      <c r="BD34" s="158" t="s">
        <v>363</v>
      </c>
      <c r="BE34" s="158"/>
      <c r="BG34" s="158" t="s">
        <v>362</v>
      </c>
      <c r="BH34" s="158" t="s">
        <v>363</v>
      </c>
      <c r="BJ34" s="159"/>
      <c r="BL34" s="159"/>
      <c r="BM34" s="159"/>
    </row>
    <row r="35" spans="1:65">
      <c r="A35" s="160" t="s">
        <v>364</v>
      </c>
      <c r="B35" s="161" t="s">
        <v>67</v>
      </c>
      <c r="C35" s="161" t="s">
        <v>365</v>
      </c>
      <c r="D35" s="162" t="s">
        <v>366</v>
      </c>
      <c r="E35" s="625"/>
      <c r="F35" s="645"/>
      <c r="G35" s="177"/>
      <c r="H35" s="646"/>
      <c r="I35" s="684">
        <v>44256</v>
      </c>
      <c r="J35" s="614"/>
      <c r="K35" s="615"/>
      <c r="L35" s="633"/>
      <c r="M35" s="594"/>
      <c r="N35" s="595"/>
      <c r="O35" s="609" t="s">
        <v>369</v>
      </c>
      <c r="P35" s="610"/>
      <c r="Q35" s="611"/>
      <c r="R35" s="613"/>
      <c r="S35" s="614"/>
      <c r="T35" s="615"/>
      <c r="U35" s="599"/>
      <c r="V35" s="600"/>
      <c r="W35" s="600"/>
      <c r="X35" s="600"/>
      <c r="Y35" s="600"/>
      <c r="Z35" s="601"/>
      <c r="AA35" s="606"/>
      <c r="AB35" s="608"/>
      <c r="AC35" s="606"/>
      <c r="AD35" s="194"/>
      <c r="AI35" s="155">
        <v>1</v>
      </c>
      <c r="AJ35" s="168" t="e">
        <f>((#REF!+#REF!)/(#REF!+#REF!))/10</f>
        <v>#REF!</v>
      </c>
      <c r="AK35" s="168" t="e">
        <f>((#REF!+#REF!)/(#REF!+#REF!))/10</f>
        <v>#REF!</v>
      </c>
      <c r="AL35" s="168" t="e">
        <f>((#REF!+#REF!)/(#REF!+#REF!))/10</f>
        <v>#REF!</v>
      </c>
      <c r="AM35" s="168" t="e">
        <f>((#REF!+#REF!)/(#REF!+#REF!))/10</f>
        <v>#REF!</v>
      </c>
      <c r="AN35" s="168" t="e">
        <f>((#REF!+#REF!)/(#REF!+#REF!))/10</f>
        <v>#REF!</v>
      </c>
      <c r="AO35" s="168" t="e">
        <f>((#REF!+#REF!)/(#REF!+#REF!))/10</f>
        <v>#REF!</v>
      </c>
      <c r="AP35" s="168" t="e">
        <f>((#REF!+#REF!)/(#REF!+#REF!))/10</f>
        <v>#REF!</v>
      </c>
      <c r="AQ35" s="168" t="e">
        <f>((#REF!+#REF!)/(#REF!+#REF!))/10</f>
        <v>#REF!</v>
      </c>
      <c r="AR35" s="168" t="e">
        <f>((#REF!+#REF!)/(#REF!+#REF!))/10</f>
        <v>#REF!</v>
      </c>
      <c r="AS35" s="168" t="e">
        <f>((#REF!+#REF!)/(#REF!+#REF!))/10</f>
        <v>#REF!</v>
      </c>
      <c r="AU35" s="155">
        <v>1</v>
      </c>
      <c r="AV35" s="169"/>
      <c r="AW35" s="170" t="e">
        <f>IF(#REF!&gt;#REF!,BC35+0.1,BC35-0.1)</f>
        <v>#REF!</v>
      </c>
      <c r="AX35" s="170" t="e">
        <f>IF(#REF!&gt;#REF!,BC35+0.1,BC35-0.1)</f>
        <v>#REF!</v>
      </c>
      <c r="AY35" s="170" t="e">
        <f>IF(#REF!&gt;#REF!,BC35+0.1,BC35-0.1)</f>
        <v>#REF!</v>
      </c>
      <c r="AZ35" s="170" t="e">
        <f>IF(#REF!&gt;#REF!,BC35+0.1,BC35-0.1)</f>
        <v>#REF!</v>
      </c>
      <c r="BA35" s="170" t="e">
        <f>IF(#REF!&gt;#REF!,BC35+0.1,BC35-0.1)</f>
        <v>#REF!</v>
      </c>
      <c r="BB35" s="171"/>
      <c r="BC35" s="626">
        <f>AA32</f>
        <v>3</v>
      </c>
      <c r="BD35" s="626" t="e">
        <f>IF(AND(BC35=BC37,BC35=BC39),AJ35,(IF(AND(BC35=BC37,BC35=BC41),AK35,(IF(AND(BC35=BC37,BC35=BC43),AL35,(IF(AND(BC35=BC37,BC35=BC45),AM35,(IF(AND(BC35=BC39,BC35=BC41),AN35,(IF(AND(BC35=BC39,BC35=BC43),AO35,(IF(AND(BC35=BC39,BC35=BC45),AP35,(IF(AND(BC35=BC41,BC35=BC43),AQ35,(IF(AND(BC35=BC41,BC35=BC45),AR35,(IF(AND(BC35=BC43,BC35=BC45),AS35,999)))))))))))))))))))</f>
        <v>#REF!</v>
      </c>
      <c r="BE35" s="626" t="e">
        <f>IF(BJ35=1,BC35+BD35,BD35)</f>
        <v>#REF!</v>
      </c>
      <c r="BG35" s="626">
        <f>BC35</f>
        <v>3</v>
      </c>
      <c r="BH35" s="636" t="e">
        <f>IF(BG35=BG37,AW35,(IF(BG35=BG39,AX35,(IF(BG35=BG41,AY35,(IF(BG35=BG43,AZ35,(IF(BG35=BG45,BA35,999)))))))))</f>
        <v>#REF!</v>
      </c>
      <c r="BJ35" s="626" t="e">
        <f>IF(BD35&lt;&gt;999,1,0)</f>
        <v>#REF!</v>
      </c>
      <c r="BL35" s="636" t="e">
        <f>IF(BJ35=1,BE35,BH35)</f>
        <v>#REF!</v>
      </c>
      <c r="BM35" s="626" t="e">
        <f>IF(BL35&lt;&gt;999,BL35,BG35)</f>
        <v>#REF!</v>
      </c>
    </row>
    <row r="36" spans="1:65" ht="15.6">
      <c r="A36" s="616" t="e">
        <f>#REF!</f>
        <v>#REF!</v>
      </c>
      <c r="B36" s="618">
        <v>43550</v>
      </c>
      <c r="C36" s="620">
        <v>0.66666666666666663</v>
      </c>
      <c r="D36" s="622">
        <v>7</v>
      </c>
      <c r="E36" s="643">
        <v>3</v>
      </c>
      <c r="F36" s="644">
        <v>76</v>
      </c>
      <c r="G36" s="172" t="s">
        <v>159</v>
      </c>
      <c r="H36" s="646"/>
      <c r="I36" s="179"/>
      <c r="J36" s="196" t="s">
        <v>5</v>
      </c>
      <c r="K36" s="181"/>
      <c r="L36" s="179"/>
      <c r="M36" s="196" t="s">
        <v>5</v>
      </c>
      <c r="N36" s="181"/>
      <c r="O36" s="630"/>
      <c r="P36" s="631"/>
      <c r="Q36" s="632"/>
      <c r="R36" s="182"/>
      <c r="S36" s="196"/>
      <c r="T36" s="181"/>
      <c r="U36" s="599"/>
      <c r="V36" s="600"/>
      <c r="W36" s="600"/>
      <c r="X36" s="600"/>
      <c r="Y36" s="600"/>
      <c r="Z36" s="601"/>
      <c r="AA36" s="612">
        <v>2</v>
      </c>
      <c r="AB36" s="634"/>
      <c r="AC36" s="605">
        <v>3</v>
      </c>
      <c r="AD36" s="199"/>
      <c r="AE36" s="628">
        <f>IF(F32="","",VLOOKUP(F32,'[3]Список участников'!A:L,8,FALSE))</f>
        <v>19</v>
      </c>
      <c r="AG36" s="629">
        <f>IF(F32&gt;0,1,0)</f>
        <v>1</v>
      </c>
      <c r="AH36" s="629" t="e">
        <f>SUM(AG36:AG47)</f>
        <v>#REF!</v>
      </c>
      <c r="AI36" s="155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U36" s="155">
        <v>2</v>
      </c>
      <c r="AV36" s="170" t="e">
        <f>IF(#REF!&gt;#REF!,BC37+0.1,BC37-0.1)</f>
        <v>#REF!</v>
      </c>
      <c r="AW36" s="169"/>
      <c r="AX36" s="170" t="e">
        <f>IF(#REF!&gt;#REF!,BC37+0.1,BC37-0.1)</f>
        <v>#REF!</v>
      </c>
      <c r="AY36" s="170" t="e">
        <f>IF(#REF!&gt;#REF!,BC37+0.1,BC37-0.1)</f>
        <v>#REF!</v>
      </c>
      <c r="AZ36" s="170" t="e">
        <f>IF(#REF!&gt;#REF!,BC37+0.1,BC37-0.1)</f>
        <v>#REF!</v>
      </c>
      <c r="BA36" s="170" t="e">
        <f>IF(#REF!&gt;#REF!,BC37,BC37-0.1)</f>
        <v>#REF!</v>
      </c>
      <c r="BB36" s="171"/>
      <c r="BC36" s="627"/>
      <c r="BD36" s="627"/>
      <c r="BE36" s="627"/>
      <c r="BG36" s="627"/>
      <c r="BH36" s="637"/>
      <c r="BJ36" s="627"/>
      <c r="BL36" s="637"/>
      <c r="BM36" s="627"/>
    </row>
    <row r="37" spans="1:65">
      <c r="A37" s="617"/>
      <c r="B37" s="619"/>
      <c r="C37" s="621"/>
      <c r="D37" s="623"/>
      <c r="E37" s="625"/>
      <c r="F37" s="645"/>
      <c r="G37" s="177"/>
      <c r="H37" s="646"/>
      <c r="I37" s="635" t="s">
        <v>376</v>
      </c>
      <c r="J37" s="610"/>
      <c r="K37" s="611"/>
      <c r="L37" s="635" t="s">
        <v>376</v>
      </c>
      <c r="M37" s="610"/>
      <c r="N37" s="611"/>
      <c r="O37" s="633"/>
      <c r="P37" s="594"/>
      <c r="Q37" s="595"/>
      <c r="R37" s="613"/>
      <c r="S37" s="614"/>
      <c r="T37" s="615"/>
      <c r="U37" s="599"/>
      <c r="V37" s="600"/>
      <c r="W37" s="600"/>
      <c r="X37" s="600"/>
      <c r="Y37" s="600"/>
      <c r="Z37" s="601"/>
      <c r="AA37" s="606"/>
      <c r="AB37" s="608"/>
      <c r="AC37" s="606"/>
      <c r="AD37" s="199"/>
      <c r="AE37" s="628"/>
      <c r="AG37" s="629"/>
      <c r="AH37" s="629"/>
      <c r="AI37" s="155">
        <v>2</v>
      </c>
      <c r="AJ37" s="156" t="s">
        <v>370</v>
      </c>
      <c r="AK37" s="156" t="s">
        <v>371</v>
      </c>
      <c r="AL37" s="156" t="s">
        <v>372</v>
      </c>
      <c r="AM37" s="156" t="s">
        <v>373</v>
      </c>
      <c r="AN37" s="156" t="s">
        <v>353</v>
      </c>
      <c r="AO37" s="156" t="s">
        <v>354</v>
      </c>
      <c r="AP37" s="156" t="s">
        <v>355</v>
      </c>
      <c r="AQ37" s="156" t="s">
        <v>356</v>
      </c>
      <c r="AR37" s="156" t="s">
        <v>357</v>
      </c>
      <c r="AS37" s="156" t="s">
        <v>358</v>
      </c>
      <c r="AU37" s="155">
        <v>3</v>
      </c>
      <c r="AV37" s="170" t="e">
        <f>IF(#REF!&gt;#REF!,BC39+0.1,BC39-0.1)</f>
        <v>#REF!</v>
      </c>
      <c r="AW37" s="170" t="e">
        <f>IF(#REF!&gt;#REF!,BC39+0.1,BC39-0.1)</f>
        <v>#REF!</v>
      </c>
      <c r="AX37" s="178"/>
      <c r="AY37" s="170" t="e">
        <f>IF(#REF!&gt;#REF!,BC39+0.1,BC39-0.1)</f>
        <v>#REF!</v>
      </c>
      <c r="AZ37" s="170" t="e">
        <f>IF(#REF!&gt;#REF!,BC39+0.1,BC39-0.1)</f>
        <v>#REF!</v>
      </c>
      <c r="BA37" s="170" t="e">
        <f>IF(#REF!&gt;#REF!,BC39+0.1,BC39-0.1)</f>
        <v>#REF!</v>
      </c>
      <c r="BB37" s="157"/>
      <c r="BC37" s="626">
        <f>AA34</f>
        <v>4</v>
      </c>
      <c r="BD37" s="626" t="e">
        <f>IF(AND(BC37=BC35,BC37=BC39),AJ38,(IF(AND(BC37=BC35,BC37=BC41),AK38,(IF(AND(BC37=BC35,BC37=BC43),AL38,(IF(AND(BC37=BC35,BC37=BC45),AM38,(IF(AND(BC37=BC39,BC37=BC41),AN38,(IF(AND(BC37=BC39,BC37=BC43),AO38,(IF(AND(BC37=BC39,BC37=BC45),AP38,(IF(AND(BC37=BC41,BC37=BC43),AQ38,(IF(AND(BC37=BC41,BC37=BC45),AR38,(IF(AND(BC37=BC43,BC37=BC45),AS38,999)))))))))))))))))))</f>
        <v>#REF!</v>
      </c>
      <c r="BE37" s="626" t="e">
        <f t="shared" ref="BE37" si="30">IF(BJ37=1,BC37+BD37,BD37)</f>
        <v>#REF!</v>
      </c>
      <c r="BG37" s="626">
        <f>BC37</f>
        <v>4</v>
      </c>
      <c r="BH37" s="636" t="e">
        <f>IF(BG37=BG35,AV36,(IF(BG37=BG39,AX36,(IF(BG37=BG41,AY36,(IF(BG37=BG43,AZ36,(IF(BG37=BG45,BA36,999)))))))))</f>
        <v>#REF!</v>
      </c>
      <c r="BJ37" s="626" t="e">
        <f t="shared" ref="BJ37" si="31">IF(BD37&lt;&gt;999,1,0)</f>
        <v>#REF!</v>
      </c>
      <c r="BL37" s="636" t="e">
        <f>IF(BJ37=1,BE37,BH37)</f>
        <v>#REF!</v>
      </c>
      <c r="BM37" s="626" t="e">
        <f t="shared" ref="BM37" si="32">IF(BL37&lt;&gt;999,BL37,BG37)</f>
        <v>#REF!</v>
      </c>
    </row>
    <row r="38" spans="1:65" ht="15.6">
      <c r="A38" s="638" t="e">
        <f>#REF!</f>
        <v>#REF!</v>
      </c>
      <c r="B38" s="639">
        <v>43550</v>
      </c>
      <c r="C38" s="641">
        <v>0.66666666666666663</v>
      </c>
      <c r="D38" s="642">
        <v>8</v>
      </c>
      <c r="E38" s="643">
        <v>4</v>
      </c>
      <c r="F38" s="644">
        <v>87</v>
      </c>
      <c r="G38" s="172"/>
      <c r="H38" s="646"/>
      <c r="I38" s="179"/>
      <c r="J38" s="180"/>
      <c r="K38" s="181"/>
      <c r="L38" s="182"/>
      <c r="M38" s="180"/>
      <c r="N38" s="181"/>
      <c r="O38" s="182"/>
      <c r="P38" s="180"/>
      <c r="Q38" s="181"/>
      <c r="R38" s="630"/>
      <c r="S38" s="631"/>
      <c r="T38" s="632"/>
      <c r="U38" s="599"/>
      <c r="V38" s="600"/>
      <c r="W38" s="600"/>
      <c r="X38" s="600"/>
      <c r="Y38" s="600"/>
      <c r="Z38" s="601"/>
      <c r="AA38" s="612"/>
      <c r="AB38" s="634"/>
      <c r="AC38" s="605"/>
      <c r="AD38" s="199"/>
      <c r="AE38" s="628">
        <f>IF(F34="","",VLOOKUP(F34,'[3]Список участников'!A:L,8,FALSE))</f>
        <v>0</v>
      </c>
      <c r="AG38" s="629">
        <f>IF(F34&gt;0,1,0)</f>
        <v>1</v>
      </c>
      <c r="AH38" s="629"/>
      <c r="AI38" s="155"/>
      <c r="AJ38" s="168" t="e">
        <f>((#REF!+#REF!)/(#REF!+#REF!))/10</f>
        <v>#REF!</v>
      </c>
      <c r="AK38" s="168" t="e">
        <f>((#REF!+#REF!)/(#REF!+#REF!))/10</f>
        <v>#REF!</v>
      </c>
      <c r="AL38" s="168" t="e">
        <f>((#REF!+#REF!)/(#REF!+#REF!))/10</f>
        <v>#REF!</v>
      </c>
      <c r="AM38" s="168" t="e">
        <f>((#REF!+#REF!)/(#REF!+#REF!))/10</f>
        <v>#REF!</v>
      </c>
      <c r="AN38" s="168" t="e">
        <f>((#REF!+#REF!)/(#REF!+#REF!))/10</f>
        <v>#REF!</v>
      </c>
      <c r="AO38" s="168" t="e">
        <f>((#REF!+#REF!)/(#REF!+#REF!))/10</f>
        <v>#REF!</v>
      </c>
      <c r="AP38" s="168" t="e">
        <f>((#REF!+#REF!)/(#REF!+#REF!))/10</f>
        <v>#REF!</v>
      </c>
      <c r="AQ38" s="168" t="e">
        <f>((#REF!+#REF!)/(#REF!+#REF!))/10</f>
        <v>#REF!</v>
      </c>
      <c r="AR38" s="168" t="e">
        <f>((#REF!+#REF!)/(#REF!+#REF!))/10</f>
        <v>#REF!</v>
      </c>
      <c r="AS38" s="168" t="e">
        <f>((#REF!+#REF!)/(#REF!+#REF!))/10</f>
        <v>#REF!</v>
      </c>
      <c r="AU38" s="155">
        <v>4</v>
      </c>
      <c r="AV38" s="170" t="e">
        <f>IF(#REF!&gt;#REF!,BC41+0.1,BC41-0.1)</f>
        <v>#REF!</v>
      </c>
      <c r="AW38" s="170" t="e">
        <f>IF(#REF!&gt;#REF!,BC41+0.1,BC41-0.1)</f>
        <v>#REF!</v>
      </c>
      <c r="AX38" s="170" t="e">
        <f>IF(#REF!&gt;#REF!,BC41+0.1,BC41-0.1)</f>
        <v>#REF!</v>
      </c>
      <c r="AY38" s="169"/>
      <c r="AZ38" s="170" t="e">
        <f>IF(#REF!&gt;#REF!,BC41+0.1,BC41-0.1)</f>
        <v>#REF!</v>
      </c>
      <c r="BA38" s="170" t="e">
        <f>IF(#REF!&gt;#REF!,BC41+0.1,BC41-0.1)</f>
        <v>#REF!</v>
      </c>
      <c r="BB38" s="171"/>
      <c r="BC38" s="627"/>
      <c r="BD38" s="627"/>
      <c r="BE38" s="627"/>
      <c r="BG38" s="627"/>
      <c r="BH38" s="637"/>
      <c r="BJ38" s="627"/>
      <c r="BL38" s="637"/>
      <c r="BM38" s="627"/>
    </row>
    <row r="39" spans="1:65" ht="13.8" thickBot="1">
      <c r="A39" s="617"/>
      <c r="B39" s="640"/>
      <c r="C39" s="621"/>
      <c r="D39" s="623"/>
      <c r="E39" s="624"/>
      <c r="F39" s="649"/>
      <c r="G39" s="183"/>
      <c r="H39" s="650"/>
      <c r="I39" s="653"/>
      <c r="J39" s="654"/>
      <c r="K39" s="665"/>
      <c r="L39" s="666"/>
      <c r="M39" s="654"/>
      <c r="N39" s="665"/>
      <c r="O39" s="666"/>
      <c r="P39" s="654"/>
      <c r="Q39" s="665"/>
      <c r="R39" s="651"/>
      <c r="S39" s="592"/>
      <c r="T39" s="593"/>
      <c r="U39" s="602"/>
      <c r="V39" s="603"/>
      <c r="W39" s="603"/>
      <c r="X39" s="603"/>
      <c r="Y39" s="603"/>
      <c r="Z39" s="604"/>
      <c r="AA39" s="605"/>
      <c r="AB39" s="607"/>
      <c r="AC39" s="605"/>
      <c r="AD39" s="199"/>
      <c r="AE39" s="628"/>
      <c r="AG39" s="629"/>
      <c r="AH39" s="629"/>
      <c r="AI39" s="155">
        <v>3</v>
      </c>
      <c r="AJ39" s="156" t="s">
        <v>375</v>
      </c>
      <c r="AK39" s="156" t="s">
        <v>371</v>
      </c>
      <c r="AL39" s="156" t="s">
        <v>372</v>
      </c>
      <c r="AM39" s="156" t="s">
        <v>373</v>
      </c>
      <c r="AN39" s="156" t="s">
        <v>350</v>
      </c>
      <c r="AO39" s="156" t="s">
        <v>351</v>
      </c>
      <c r="AP39" s="156" t="s">
        <v>352</v>
      </c>
      <c r="AQ39" s="156" t="s">
        <v>356</v>
      </c>
      <c r="AR39" s="156" t="s">
        <v>357</v>
      </c>
      <c r="AS39" s="156" t="s">
        <v>358</v>
      </c>
      <c r="AU39" s="155">
        <v>5</v>
      </c>
      <c r="AV39" s="170" t="e">
        <f>IF(#REF!&gt;#REF!,BC43+0.1,BC43-0.1)</f>
        <v>#REF!</v>
      </c>
      <c r="AW39" s="170" t="e">
        <f>IF(#REF!&gt;#REF!,BC43+0.1,BC43-0.1)</f>
        <v>#REF!</v>
      </c>
      <c r="AX39" s="170" t="e">
        <f>IF(#REF!&gt;#REF!,BC43+0.1,BC43-0.1)</f>
        <v>#REF!</v>
      </c>
      <c r="AY39" s="170" t="e">
        <f>IF(#REF!&gt;#REF!,BC43+0.1,BC43-0.1)</f>
        <v>#REF!</v>
      </c>
      <c r="AZ39" s="178"/>
      <c r="BA39" s="170" t="e">
        <f>IF(#REF!&gt;#REF!,BC43+0.1,BC43-0.1)</f>
        <v>#REF!</v>
      </c>
      <c r="BB39" s="157"/>
      <c r="BC39" s="626">
        <f>AA36</f>
        <v>2</v>
      </c>
      <c r="BD39" s="626" t="e">
        <f>IF(AND(BC39=BC35,BC39=BC37),AJ40,(IF(AND(BC39=BC35,BC39=BC41),AK40,(IF(AND(BC39=BC35,BC39=BC43),AL40,(IF(AND(BC39=BC35,BC39=BC45),AM40,(IF(AND(BC39=BC37,BC39=BC41),AN40,(IF(AND(BC39=BC37,BC39=BC43),AO40,(IF(AND(BC39=BC37,BC39=BC45),AP40,(IF(AND(BC39=BC41,BC39=BC43),AQ40,(IF(AND(BC39=BC41,BC39=BC45),AR40,(IF(AND(BC39=BC43,BC39=BC45),AS40,999)))))))))))))))))))</f>
        <v>#REF!</v>
      </c>
      <c r="BE39" s="626" t="e">
        <f t="shared" ref="BE39" si="33">IF(BJ39=1,BC39+BD39,BD39)</f>
        <v>#REF!</v>
      </c>
      <c r="BG39" s="626">
        <f>BC39</f>
        <v>2</v>
      </c>
      <c r="BH39" s="636" t="e">
        <f>IF(BG39=BG35,AV37,(IF(BG39=BG37,AW37,(IF(BG39=BG41,AY37,(IF(BG39=BG43,AZ37,(IF(BG39=BG45,BA37,999)))))))))</f>
        <v>#REF!</v>
      </c>
      <c r="BJ39" s="626" t="e">
        <f t="shared" ref="BJ39" si="34">IF(BD39&lt;&gt;999,1,0)</f>
        <v>#REF!</v>
      </c>
      <c r="BL39" s="636" t="e">
        <f>IF(BJ39=1,BE39,BH39)</f>
        <v>#REF!</v>
      </c>
      <c r="BM39" s="626" t="e">
        <f t="shared" ref="BM39" si="35">IF(BL39&lt;&gt;999,BL39,BG39)</f>
        <v>#REF!</v>
      </c>
    </row>
    <row r="40" spans="1:65" ht="16.2" thickTop="1">
      <c r="A40" s="638" t="e">
        <f>#REF!</f>
        <v>#REF!</v>
      </c>
      <c r="B40" s="639">
        <v>43550</v>
      </c>
      <c r="C40" s="641">
        <v>0.73611111111111116</v>
      </c>
      <c r="D40" s="642">
        <v>1</v>
      </c>
      <c r="E40" s="657"/>
      <c r="F40" s="659"/>
      <c r="G40" s="184" t="str">
        <f>IF(F40=0,"",VLOOKUP(F40,'[3]Список участников'!A:H,3,FALSE))</f>
        <v/>
      </c>
      <c r="H40" s="661" t="str">
        <f>IF(F40=0,"",VLOOKUP(F40,'[3]Список участников'!A:H,5,FALSE))</f>
        <v/>
      </c>
      <c r="I40" s="185"/>
      <c r="J40" s="186"/>
      <c r="K40" s="185"/>
      <c r="L40" s="185"/>
      <c r="M40" s="186"/>
      <c r="N40" s="185"/>
      <c r="O40" s="185"/>
      <c r="P40" s="186"/>
      <c r="Q40" s="185"/>
      <c r="R40" s="185"/>
      <c r="S40" s="186"/>
      <c r="T40" s="185"/>
      <c r="U40" s="663"/>
      <c r="V40" s="663"/>
      <c r="W40" s="663"/>
      <c r="X40" s="185"/>
      <c r="Y40" s="186"/>
      <c r="Z40" s="185"/>
      <c r="AA40" s="671"/>
      <c r="AB40" s="673"/>
      <c r="AC40" s="671"/>
      <c r="AD40" s="199"/>
      <c r="AE40" s="628">
        <f>IF(F36="","",VLOOKUP(F36,'[3]Список участников'!A:L,8,FALSE))</f>
        <v>0</v>
      </c>
      <c r="AG40" s="629">
        <f>IF(F36&gt;0,1,0)</f>
        <v>1</v>
      </c>
      <c r="AH40" s="629"/>
      <c r="AI40" s="155"/>
      <c r="AJ40" s="168" t="e">
        <f>((#REF!+#REF!)/(#REF!+#REF!))/10</f>
        <v>#REF!</v>
      </c>
      <c r="AK40" s="168" t="e">
        <f>((#REF!+#REF!)/(#REF!+#REF!))/10</f>
        <v>#REF!</v>
      </c>
      <c r="AL40" s="168" t="e">
        <f>((#REF!+#REF!)/(#REF!+#REF!))/10</f>
        <v>#REF!</v>
      </c>
      <c r="AM40" s="168" t="e">
        <f>((#REF!+#REF!)/(#REF!+#REF!))/10</f>
        <v>#REF!</v>
      </c>
      <c r="AN40" s="168" t="e">
        <f>((#REF!+#REF!)/(#REF!+#REF!))/10</f>
        <v>#REF!</v>
      </c>
      <c r="AO40" s="168" t="e">
        <f>((#REF!+#REF!)/(#REF!+#REF!))/10</f>
        <v>#REF!</v>
      </c>
      <c r="AP40" s="168" t="e">
        <f>((#REF!+#REF!)/(#REF!+#REF!))/10</f>
        <v>#REF!</v>
      </c>
      <c r="AQ40" s="168" t="e">
        <f>((#REF!+#REF!)/(#REF!+#REF!))/10</f>
        <v>#REF!</v>
      </c>
      <c r="AR40" s="168" t="e">
        <f>((#REF!+#REF!)/(#REF!+#REF!))/10</f>
        <v>#REF!</v>
      </c>
      <c r="AS40" s="168" t="e">
        <f>((#REF!+#REF!)/(#REF!+#REF!))/10</f>
        <v>#REF!</v>
      </c>
      <c r="AU40" s="155">
        <v>6</v>
      </c>
      <c r="AV40" s="170" t="e">
        <f>IF(#REF!&gt;#REF!,BC45+0.1,BC45-0.1)</f>
        <v>#REF!</v>
      </c>
      <c r="AW40" s="170" t="e">
        <f>IF(#REF!&gt;#REF!,BC45+0.1,BC45-0.1)</f>
        <v>#REF!</v>
      </c>
      <c r="AX40" s="170" t="e">
        <f>IF(#REF!&gt;#REF!,BC45+0.1,BC45-0.1)</f>
        <v>#REF!</v>
      </c>
      <c r="AY40" s="170" t="e">
        <f>IF(#REF!&gt;#REF!,BC45+0.1,BC45-0.1)</f>
        <v>#REF!</v>
      </c>
      <c r="AZ40" s="170" t="e">
        <f>IF(#REF!&gt;#REF!,BC45+0.1,BC45-0.1)</f>
        <v>#REF!</v>
      </c>
      <c r="BA40" s="169"/>
      <c r="BB40" s="171"/>
      <c r="BC40" s="627"/>
      <c r="BD40" s="627"/>
      <c r="BE40" s="627"/>
      <c r="BG40" s="627"/>
      <c r="BH40" s="637"/>
      <c r="BJ40" s="627"/>
      <c r="BL40" s="637"/>
      <c r="BM40" s="627"/>
    </row>
    <row r="41" spans="1:65">
      <c r="A41" s="617"/>
      <c r="B41" s="640"/>
      <c r="C41" s="621"/>
      <c r="D41" s="623"/>
      <c r="E41" s="658"/>
      <c r="F41" s="660"/>
      <c r="G41" s="187" t="str">
        <f>IF(F40=0,"",VLOOKUP(F40,'[3]Список участников'!A:H,6,FALSE))</f>
        <v/>
      </c>
      <c r="H41" s="662"/>
      <c r="I41" s="653"/>
      <c r="J41" s="654"/>
      <c r="K41" s="654"/>
      <c r="L41" s="653"/>
      <c r="M41" s="654"/>
      <c r="N41" s="654"/>
      <c r="O41" s="653"/>
      <c r="P41" s="654"/>
      <c r="Q41" s="654"/>
      <c r="R41" s="653"/>
      <c r="S41" s="654"/>
      <c r="T41" s="654"/>
      <c r="U41" s="664"/>
      <c r="V41" s="664"/>
      <c r="W41" s="664"/>
      <c r="X41" s="653"/>
      <c r="Y41" s="654"/>
      <c r="Z41" s="654"/>
      <c r="AA41" s="672"/>
      <c r="AB41" s="674"/>
      <c r="AC41" s="672"/>
      <c r="AD41" s="199"/>
      <c r="AE41" s="628"/>
      <c r="AG41" s="629"/>
      <c r="AH41" s="629"/>
      <c r="AI41" s="155">
        <v>4</v>
      </c>
      <c r="AJ41" s="156" t="s">
        <v>375</v>
      </c>
      <c r="AK41" s="156" t="s">
        <v>370</v>
      </c>
      <c r="AL41" s="156" t="s">
        <v>372</v>
      </c>
      <c r="AM41" s="156" t="s">
        <v>373</v>
      </c>
      <c r="AN41" s="156" t="s">
        <v>349</v>
      </c>
      <c r="AO41" s="156" t="s">
        <v>351</v>
      </c>
      <c r="AP41" s="156" t="s">
        <v>352</v>
      </c>
      <c r="AQ41" s="156" t="s">
        <v>354</v>
      </c>
      <c r="AR41" s="156" t="s">
        <v>355</v>
      </c>
      <c r="AS41" s="156" t="s">
        <v>358</v>
      </c>
      <c r="AU41" s="171"/>
      <c r="AV41" s="157"/>
      <c r="AW41" s="157"/>
      <c r="AX41" s="157"/>
      <c r="AY41" s="157"/>
      <c r="AZ41" s="157"/>
      <c r="BA41" s="157"/>
      <c r="BB41" s="157"/>
      <c r="BC41" s="626">
        <f>AA38</f>
        <v>0</v>
      </c>
      <c r="BD41" s="626" t="e">
        <f>IF(AND(BC41=BC35,BC41=BC37),AJ42,(IF(AND(BC41=BC35,BC41=BC39),AK42,(IF(AND(BC41=BC35,BC41=BC43),AL42,(IF(AND(BC41=BC35,BC41=BC45),AM42,(IF(AND(BC41=BC37,BC41=BC39),AN42,(IF(AND(BC41=BC37,BC41=BC43),AO42,(IF(AND(BC41=BC37,BC41=BC45),AP42,(IF(AND(BC41=BC39,BC41=BC43),AQ42,(IF(AND(BC41=BC39,BC41=BC45),AR42,(IF(AND(BC41=BC43,BC41=BC45),AS42,999)))))))))))))))))))</f>
        <v>#REF!</v>
      </c>
      <c r="BE41" s="626" t="e">
        <f t="shared" ref="BE41" si="36">IF(BJ41=1,BC41+BD41,BD41)</f>
        <v>#REF!</v>
      </c>
      <c r="BG41" s="626">
        <f>BC41</f>
        <v>0</v>
      </c>
      <c r="BH41" s="636" t="e">
        <f>IF(BG41=BG35,AV38,(IF(BG41=BG37,AW38,(IF(BG41=BG39,AX38,(IF(BG41=BG43,AZ38,(IF(BG41=BG45,BA38,999)))))))))</f>
        <v>#REF!</v>
      </c>
      <c r="BJ41" s="626" t="e">
        <f t="shared" ref="BJ41" si="37">IF(BD41&lt;&gt;999,1,0)</f>
        <v>#REF!</v>
      </c>
      <c r="BL41" s="636" t="e">
        <f>IF(BJ41=1,BE41,BH41)</f>
        <v>#REF!</v>
      </c>
      <c r="BM41" s="626" t="e">
        <f t="shared" ref="BM41" si="38">IF(BL41&lt;&gt;999,BL41,BG41)</f>
        <v>#REF!</v>
      </c>
    </row>
    <row r="42" spans="1:65">
      <c r="A42" s="638" t="e">
        <f>#REF!</f>
        <v>#REF!</v>
      </c>
      <c r="B42" s="639">
        <v>43550</v>
      </c>
      <c r="C42" s="641">
        <v>0.73611111111111116</v>
      </c>
      <c r="D42" s="642">
        <v>2</v>
      </c>
      <c r="E42" s="188"/>
      <c r="F42" s="189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99"/>
      <c r="AE42" s="628">
        <f>IF(F38="","",VLOOKUP(F38,'[3]Список участников'!A:L,8,FALSE))</f>
        <v>0</v>
      </c>
      <c r="AG42" s="629">
        <f>IF(F38&gt;0,1,0)</f>
        <v>1</v>
      </c>
      <c r="AH42" s="629"/>
      <c r="AI42" s="155"/>
      <c r="AJ42" s="168" t="e">
        <f>((#REF!+#REF!)/(#REF!+#REF!))/10</f>
        <v>#REF!</v>
      </c>
      <c r="AK42" s="168" t="e">
        <f>((#REF!+#REF!)/(#REF!+#REF!))/10</f>
        <v>#REF!</v>
      </c>
      <c r="AL42" s="168" t="e">
        <f>((#REF!+#REF!)/(#REF!+#REF!))/10</f>
        <v>#REF!</v>
      </c>
      <c r="AM42" s="168" t="e">
        <f>((#REF!+#REF!)/(#REF!+#REF!))/10</f>
        <v>#REF!</v>
      </c>
      <c r="AN42" s="168" t="e">
        <f>((#REF!+#REF!)/(#REF!+#REF!))/10</f>
        <v>#REF!</v>
      </c>
      <c r="AO42" s="168" t="e">
        <f>((#REF!+#REF!)/(#REF!+#REF!))/10</f>
        <v>#REF!</v>
      </c>
      <c r="AP42" s="168" t="e">
        <f>((#REF!+#REF!)/(#REF!+#REF!))/10</f>
        <v>#REF!</v>
      </c>
      <c r="AQ42" s="168" t="e">
        <f>((#REF!+#REF!)/(#REF!+#REF!))/10</f>
        <v>#REF!</v>
      </c>
      <c r="AR42" s="168" t="e">
        <f>((#REF!+#REF!)/(#REF!+#REF!))/10</f>
        <v>#REF!</v>
      </c>
      <c r="AS42" s="168" t="e">
        <f>((#REF!+#REF!)/(#REF!+#REF!))/10</f>
        <v>#REF!</v>
      </c>
      <c r="AU42" s="171"/>
      <c r="AV42" s="171"/>
      <c r="AW42" s="171"/>
      <c r="AX42" s="171"/>
      <c r="AY42" s="171"/>
      <c r="AZ42" s="171"/>
      <c r="BA42" s="171"/>
      <c r="BB42" s="171"/>
      <c r="BC42" s="627"/>
      <c r="BD42" s="627"/>
      <c r="BE42" s="627"/>
      <c r="BG42" s="627"/>
      <c r="BH42" s="637"/>
      <c r="BJ42" s="627"/>
      <c r="BL42" s="637"/>
      <c r="BM42" s="627"/>
    </row>
    <row r="43" spans="1:65" ht="13.8" thickBot="1">
      <c r="A43" s="617"/>
      <c r="B43" s="640"/>
      <c r="C43" s="621"/>
      <c r="D43" s="623"/>
      <c r="E43" s="589" t="s">
        <v>347</v>
      </c>
      <c r="F43" s="589"/>
      <c r="G43" s="589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590" t="s">
        <v>385</v>
      </c>
      <c r="AB43" s="590"/>
      <c r="AC43" s="590"/>
      <c r="AD43" s="199"/>
      <c r="AE43" s="628"/>
      <c r="AG43" s="629"/>
      <c r="AH43" s="629"/>
      <c r="AI43" s="155">
        <v>5</v>
      </c>
      <c r="AJ43" s="156" t="s">
        <v>375</v>
      </c>
      <c r="AK43" s="156" t="s">
        <v>370</v>
      </c>
      <c r="AL43" s="156" t="s">
        <v>371</v>
      </c>
      <c r="AM43" s="156" t="s">
        <v>373</v>
      </c>
      <c r="AN43" s="156" t="s">
        <v>349</v>
      </c>
      <c r="AO43" s="156" t="s">
        <v>350</v>
      </c>
      <c r="AP43" s="156" t="s">
        <v>352</v>
      </c>
      <c r="AQ43" s="156" t="s">
        <v>353</v>
      </c>
      <c r="AR43" s="156" t="s">
        <v>355</v>
      </c>
      <c r="AS43" s="156" t="s">
        <v>357</v>
      </c>
      <c r="AU43" s="171"/>
      <c r="AV43" s="157"/>
      <c r="AW43" s="157"/>
      <c r="AX43" s="157"/>
      <c r="AY43" s="157"/>
      <c r="AZ43" s="157"/>
      <c r="BA43" s="157"/>
      <c r="BB43" s="157"/>
      <c r="BC43" s="626">
        <f>AA40</f>
        <v>0</v>
      </c>
      <c r="BD43" s="626" t="e">
        <f>IF(AND(BC43=BC35,BC43=BC37),AJ44,(IF(AND(BC43=BC35,BC43=BC39),AK44,(IF(AND(BC43=BC35,BC43=BC41),AL44,(IF(AND(BC43=BC35,BC43=BC45),AM44,(IF(AND(BC43=BC37,BC43=BC39),AN44,(IF(AND(BC43=BC37,BC43=BC41),AO44,(IF(AND(BC43=BC37,BC43=BC45),AP44,(IF(AND(BC43=BC39,BC43=BC41),AQ44,(IF(AND(BC43=BC39,BC43=BC45),AR44,(IF(AND(BC43=BC41,BC43=BC45),AS44,999)))))))))))))))))))</f>
        <v>#REF!</v>
      </c>
      <c r="BE43" s="626" t="e">
        <f t="shared" ref="BE43" si="39">IF(BJ43=1,BC43+BD43,BD43)</f>
        <v>#REF!</v>
      </c>
      <c r="BG43" s="626">
        <f>BC43</f>
        <v>0</v>
      </c>
      <c r="BH43" s="636" t="e">
        <f>IF(BG43=BG35,AV39,(IF(BG43=BG37,AW39,(IF(BG43=BG39,AX39,(IF(BG43=BG41,AY39,(IF(BG43=BG45,BA39,999)))))))))</f>
        <v>#REF!</v>
      </c>
      <c r="BJ43" s="626" t="e">
        <f t="shared" ref="BJ43" si="40">IF(BD43&lt;&gt;999,1,0)</f>
        <v>#REF!</v>
      </c>
      <c r="BL43" s="636" t="e">
        <f>IF(BJ43=1,BE43,BH43)</f>
        <v>#REF!</v>
      </c>
      <c r="BM43" s="626" t="e">
        <f t="shared" ref="BM43" si="41">IF(BL43&lt;&gt;999,BL43,BG43)</f>
        <v>#REF!</v>
      </c>
    </row>
    <row r="44" spans="1:65" ht="14.4" thickTop="1" thickBot="1">
      <c r="A44" s="638" t="e">
        <f>#REF!</f>
        <v>#REF!</v>
      </c>
      <c r="B44" s="639">
        <v>43550</v>
      </c>
      <c r="C44" s="641">
        <v>0.79166666666666663</v>
      </c>
      <c r="D44" s="655">
        <v>3</v>
      </c>
      <c r="E44" s="163" t="s">
        <v>65</v>
      </c>
      <c r="F44" s="164"/>
      <c r="G44" s="165" t="s">
        <v>2</v>
      </c>
      <c r="H44" s="166" t="s">
        <v>68</v>
      </c>
      <c r="I44" s="591">
        <v>1</v>
      </c>
      <c r="J44" s="591"/>
      <c r="K44" s="591"/>
      <c r="L44" s="591">
        <v>2</v>
      </c>
      <c r="M44" s="591"/>
      <c r="N44" s="591"/>
      <c r="O44" s="591">
        <v>3</v>
      </c>
      <c r="P44" s="591"/>
      <c r="Q44" s="591"/>
      <c r="R44" s="591">
        <v>4</v>
      </c>
      <c r="S44" s="591"/>
      <c r="T44" s="591"/>
      <c r="U44" s="591"/>
      <c r="V44" s="591"/>
      <c r="W44" s="591"/>
      <c r="X44" s="591"/>
      <c r="Y44" s="591"/>
      <c r="Z44" s="591"/>
      <c r="AA44" s="163" t="s">
        <v>362</v>
      </c>
      <c r="AB44" s="163" t="s">
        <v>367</v>
      </c>
      <c r="AC44" s="163" t="s">
        <v>363</v>
      </c>
      <c r="AD44" s="199"/>
      <c r="AE44" s="628" t="str">
        <f>IF(F40="","",VLOOKUP(F40,'[3]Список участников'!A:L,8,FALSE))</f>
        <v/>
      </c>
      <c r="AG44" s="629">
        <f>IF(F40&gt;0,1,0)</f>
        <v>0</v>
      </c>
      <c r="AH44" s="629"/>
      <c r="AI44" s="155"/>
      <c r="AJ44" s="168" t="e">
        <f>((#REF!+#REF!)/(#REF!+#REF!))/10</f>
        <v>#REF!</v>
      </c>
      <c r="AK44" s="168" t="e">
        <f>((#REF!+#REF!)/(#REF!+#REF!))/10</f>
        <v>#REF!</v>
      </c>
      <c r="AL44" s="168" t="e">
        <f>((#REF!+#REF!)/(#REF!+#REF!))/10</f>
        <v>#REF!</v>
      </c>
      <c r="AM44" s="168" t="e">
        <f>((#REF!+#REF!)/(#REF!+#REF!))/10</f>
        <v>#REF!</v>
      </c>
      <c r="AN44" s="168" t="e">
        <f>((#REF!+#REF!)/(#REF!+#REF!))/10</f>
        <v>#REF!</v>
      </c>
      <c r="AO44" s="168" t="e">
        <f>((#REF!+#REF!)/(#REF!+#REF!))/10</f>
        <v>#REF!</v>
      </c>
      <c r="AP44" s="168" t="e">
        <f>((#REF!+#REF!)/(#REF!+#REF!))/10</f>
        <v>#REF!</v>
      </c>
      <c r="AQ44" s="168" t="e">
        <f>((#REF!+#REF!)/(#REF!+#REF!))/10</f>
        <v>#REF!</v>
      </c>
      <c r="AR44" s="168" t="e">
        <f>((#REF!+#REF!)/(#REF!+#REF!))/10</f>
        <v>#REF!</v>
      </c>
      <c r="AS44" s="168" t="e">
        <f>((#REF!+#REF!)/(#REF!+#REF!))/10</f>
        <v>#REF!</v>
      </c>
      <c r="AU44" s="171"/>
      <c r="AV44" s="171"/>
      <c r="AW44" s="171"/>
      <c r="AX44" s="171"/>
      <c r="AY44" s="171"/>
      <c r="AZ44" s="171"/>
      <c r="BA44" s="171"/>
      <c r="BB44" s="171"/>
      <c r="BC44" s="627"/>
      <c r="BD44" s="627"/>
      <c r="BE44" s="627"/>
      <c r="BG44" s="627"/>
      <c r="BH44" s="637"/>
      <c r="BJ44" s="627"/>
      <c r="BL44" s="637"/>
      <c r="BM44" s="627"/>
    </row>
    <row r="45" spans="1:65" ht="16.2" thickTop="1">
      <c r="A45" s="617"/>
      <c r="B45" s="640"/>
      <c r="C45" s="621"/>
      <c r="D45" s="656"/>
      <c r="E45" s="624">
        <v>1</v>
      </c>
      <c r="F45" s="647">
        <v>28</v>
      </c>
      <c r="G45" s="172" t="s">
        <v>386</v>
      </c>
      <c r="H45" s="648"/>
      <c r="I45" s="592"/>
      <c r="J45" s="592"/>
      <c r="K45" s="593"/>
      <c r="L45" s="173"/>
      <c r="M45" s="174">
        <v>2</v>
      </c>
      <c r="N45" s="175"/>
      <c r="O45" s="173"/>
      <c r="P45" s="174">
        <v>2</v>
      </c>
      <c r="Q45" s="175"/>
      <c r="R45" s="173"/>
      <c r="S45" s="174">
        <v>2</v>
      </c>
      <c r="T45" s="175"/>
      <c r="U45" s="596"/>
      <c r="V45" s="597"/>
      <c r="W45" s="597"/>
      <c r="X45" s="597"/>
      <c r="Y45" s="597"/>
      <c r="Z45" s="598"/>
      <c r="AA45" s="605">
        <f>SUM(J45,M45,P45,S45,V45,Y45)</f>
        <v>6</v>
      </c>
      <c r="AB45" s="607"/>
      <c r="AC45" s="605">
        <v>1</v>
      </c>
      <c r="AD45" s="199"/>
      <c r="AE45" s="628"/>
      <c r="AG45" s="629"/>
      <c r="AH45" s="629"/>
      <c r="AI45" s="155">
        <v>6</v>
      </c>
      <c r="AJ45" s="156" t="s">
        <v>375</v>
      </c>
      <c r="AK45" s="156" t="s">
        <v>370</v>
      </c>
      <c r="AL45" s="156" t="s">
        <v>371</v>
      </c>
      <c r="AM45" s="156" t="s">
        <v>372</v>
      </c>
      <c r="AN45" s="156" t="s">
        <v>349</v>
      </c>
      <c r="AO45" s="156" t="s">
        <v>350</v>
      </c>
      <c r="AP45" s="156" t="s">
        <v>351</v>
      </c>
      <c r="AQ45" s="156" t="s">
        <v>353</v>
      </c>
      <c r="AR45" s="156" t="s">
        <v>354</v>
      </c>
      <c r="AS45" s="156" t="s">
        <v>356</v>
      </c>
      <c r="AU45" s="171"/>
      <c r="AV45" s="157"/>
      <c r="AW45" s="157"/>
      <c r="AX45" s="157"/>
      <c r="AY45" s="157"/>
      <c r="AZ45" s="157"/>
      <c r="BA45" s="157"/>
      <c r="BB45" s="157"/>
      <c r="BC45" s="626" t="e">
        <f>#REF!</f>
        <v>#REF!</v>
      </c>
      <c r="BD45" s="626" t="e">
        <f>IF(AND(BC45=BC35,BC45=BC37),AJ46,(IF(AND(BC45=BC35,BC45=BC39),AK46,(IF(AND(BC45=BC35,BC45=BC41),AL46,(IF(AND(BC45=BC35,BC45=BC43),AM46,(IF(AND(BC45=BC37,BC45=BC39),AN46,(IF(AND(BC45=BC37,BC45=BC41),AO46,(IF(AND(BC45=BC37,BC45=BC43),AP46,(IF(AND(BC45=BC39,BC45=BC41),AQ46,(IF(AND(BC45=BC39,BC45=BC43),AR46,(IF(AND(BC45=BC41,BC45=BC43),AS46,999)))))))))))))))))))</f>
        <v>#REF!</v>
      </c>
      <c r="BE45" s="626" t="e">
        <f t="shared" ref="BE45" si="42">IF(BJ45=1,BC45+BD45,BD45)</f>
        <v>#REF!</v>
      </c>
      <c r="BG45" s="626" t="e">
        <f>BC45</f>
        <v>#REF!</v>
      </c>
      <c r="BH45" s="636" t="e">
        <f>IF(BG45=BG35,AV40,(IF(BG45=BG37,AW40,(IF(BG45=BG39,AX40,(IF(BG45=BG41,AY40,(IF(BG45=BG43,AZ40,999)))))))))</f>
        <v>#REF!</v>
      </c>
      <c r="BJ45" s="626" t="e">
        <f t="shared" ref="BJ45" si="43">IF(BD45&lt;&gt;999,1,0)</f>
        <v>#REF!</v>
      </c>
      <c r="BL45" s="636" t="e">
        <f>IF(BJ45=1,BE45,BH45)</f>
        <v>#REF!</v>
      </c>
      <c r="BM45" s="626" t="e">
        <f t="shared" ref="BM45" si="44">IF(BL45&lt;&gt;999,BL45,BG45)</f>
        <v>#REF!</v>
      </c>
    </row>
    <row r="46" spans="1:65">
      <c r="E46" s="625"/>
      <c r="F46" s="645"/>
      <c r="G46" s="177"/>
      <c r="H46" s="646"/>
      <c r="I46" s="594"/>
      <c r="J46" s="594"/>
      <c r="K46" s="595"/>
      <c r="L46" s="609" t="s">
        <v>368</v>
      </c>
      <c r="M46" s="610"/>
      <c r="N46" s="611"/>
      <c r="O46" s="609" t="s">
        <v>369</v>
      </c>
      <c r="P46" s="610"/>
      <c r="Q46" s="611"/>
      <c r="R46" s="613" t="s">
        <v>369</v>
      </c>
      <c r="S46" s="614"/>
      <c r="T46" s="615"/>
      <c r="U46" s="599"/>
      <c r="V46" s="600"/>
      <c r="W46" s="600"/>
      <c r="X46" s="600"/>
      <c r="Y46" s="600"/>
      <c r="Z46" s="601"/>
      <c r="AA46" s="606"/>
      <c r="AB46" s="608"/>
      <c r="AC46" s="606"/>
      <c r="AD46" s="199"/>
      <c r="AE46" s="628" t="e">
        <f>IF(#REF!="","",VLOOKUP(#REF!,'[3]Список участников'!A:L,8,FALSE))</f>
        <v>#REF!</v>
      </c>
      <c r="AG46" s="629" t="e">
        <f>IF(#REF!&gt;0,1,0)</f>
        <v>#REF!</v>
      </c>
      <c r="AH46" s="629"/>
      <c r="AI46" s="155"/>
      <c r="AJ46" s="168" t="e">
        <f>((#REF!+#REF!)/(#REF!+#REF!))/10</f>
        <v>#REF!</v>
      </c>
      <c r="AK46" s="168" t="e">
        <f>((#REF!+#REF!)/(#REF!+#REF!))/10</f>
        <v>#REF!</v>
      </c>
      <c r="AL46" s="168" t="e">
        <f>((#REF!+#REF!)/(#REF!+#REF!))/10</f>
        <v>#REF!</v>
      </c>
      <c r="AM46" s="168" t="e">
        <f>((#REF!+#REF!)/(#REF!+#REF!))/10</f>
        <v>#REF!</v>
      </c>
      <c r="AN46" s="168" t="e">
        <f>((#REF!+#REF!)/(#REF!+#REF!))/10</f>
        <v>#REF!</v>
      </c>
      <c r="AO46" s="168" t="e">
        <f>((#REF!+#REF!)/(#REF!+#REF!))/10</f>
        <v>#REF!</v>
      </c>
      <c r="AP46" s="168" t="e">
        <f>((#REF!+#REF!)/(#REF!+#REF!))/10</f>
        <v>#REF!</v>
      </c>
      <c r="AQ46" s="168" t="e">
        <f>((#REF!+#REF!)/(#REF!+#REF!))/10</f>
        <v>#REF!</v>
      </c>
      <c r="AR46" s="168" t="e">
        <f>((#REF!+#REF!)/(#REF!+#REF!))/10</f>
        <v>#REF!</v>
      </c>
      <c r="AS46" s="168" t="e">
        <f>((#REF!+#REF!)/(#REF!+#REF!))/10</f>
        <v>#REF!</v>
      </c>
      <c r="AU46" s="171"/>
      <c r="AV46" s="171"/>
      <c r="AW46" s="171"/>
      <c r="AX46" s="171"/>
      <c r="AY46" s="171"/>
      <c r="AZ46" s="171"/>
      <c r="BA46" s="171"/>
      <c r="BB46" s="171"/>
      <c r="BC46" s="627"/>
      <c r="BD46" s="627"/>
      <c r="BE46" s="627"/>
      <c r="BG46" s="627"/>
      <c r="BH46" s="637"/>
      <c r="BJ46" s="627"/>
      <c r="BL46" s="637"/>
      <c r="BM46" s="627"/>
    </row>
    <row r="47" spans="1:65" ht="15.6">
      <c r="E47" s="643">
        <v>2</v>
      </c>
      <c r="F47" s="644">
        <v>36</v>
      </c>
      <c r="G47" s="172" t="s">
        <v>387</v>
      </c>
      <c r="H47" s="646"/>
      <c r="I47" s="179"/>
      <c r="J47" s="180">
        <v>1</v>
      </c>
      <c r="K47" s="181"/>
      <c r="L47" s="630"/>
      <c r="M47" s="631"/>
      <c r="N47" s="632"/>
      <c r="O47" s="182"/>
      <c r="P47" s="180">
        <v>2</v>
      </c>
      <c r="Q47" s="181"/>
      <c r="R47" s="182"/>
      <c r="S47" s="180">
        <v>2</v>
      </c>
      <c r="T47" s="181"/>
      <c r="U47" s="599"/>
      <c r="V47" s="600"/>
      <c r="W47" s="600"/>
      <c r="X47" s="600"/>
      <c r="Y47" s="600"/>
      <c r="Z47" s="601"/>
      <c r="AA47" s="612">
        <f>SUM(J47,M47,P47,S47,V47,Y47)</f>
        <v>5</v>
      </c>
      <c r="AB47" s="634"/>
      <c r="AC47" s="605">
        <v>2</v>
      </c>
      <c r="AD47" s="199"/>
      <c r="AE47" s="628"/>
      <c r="AG47" s="629"/>
      <c r="AH47" s="629"/>
    </row>
    <row r="48" spans="1:65" ht="13.5" customHeight="1">
      <c r="A48" s="160" t="s">
        <v>364</v>
      </c>
      <c r="B48" s="161" t="s">
        <v>67</v>
      </c>
      <c r="C48" s="161" t="s">
        <v>365</v>
      </c>
      <c r="D48" s="162" t="s">
        <v>366</v>
      </c>
      <c r="E48" s="625"/>
      <c r="F48" s="645"/>
      <c r="G48" s="177"/>
      <c r="H48" s="646"/>
      <c r="I48" s="635" t="s">
        <v>370</v>
      </c>
      <c r="J48" s="610"/>
      <c r="K48" s="611"/>
      <c r="L48" s="633"/>
      <c r="M48" s="594"/>
      <c r="N48" s="595"/>
      <c r="O48" s="609" t="s">
        <v>369</v>
      </c>
      <c r="P48" s="610"/>
      <c r="Q48" s="611"/>
      <c r="R48" s="613" t="s">
        <v>369</v>
      </c>
      <c r="S48" s="614"/>
      <c r="T48" s="615"/>
      <c r="U48" s="599"/>
      <c r="V48" s="600"/>
      <c r="W48" s="600"/>
      <c r="X48" s="600"/>
      <c r="Y48" s="600"/>
      <c r="Z48" s="601"/>
      <c r="AA48" s="606"/>
      <c r="AB48" s="608"/>
      <c r="AC48" s="606"/>
      <c r="AD48" s="190"/>
    </row>
    <row r="49" spans="1:65" ht="15.6">
      <c r="A49" s="616" t="e">
        <f>#REF!</f>
        <v>#REF!</v>
      </c>
      <c r="B49" s="618">
        <v>43550</v>
      </c>
      <c r="C49" s="620">
        <v>0.68055555555555547</v>
      </c>
      <c r="D49" s="622">
        <v>1</v>
      </c>
      <c r="E49" s="643">
        <v>3</v>
      </c>
      <c r="F49" s="644">
        <v>75</v>
      </c>
      <c r="G49" s="172" t="s">
        <v>388</v>
      </c>
      <c r="H49" s="646"/>
      <c r="I49" s="179"/>
      <c r="J49" s="180">
        <v>1</v>
      </c>
      <c r="K49" s="181"/>
      <c r="L49" s="182"/>
      <c r="M49" s="180">
        <v>1</v>
      </c>
      <c r="N49" s="181"/>
      <c r="O49" s="630"/>
      <c r="P49" s="631"/>
      <c r="Q49" s="632"/>
      <c r="R49" s="182"/>
      <c r="S49" s="180">
        <v>2</v>
      </c>
      <c r="T49" s="181"/>
      <c r="U49" s="599"/>
      <c r="V49" s="600"/>
      <c r="W49" s="600"/>
      <c r="X49" s="600"/>
      <c r="Y49" s="600"/>
      <c r="Z49" s="601"/>
      <c r="AA49" s="612">
        <f>SUM(J49,M49,P49,S49,V49,Y49)</f>
        <v>4</v>
      </c>
      <c r="AB49" s="634"/>
      <c r="AC49" s="605">
        <v>3</v>
      </c>
      <c r="AD49" s="154"/>
      <c r="AI49" s="155"/>
      <c r="AJ49" s="156" t="s">
        <v>349</v>
      </c>
      <c r="AK49" s="156" t="s">
        <v>350</v>
      </c>
      <c r="AL49" s="156" t="s">
        <v>351</v>
      </c>
      <c r="AM49" s="156" t="s">
        <v>352</v>
      </c>
      <c r="AN49" s="156" t="s">
        <v>353</v>
      </c>
      <c r="AO49" s="156" t="s">
        <v>354</v>
      </c>
      <c r="AP49" s="156" t="s">
        <v>355</v>
      </c>
      <c r="AQ49" s="156" t="s">
        <v>356</v>
      </c>
      <c r="AR49" s="156" t="s">
        <v>357</v>
      </c>
      <c r="AS49" s="156" t="s">
        <v>358</v>
      </c>
      <c r="AU49" s="155"/>
      <c r="AV49" s="156" t="s">
        <v>5</v>
      </c>
      <c r="AW49" s="156" t="s">
        <v>10</v>
      </c>
      <c r="AX49" s="156" t="s">
        <v>14</v>
      </c>
      <c r="AY49" s="156" t="s">
        <v>359</v>
      </c>
      <c r="AZ49" s="156" t="s">
        <v>360</v>
      </c>
      <c r="BA49" s="156" t="s">
        <v>361</v>
      </c>
      <c r="BB49" s="157"/>
      <c r="BC49" s="158" t="s">
        <v>362</v>
      </c>
      <c r="BD49" s="158" t="s">
        <v>363</v>
      </c>
      <c r="BE49" s="158"/>
      <c r="BG49" s="158" t="s">
        <v>362</v>
      </c>
      <c r="BH49" s="158" t="s">
        <v>363</v>
      </c>
      <c r="BJ49" s="159"/>
      <c r="BL49" s="159"/>
      <c r="BM49" s="159"/>
    </row>
    <row r="50" spans="1:65">
      <c r="A50" s="617"/>
      <c r="B50" s="619"/>
      <c r="C50" s="685"/>
      <c r="D50" s="623"/>
      <c r="E50" s="625"/>
      <c r="F50" s="645"/>
      <c r="G50" s="177"/>
      <c r="H50" s="646"/>
      <c r="I50" s="635" t="s">
        <v>376</v>
      </c>
      <c r="J50" s="610"/>
      <c r="K50" s="611"/>
      <c r="L50" s="609" t="s">
        <v>376</v>
      </c>
      <c r="M50" s="610"/>
      <c r="N50" s="611"/>
      <c r="O50" s="633"/>
      <c r="P50" s="594"/>
      <c r="Q50" s="595"/>
      <c r="R50" s="613" t="s">
        <v>369</v>
      </c>
      <c r="S50" s="614"/>
      <c r="T50" s="615"/>
      <c r="U50" s="599"/>
      <c r="V50" s="600"/>
      <c r="W50" s="600"/>
      <c r="X50" s="600"/>
      <c r="Y50" s="600"/>
      <c r="Z50" s="601"/>
      <c r="AA50" s="606"/>
      <c r="AB50" s="608"/>
      <c r="AC50" s="606"/>
      <c r="AD50" s="194"/>
      <c r="AI50" s="155">
        <v>1</v>
      </c>
      <c r="AJ50" s="168" t="e">
        <f>((#REF!+#REF!)/(#REF!+#REF!))/10</f>
        <v>#REF!</v>
      </c>
      <c r="AK50" s="168" t="e">
        <f>((#REF!+#REF!)/(#REF!+#REF!))/10</f>
        <v>#REF!</v>
      </c>
      <c r="AL50" s="168" t="e">
        <f>((#REF!+#REF!)/(#REF!+#REF!))/10</f>
        <v>#REF!</v>
      </c>
      <c r="AM50" s="168" t="e">
        <f>((#REF!+#REF!)/(#REF!+#REF!))/10</f>
        <v>#REF!</v>
      </c>
      <c r="AN50" s="168" t="e">
        <f>((#REF!+#REF!)/(#REF!+#REF!))/10</f>
        <v>#REF!</v>
      </c>
      <c r="AO50" s="168" t="e">
        <f>((#REF!+#REF!)/(#REF!+#REF!))/10</f>
        <v>#REF!</v>
      </c>
      <c r="AP50" s="168" t="e">
        <f>((#REF!+#REF!)/(#REF!+#REF!))/10</f>
        <v>#REF!</v>
      </c>
      <c r="AQ50" s="168" t="e">
        <f>((#REF!+#REF!)/(#REF!+#REF!))/10</f>
        <v>#REF!</v>
      </c>
      <c r="AR50" s="168" t="e">
        <f>((#REF!+#REF!)/(#REF!+#REF!))/10</f>
        <v>#REF!</v>
      </c>
      <c r="AS50" s="168" t="e">
        <f>((#REF!+#REF!)/(#REF!+#REF!))/10</f>
        <v>#REF!</v>
      </c>
      <c r="AU50" s="155">
        <v>1</v>
      </c>
      <c r="AV50" s="169"/>
      <c r="AW50" s="170" t="e">
        <f>IF(#REF!&gt;#REF!,BC50+0.1,BC50-0.1)</f>
        <v>#REF!</v>
      </c>
      <c r="AX50" s="170" t="e">
        <f>IF(#REF!&gt;#REF!,BC50+0.1,BC50-0.1)</f>
        <v>#REF!</v>
      </c>
      <c r="AY50" s="170" t="e">
        <f>IF(#REF!&gt;#REF!,BC50+0.1,BC50-0.1)</f>
        <v>#REF!</v>
      </c>
      <c r="AZ50" s="170" t="e">
        <f>IF(#REF!&gt;#REF!,BC50+0.1,BC50-0.1)</f>
        <v>#REF!</v>
      </c>
      <c r="BA50" s="170" t="e">
        <f>IF(#REF!&gt;#REF!,BC50+0.1,BC50-0.1)</f>
        <v>#REF!</v>
      </c>
      <c r="BB50" s="171"/>
      <c r="BC50" s="626">
        <f>AA45</f>
        <v>6</v>
      </c>
      <c r="BD50" s="626" t="e">
        <f>IF(AND(BC50=BC52,BC50=BC54),AJ50,(IF(AND(BC50=BC52,BC50=BC55),AK50,(IF(AND(BC50=BC52,BC50=BC57),AL50,(IF(AND(BC50=BC52,BC50=BC59),AM50,(IF(AND(BC50=BC54,BC50=BC55),AN50,(IF(AND(BC50=BC54,BC50=BC57),AO50,(IF(AND(BC50=BC54,BC50=BC59),AP50,(IF(AND(BC50=BC55,BC50=BC57),AQ50,(IF(AND(BC50=BC55,BC50=BC59),AR50,(IF(AND(BC50=BC57,BC50=BC59),AS50,999)))))))))))))))))))</f>
        <v>#REF!</v>
      </c>
      <c r="BE50" s="626" t="e">
        <f>IF(BJ50=1,BC50+BD50,BD50)</f>
        <v>#REF!</v>
      </c>
      <c r="BG50" s="626">
        <f>BC50</f>
        <v>6</v>
      </c>
      <c r="BH50" s="636" t="e">
        <f>IF(BG50=BG52,AW50,(IF(BG50=BG54,AX50,(IF(BG50=BG55,AY50,(IF(BG50=BG57,AZ50,(IF(BG50=BG59,BA50,999)))))))))</f>
        <v>#REF!</v>
      </c>
      <c r="BJ50" s="626" t="e">
        <f>IF(BD50&lt;&gt;999,1,0)</f>
        <v>#REF!</v>
      </c>
      <c r="BL50" s="636" t="e">
        <f>IF(BJ50=1,BE50,BH50)</f>
        <v>#REF!</v>
      </c>
      <c r="BM50" s="626" t="e">
        <f>IF(BL50&lt;&gt;999,BL50,BG50)</f>
        <v>#REF!</v>
      </c>
    </row>
    <row r="51" spans="1:65" ht="15.6">
      <c r="A51" s="638" t="e">
        <f>#REF!</f>
        <v>#REF!</v>
      </c>
      <c r="B51" s="639">
        <v>43550</v>
      </c>
      <c r="C51" s="641">
        <v>0.68055555555555547</v>
      </c>
      <c r="D51" s="642">
        <v>2</v>
      </c>
      <c r="E51" s="643">
        <v>4</v>
      </c>
      <c r="F51" s="644">
        <v>85</v>
      </c>
      <c r="G51" s="172" t="s">
        <v>389</v>
      </c>
      <c r="H51" s="646"/>
      <c r="I51" s="179"/>
      <c r="J51" s="180">
        <v>1</v>
      </c>
      <c r="K51" s="181"/>
      <c r="L51" s="182"/>
      <c r="M51" s="180">
        <v>1</v>
      </c>
      <c r="N51" s="181"/>
      <c r="O51" s="182"/>
      <c r="P51" s="180">
        <v>1</v>
      </c>
      <c r="Q51" s="181"/>
      <c r="R51" s="630"/>
      <c r="S51" s="631"/>
      <c r="T51" s="632"/>
      <c r="U51" s="599"/>
      <c r="V51" s="600"/>
      <c r="W51" s="600"/>
      <c r="X51" s="600"/>
      <c r="Y51" s="600"/>
      <c r="Z51" s="601"/>
      <c r="AA51" s="612">
        <v>3</v>
      </c>
      <c r="AB51" s="634"/>
      <c r="AC51" s="605">
        <v>4</v>
      </c>
      <c r="AD51" s="199"/>
      <c r="AE51" s="628">
        <f>IF(F45="","",VLOOKUP(F45,'[3]Список участников'!A:L,8,FALSE))</f>
        <v>18</v>
      </c>
      <c r="AG51" s="629">
        <f>IF(F45&gt;0,1,0)</f>
        <v>1</v>
      </c>
      <c r="AH51" s="629" t="e">
        <f>SUM(AG51:AG61)</f>
        <v>#REF!</v>
      </c>
      <c r="AI51" s="155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U51" s="155">
        <v>2</v>
      </c>
      <c r="AV51" s="170" t="e">
        <f>IF(#REF!&gt;#REF!,BC52+0.1,BC52-0.1)</f>
        <v>#REF!</v>
      </c>
      <c r="AW51" s="169"/>
      <c r="AX51" s="170" t="e">
        <f>IF(#REF!&gt;#REF!,BC52+0.1,BC52-0.1)</f>
        <v>#REF!</v>
      </c>
      <c r="AY51" s="170" t="e">
        <f>IF(#REF!&gt;#REF!,BC52+0.1,BC52-0.1)</f>
        <v>#REF!</v>
      </c>
      <c r="AZ51" s="170" t="e">
        <f>IF(#REF!&gt;#REF!,BC52+0.1,BC52-0.1)</f>
        <v>#REF!</v>
      </c>
      <c r="BA51" s="170" t="e">
        <f>IF(#REF!&gt;#REF!,BC52,BC52-0.1)</f>
        <v>#REF!</v>
      </c>
      <c r="BB51" s="171"/>
      <c r="BC51" s="627"/>
      <c r="BD51" s="627"/>
      <c r="BE51" s="627"/>
      <c r="BG51" s="627"/>
      <c r="BH51" s="637"/>
      <c r="BJ51" s="627"/>
      <c r="BL51" s="637"/>
      <c r="BM51" s="627"/>
    </row>
    <row r="52" spans="1:65" ht="13.8" thickBot="1">
      <c r="A52" s="617"/>
      <c r="B52" s="640"/>
      <c r="C52" s="621"/>
      <c r="D52" s="623"/>
      <c r="E52" s="624"/>
      <c r="F52" s="649"/>
      <c r="G52" s="183"/>
      <c r="H52" s="650"/>
      <c r="I52" s="653" t="s">
        <v>376</v>
      </c>
      <c r="J52" s="654"/>
      <c r="K52" s="665"/>
      <c r="L52" s="666" t="s">
        <v>376</v>
      </c>
      <c r="M52" s="654"/>
      <c r="N52" s="665"/>
      <c r="O52" s="666" t="s">
        <v>376</v>
      </c>
      <c r="P52" s="654"/>
      <c r="Q52" s="665"/>
      <c r="R52" s="651"/>
      <c r="S52" s="592"/>
      <c r="T52" s="593"/>
      <c r="U52" s="602"/>
      <c r="V52" s="603"/>
      <c r="W52" s="603"/>
      <c r="X52" s="603"/>
      <c r="Y52" s="603"/>
      <c r="Z52" s="604"/>
      <c r="AA52" s="605"/>
      <c r="AB52" s="607"/>
      <c r="AC52" s="605"/>
      <c r="AD52" s="199"/>
      <c r="AE52" s="628"/>
      <c r="AG52" s="629"/>
      <c r="AH52" s="629"/>
      <c r="AI52" s="155">
        <v>2</v>
      </c>
      <c r="AJ52" s="156" t="s">
        <v>370</v>
      </c>
      <c r="AK52" s="156" t="s">
        <v>371</v>
      </c>
      <c r="AL52" s="156" t="s">
        <v>372</v>
      </c>
      <c r="AM52" s="156" t="s">
        <v>373</v>
      </c>
      <c r="AN52" s="156" t="s">
        <v>353</v>
      </c>
      <c r="AO52" s="156" t="s">
        <v>354</v>
      </c>
      <c r="AP52" s="156" t="s">
        <v>355</v>
      </c>
      <c r="AQ52" s="156" t="s">
        <v>356</v>
      </c>
      <c r="AR52" s="156" t="s">
        <v>357</v>
      </c>
      <c r="AS52" s="156" t="s">
        <v>358</v>
      </c>
      <c r="AU52" s="155">
        <v>3</v>
      </c>
      <c r="AV52" s="170" t="e">
        <f>IF(#REF!&gt;#REF!,BC54+0.1,BC54-0.1)</f>
        <v>#REF!</v>
      </c>
      <c r="AW52" s="170" t="e">
        <f>IF(#REF!&gt;#REF!,BC54+0.1,BC54-0.1)</f>
        <v>#REF!</v>
      </c>
      <c r="AX52" s="178"/>
      <c r="AY52" s="170" t="e">
        <f>IF(#REF!&gt;#REF!,BC54+0.1,BC54-0.1)</f>
        <v>#REF!</v>
      </c>
      <c r="AZ52" s="170" t="e">
        <f>IF(#REF!&gt;#REF!,BC54+0.1,BC54-0.1)</f>
        <v>#REF!</v>
      </c>
      <c r="BA52" s="170" t="e">
        <f>IF(#REF!&gt;#REF!,BC54+0.1,BC54-0.1)</f>
        <v>#REF!</v>
      </c>
      <c r="BB52" s="157"/>
      <c r="BC52" s="626">
        <f>AA47</f>
        <v>5</v>
      </c>
      <c r="BD52" s="626" t="e">
        <f>IF(AND(BC52=BC50,BC52=BC54),AJ53,(IF(AND(BC52=BC50,BC52=BC55),AK53,(IF(AND(BC52=BC50,BC52=BC57),AL53,(IF(AND(BC52=BC50,BC52=BC59),AM53,(IF(AND(BC52=BC54,BC52=BC55),AN53,(IF(AND(BC52=BC54,BC52=BC57),AO53,(IF(AND(BC52=BC54,BC52=BC59),AP53,(IF(AND(BC52=BC55,BC52=BC57),AQ53,(IF(AND(BC52=BC55,BC52=BC59),AR53,(IF(AND(BC52=BC57,BC52=BC59),AS53,999)))))))))))))))))))</f>
        <v>#REF!</v>
      </c>
      <c r="BE52" s="626" t="e">
        <f t="shared" ref="BE52" si="45">IF(BJ52=1,BC52+BD52,BD52)</f>
        <v>#REF!</v>
      </c>
      <c r="BG52" s="626">
        <f>BC52</f>
        <v>5</v>
      </c>
      <c r="BH52" s="636" t="e">
        <f>IF(BG52=BG50,AV51,(IF(BG52=BG54,AX51,(IF(BG52=BG55,AY51,(IF(BG52=BG57,AZ51,(IF(BG52=BG59,BA51,999)))))))))</f>
        <v>#REF!</v>
      </c>
      <c r="BJ52" s="626" t="e">
        <f t="shared" ref="BJ52" si="46">IF(BD52&lt;&gt;999,1,0)</f>
        <v>#REF!</v>
      </c>
      <c r="BL52" s="636" t="e">
        <f>IF(BJ52=1,BE52,BH52)</f>
        <v>#REF!</v>
      </c>
      <c r="BM52" s="626" t="e">
        <f t="shared" ref="BM52" si="47">IF(BL52&lt;&gt;999,BL52,BG52)</f>
        <v>#REF!</v>
      </c>
    </row>
    <row r="53" spans="1:65" ht="16.2" thickTop="1">
      <c r="A53" s="638" t="e">
        <f>#REF!</f>
        <v>#REF!</v>
      </c>
      <c r="B53" s="639">
        <v>43550</v>
      </c>
      <c r="C53" s="641">
        <v>0.73611111111111116</v>
      </c>
      <c r="D53" s="642">
        <v>3</v>
      </c>
      <c r="E53" s="200"/>
      <c r="F53" s="201"/>
      <c r="G53" s="184" t="str">
        <f>IF(F53=0,"",VLOOKUP(F53,'[3]Список участников'!A:H,3,FALSE))</f>
        <v/>
      </c>
      <c r="H53" s="202" t="str">
        <f>IF(F53=0,"",VLOOKUP(F53,'[3]Список участников'!A:H,5,FALSE))</f>
        <v/>
      </c>
      <c r="I53" s="185"/>
      <c r="J53" s="186"/>
      <c r="K53" s="185"/>
      <c r="L53" s="185"/>
      <c r="M53" s="186"/>
      <c r="N53" s="185"/>
      <c r="O53" s="185"/>
      <c r="P53" s="186"/>
      <c r="Q53" s="185"/>
      <c r="R53" s="185"/>
      <c r="S53" s="186"/>
      <c r="T53" s="185"/>
      <c r="U53" s="203"/>
      <c r="V53" s="203"/>
      <c r="W53" s="203"/>
      <c r="X53" s="185"/>
      <c r="Y53" s="186"/>
      <c r="Z53" s="185"/>
      <c r="AA53" s="204"/>
      <c r="AB53" s="205"/>
      <c r="AC53" s="204"/>
      <c r="AD53" s="199"/>
      <c r="AE53" s="628">
        <f>IF(F47="","",VLOOKUP(F47,'[3]Список участников'!A:L,8,FALSE))</f>
        <v>0</v>
      </c>
      <c r="AG53" s="629">
        <f>IF(F47&gt;0,1,0)</f>
        <v>1</v>
      </c>
      <c r="AH53" s="629"/>
      <c r="AI53" s="155"/>
      <c r="AJ53" s="168" t="e">
        <f>((#REF!+#REF!)/(#REF!+#REF!))/10</f>
        <v>#REF!</v>
      </c>
      <c r="AK53" s="168" t="e">
        <f>((#REF!+#REF!)/(#REF!+#REF!))/10</f>
        <v>#REF!</v>
      </c>
      <c r="AL53" s="168" t="e">
        <f>((#REF!+#REF!)/(#REF!+#REF!))/10</f>
        <v>#REF!</v>
      </c>
      <c r="AM53" s="168" t="e">
        <f>((#REF!+#REF!)/(#REF!+#REF!))/10</f>
        <v>#REF!</v>
      </c>
      <c r="AN53" s="168" t="e">
        <f>((#REF!+#REF!)/(#REF!+#REF!))/10</f>
        <v>#REF!</v>
      </c>
      <c r="AO53" s="168" t="e">
        <f>((#REF!+#REF!)/(#REF!+#REF!))/10</f>
        <v>#REF!</v>
      </c>
      <c r="AP53" s="168" t="e">
        <f>((#REF!+#REF!)/(#REF!+#REF!))/10</f>
        <v>#REF!</v>
      </c>
      <c r="AQ53" s="168" t="e">
        <f>((#REF!+#REF!)/(#REF!+#REF!))/10</f>
        <v>#REF!</v>
      </c>
      <c r="AR53" s="168" t="e">
        <f>((#REF!+#REF!)/(#REF!+#REF!))/10</f>
        <v>#REF!</v>
      </c>
      <c r="AS53" s="168" t="e">
        <f>((#REF!+#REF!)/(#REF!+#REF!))/10</f>
        <v>#REF!</v>
      </c>
      <c r="AU53" s="155">
        <v>4</v>
      </c>
      <c r="AV53" s="170" t="e">
        <f>IF(#REF!&gt;#REF!,BC55+0.1,BC55-0.1)</f>
        <v>#REF!</v>
      </c>
      <c r="AW53" s="170" t="e">
        <f>IF(#REF!&gt;#REF!,BC55+0.1,BC55-0.1)</f>
        <v>#REF!</v>
      </c>
      <c r="AX53" s="170" t="e">
        <f>IF(#REF!&gt;#REF!,BC55+0.1,BC55-0.1)</f>
        <v>#REF!</v>
      </c>
      <c r="AY53" s="169"/>
      <c r="AZ53" s="170" t="e">
        <f>IF(#REF!&gt;#REF!,BC55+0.1,BC55-0.1)</f>
        <v>#REF!</v>
      </c>
      <c r="BA53" s="170" t="e">
        <f>IF(#REF!&gt;#REF!,BC55+0.1,BC55-0.1)</f>
        <v>#REF!</v>
      </c>
      <c r="BB53" s="171"/>
      <c r="BC53" s="627"/>
      <c r="BD53" s="627"/>
      <c r="BE53" s="627"/>
      <c r="BG53" s="627"/>
      <c r="BH53" s="637"/>
      <c r="BJ53" s="627"/>
      <c r="BL53" s="637"/>
      <c r="BM53" s="627"/>
    </row>
    <row r="54" spans="1:65">
      <c r="A54" s="617"/>
      <c r="B54" s="640"/>
      <c r="C54" s="621"/>
      <c r="D54" s="656"/>
      <c r="E54" s="686" t="s">
        <v>390</v>
      </c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199"/>
      <c r="AE54" s="628"/>
      <c r="AG54" s="629"/>
      <c r="AH54" s="629"/>
      <c r="AI54" s="155">
        <v>3</v>
      </c>
      <c r="AJ54" s="156" t="s">
        <v>375</v>
      </c>
      <c r="AK54" s="156" t="s">
        <v>371</v>
      </c>
      <c r="AL54" s="156" t="s">
        <v>372</v>
      </c>
      <c r="AM54" s="156" t="s">
        <v>373</v>
      </c>
      <c r="AN54" s="156" t="s">
        <v>350</v>
      </c>
      <c r="AO54" s="156" t="s">
        <v>351</v>
      </c>
      <c r="AP54" s="156" t="s">
        <v>352</v>
      </c>
      <c r="AQ54" s="156" t="s">
        <v>356</v>
      </c>
      <c r="AR54" s="156" t="s">
        <v>357</v>
      </c>
      <c r="AS54" s="156" t="s">
        <v>358</v>
      </c>
      <c r="AU54" s="155">
        <v>5</v>
      </c>
      <c r="AV54" s="170" t="e">
        <f>IF(#REF!&gt;#REF!,BC57+0.1,BC57-0.1)</f>
        <v>#REF!</v>
      </c>
      <c r="AW54" s="170" t="e">
        <f>IF(#REF!&gt;#REF!,BC57+0.1,BC57-0.1)</f>
        <v>#REF!</v>
      </c>
      <c r="AX54" s="170" t="e">
        <f>IF(#REF!&gt;#REF!,BC57+0.1,BC57-0.1)</f>
        <v>#REF!</v>
      </c>
      <c r="AY54" s="170" t="e">
        <f>IF(#REF!&gt;#REF!,BC57+0.1,BC57-0.1)</f>
        <v>#REF!</v>
      </c>
      <c r="AZ54" s="178"/>
      <c r="BA54" s="170" t="e">
        <f>IF(#REF!&gt;#REF!,BC57+0.1,BC57-0.1)</f>
        <v>#REF!</v>
      </c>
      <c r="BB54" s="157"/>
      <c r="BC54" s="237">
        <f>AA49</f>
        <v>4</v>
      </c>
      <c r="BD54" s="237" t="e">
        <f>IF(AND(BC54=BC50,BC54=BC52),#REF!,(IF(AND(BC54=BC50,BC54=BC55),#REF!,(IF(AND(BC54=BC50,BC54=BC57),#REF!,(IF(AND(BC54=BC50,BC54=BC59),#REF!,(IF(AND(BC54=BC52,BC54=BC55),#REF!,(IF(AND(BC54=BC52,BC54=BC57),#REF!,(IF(AND(BC54=BC52,BC54=BC59),#REF!,(IF(AND(BC54=BC55,BC54=BC57),#REF!,(IF(AND(BC54=BC55,BC54=BC59),#REF!,(IF(AND(BC54=BC57,BC54=BC59),#REF!,999)))))))))))))))))))</f>
        <v>#REF!</v>
      </c>
      <c r="BE54" s="237" t="e">
        <f t="shared" ref="BE54" si="48">IF(BJ54=1,BC54+BD54,BD54)</f>
        <v>#REF!</v>
      </c>
      <c r="BG54" s="237">
        <f>BC54</f>
        <v>4</v>
      </c>
      <c r="BH54" s="239" t="e">
        <f>IF(BG54=BG50,AV52,(IF(BG54=BG52,AW52,(IF(BG54=BG55,AY52,(IF(BG54=BG57,AZ52,(IF(BG54=BG59,BA52,999)))))))))</f>
        <v>#REF!</v>
      </c>
      <c r="BJ54" s="237" t="e">
        <f t="shared" ref="BJ54" si="49">IF(BD54&lt;&gt;999,1,0)</f>
        <v>#REF!</v>
      </c>
      <c r="BL54" s="239" t="e">
        <f>IF(BJ54=1,BE54,BH54)</f>
        <v>#REF!</v>
      </c>
      <c r="BM54" s="237" t="e">
        <f t="shared" ref="BM54" si="50">IF(BL54&lt;&gt;999,BL54,BG54)</f>
        <v>#REF!</v>
      </c>
    </row>
    <row r="55" spans="1:65" ht="13.5" customHeight="1">
      <c r="A55" s="229"/>
      <c r="B55" s="231"/>
      <c r="C55" s="233"/>
      <c r="D55" s="234"/>
      <c r="E55" s="686" t="s">
        <v>391</v>
      </c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199"/>
      <c r="AE55" s="235"/>
      <c r="AG55" s="236"/>
      <c r="AH55" s="629"/>
      <c r="AI55" s="155">
        <v>4</v>
      </c>
      <c r="AJ55" s="156" t="s">
        <v>375</v>
      </c>
      <c r="AK55" s="156" t="s">
        <v>370</v>
      </c>
      <c r="AL55" s="156" t="s">
        <v>372</v>
      </c>
      <c r="AM55" s="156" t="s">
        <v>373</v>
      </c>
      <c r="AN55" s="156" t="s">
        <v>349</v>
      </c>
      <c r="AO55" s="156" t="s">
        <v>351</v>
      </c>
      <c r="AP55" s="156" t="s">
        <v>352</v>
      </c>
      <c r="AQ55" s="156" t="s">
        <v>354</v>
      </c>
      <c r="AR55" s="156" t="s">
        <v>355</v>
      </c>
      <c r="AS55" s="156" t="s">
        <v>358</v>
      </c>
      <c r="AU55" s="171"/>
      <c r="AV55" s="157"/>
      <c r="AW55" s="157"/>
      <c r="AX55" s="157"/>
      <c r="AY55" s="157"/>
      <c r="AZ55" s="157"/>
      <c r="BA55" s="157"/>
      <c r="BB55" s="157"/>
      <c r="BC55" s="626">
        <f>AA51</f>
        <v>3</v>
      </c>
      <c r="BD55" s="626" t="e">
        <f>IF(AND(BC55=BC50,BC55=BC52),AJ56,(IF(AND(BC55=BC50,BC55=BC54),AK56,(IF(AND(BC55=BC50,BC55=BC57),AL56,(IF(AND(BC55=BC50,BC55=BC59),AM56,(IF(AND(BC55=BC52,BC55=BC54),AN56,(IF(AND(BC55=BC52,BC55=BC57),AO56,(IF(AND(BC55=BC52,BC55=BC59),AP56,(IF(AND(BC55=BC54,BC55=BC57),AQ56,(IF(AND(BC55=BC54,BC55=BC59),AR56,(IF(AND(BC55=BC57,BC55=BC59),AS56,999)))))))))))))))))))</f>
        <v>#REF!</v>
      </c>
      <c r="BE55" s="626" t="e">
        <f t="shared" ref="BE55" si="51">IF(BJ55=1,BC55+BD55,BD55)</f>
        <v>#REF!</v>
      </c>
      <c r="BG55" s="626">
        <f>BC55</f>
        <v>3</v>
      </c>
      <c r="BH55" s="636" t="e">
        <f>IF(BG55=BG50,AV53,(IF(BG55=BG52,AW53,(IF(BG55=BG54,AX53,(IF(BG55=BG57,AZ53,(IF(BG55=BG59,BA53,999)))))))))</f>
        <v>#REF!</v>
      </c>
      <c r="BJ55" s="626" t="e">
        <f t="shared" ref="BJ55" si="52">IF(BD55&lt;&gt;999,1,0)</f>
        <v>#REF!</v>
      </c>
      <c r="BL55" s="636" t="e">
        <f>IF(BJ55=1,BE55,BH55)</f>
        <v>#REF!</v>
      </c>
      <c r="BM55" s="626" t="e">
        <f t="shared" ref="BM55" si="53">IF(BL55&lt;&gt;999,BL55,BG55)</f>
        <v>#REF!</v>
      </c>
    </row>
    <row r="56" spans="1:65">
      <c r="A56" s="638" t="e">
        <f>#REF!</f>
        <v>#REF!</v>
      </c>
      <c r="B56" s="639">
        <v>43550</v>
      </c>
      <c r="C56" s="641">
        <v>0.79166666666666663</v>
      </c>
      <c r="D56" s="655">
        <v>5</v>
      </c>
      <c r="E56" s="188"/>
      <c r="F56" s="189"/>
      <c r="G56" s="212"/>
      <c r="H56" s="212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12"/>
      <c r="Z56" s="188"/>
      <c r="AA56" s="188"/>
      <c r="AB56" s="188"/>
      <c r="AC56" s="213"/>
      <c r="AD56" s="199"/>
      <c r="AE56" s="628">
        <f>IF(F51="","",VLOOKUP(F51,'[3]Список участников'!A:L,8,FALSE))</f>
        <v>0</v>
      </c>
      <c r="AG56" s="629">
        <f>IF(F51&gt;0,1,0)</f>
        <v>1</v>
      </c>
      <c r="AH56" s="629"/>
      <c r="AI56" s="155"/>
      <c r="AJ56" s="168" t="e">
        <f>((#REF!+#REF!)/(#REF!+#REF!))/10</f>
        <v>#REF!</v>
      </c>
      <c r="AK56" s="168" t="e">
        <f>((#REF!+#REF!)/(#REF!+#REF!))/10</f>
        <v>#REF!</v>
      </c>
      <c r="AL56" s="168" t="e">
        <f>((#REF!+#REF!)/(#REF!+#REF!))/10</f>
        <v>#REF!</v>
      </c>
      <c r="AM56" s="168" t="e">
        <f>((#REF!+#REF!)/(#REF!+#REF!))/10</f>
        <v>#REF!</v>
      </c>
      <c r="AN56" s="168" t="e">
        <f>((#REF!+#REF!)/(#REF!+#REF!))/10</f>
        <v>#REF!</v>
      </c>
      <c r="AO56" s="168" t="e">
        <f>((#REF!+#REF!)/(#REF!+#REF!))/10</f>
        <v>#REF!</v>
      </c>
      <c r="AP56" s="168" t="e">
        <f>((#REF!+#REF!)/(#REF!+#REF!))/10</f>
        <v>#REF!</v>
      </c>
      <c r="AQ56" s="168" t="e">
        <f>((#REF!+#REF!)/(#REF!+#REF!))/10</f>
        <v>#REF!</v>
      </c>
      <c r="AR56" s="168" t="e">
        <f>((#REF!+#REF!)/(#REF!+#REF!))/10</f>
        <v>#REF!</v>
      </c>
      <c r="AS56" s="168" t="e">
        <f>((#REF!+#REF!)/(#REF!+#REF!))/10</f>
        <v>#REF!</v>
      </c>
      <c r="AU56" s="171"/>
      <c r="AV56" s="171"/>
      <c r="AW56" s="171"/>
      <c r="AX56" s="171"/>
      <c r="AY56" s="171"/>
      <c r="AZ56" s="171"/>
      <c r="BA56" s="171"/>
      <c r="BB56" s="171"/>
      <c r="BC56" s="627"/>
      <c r="BD56" s="627"/>
      <c r="BE56" s="627"/>
      <c r="BG56" s="627"/>
      <c r="BH56" s="637"/>
      <c r="BJ56" s="627"/>
      <c r="BL56" s="637"/>
      <c r="BM56" s="627"/>
    </row>
    <row r="57" spans="1:65">
      <c r="A57" s="617"/>
      <c r="B57" s="640"/>
      <c r="C57" s="621"/>
      <c r="D57" s="656"/>
      <c r="E57" s="188"/>
      <c r="F57" s="189"/>
      <c r="G57" s="10"/>
      <c r="H57" s="10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0"/>
      <c r="Z57" s="188"/>
      <c r="AA57" s="188"/>
      <c r="AB57" s="188"/>
      <c r="AC57" s="9"/>
      <c r="AD57" s="199"/>
      <c r="AE57" s="628"/>
      <c r="AG57" s="629"/>
      <c r="AH57" s="629"/>
      <c r="AI57" s="155">
        <v>5</v>
      </c>
      <c r="AJ57" s="156" t="s">
        <v>375</v>
      </c>
      <c r="AK57" s="156" t="s">
        <v>370</v>
      </c>
      <c r="AL57" s="156" t="s">
        <v>371</v>
      </c>
      <c r="AM57" s="156" t="s">
        <v>373</v>
      </c>
      <c r="AN57" s="156" t="s">
        <v>349</v>
      </c>
      <c r="AO57" s="156" t="s">
        <v>350</v>
      </c>
      <c r="AP57" s="156" t="s">
        <v>352</v>
      </c>
      <c r="AQ57" s="156" t="s">
        <v>353</v>
      </c>
      <c r="AR57" s="156" t="s">
        <v>355</v>
      </c>
      <c r="AS57" s="156" t="s">
        <v>357</v>
      </c>
      <c r="AU57" s="171"/>
      <c r="AV57" s="157"/>
      <c r="AW57" s="157"/>
      <c r="AX57" s="157"/>
      <c r="AY57" s="157"/>
      <c r="AZ57" s="157"/>
      <c r="BA57" s="157"/>
      <c r="BB57" s="157"/>
      <c r="BC57" s="626">
        <f>AA53</f>
        <v>0</v>
      </c>
      <c r="BD57" s="626" t="e">
        <f>IF(AND(BC57=BC50,BC57=BC52),AJ58,(IF(AND(BC57=BC50,BC57=BC54),AK58,(IF(AND(BC57=BC50,BC57=BC55),AL58,(IF(AND(BC57=BC50,BC57=BC59),AM58,(IF(AND(BC57=BC52,BC57=BC54),AN58,(IF(AND(BC57=BC52,BC57=BC55),AO58,(IF(AND(BC57=BC52,BC57=BC59),AP58,(IF(AND(BC57=BC54,BC57=BC55),AQ58,(IF(AND(BC57=BC54,BC57=BC59),AR58,(IF(AND(BC57=BC55,BC57=BC59),AS58,999)))))))))))))))))))</f>
        <v>#REF!</v>
      </c>
      <c r="BE57" s="626" t="e">
        <f t="shared" ref="BE57" si="54">IF(BJ57=1,BC57+BD57,BD57)</f>
        <v>#REF!</v>
      </c>
      <c r="BG57" s="626">
        <f>BC57</f>
        <v>0</v>
      </c>
      <c r="BH57" s="636" t="e">
        <f>IF(BG57=BG50,AV54,(IF(BG57=BG52,AW54,(IF(BG57=BG54,AX54,(IF(BG57=BG55,AY54,(IF(BG57=BG59,BA54,999)))))))))</f>
        <v>#REF!</v>
      </c>
      <c r="BJ57" s="626" t="e">
        <f t="shared" ref="BJ57" si="55">IF(BD57&lt;&gt;999,1,0)</f>
        <v>#REF!</v>
      </c>
      <c r="BL57" s="636" t="e">
        <f>IF(BJ57=1,BE57,BH57)</f>
        <v>#REF!</v>
      </c>
      <c r="BM57" s="626" t="e">
        <f t="shared" ref="BM57" si="56">IF(BL57&lt;&gt;999,BL57,BG57)</f>
        <v>#REF!</v>
      </c>
    </row>
    <row r="58" spans="1:65" ht="20.399999999999999">
      <c r="A58" s="638" t="e">
        <f>#REF!</f>
        <v>#REF!</v>
      </c>
      <c r="B58" s="639">
        <v>43550</v>
      </c>
      <c r="C58" s="641">
        <v>0.79166666666666663</v>
      </c>
      <c r="D58" s="655">
        <v>6</v>
      </c>
      <c r="E58" s="687" t="s">
        <v>0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  <c r="S58" s="687"/>
      <c r="T58" s="687"/>
      <c r="U58" s="687"/>
      <c r="V58" s="687"/>
      <c r="W58" s="687"/>
      <c r="X58" s="687"/>
      <c r="Y58" s="687"/>
      <c r="Z58" s="687"/>
      <c r="AA58" s="687"/>
      <c r="AB58" s="687"/>
      <c r="AC58" s="687"/>
      <c r="AD58" s="199"/>
      <c r="AE58" s="628" t="str">
        <f>IF(F53="","",VLOOKUP(F53,'[3]Список участников'!A:L,8,FALSE))</f>
        <v/>
      </c>
      <c r="AG58" s="629">
        <f>IF(F53&gt;0,1,0)</f>
        <v>0</v>
      </c>
      <c r="AH58" s="629"/>
      <c r="AI58" s="155"/>
      <c r="AJ58" s="168" t="e">
        <f>((#REF!+#REF!)/(#REF!+#REF!))/10</f>
        <v>#REF!</v>
      </c>
      <c r="AK58" s="168" t="e">
        <f>((#REF!+#REF!)/(#REF!+#REF!))/10</f>
        <v>#REF!</v>
      </c>
      <c r="AL58" s="168" t="e">
        <f>((#REF!+#REF!)/(#REF!+#REF!))/10</f>
        <v>#REF!</v>
      </c>
      <c r="AM58" s="168" t="e">
        <f>((#REF!+#REF!)/(#REF!+#REF!))/10</f>
        <v>#REF!</v>
      </c>
      <c r="AN58" s="168" t="e">
        <f>((#REF!+#REF!)/(#REF!+#REF!))/10</f>
        <v>#REF!</v>
      </c>
      <c r="AO58" s="168" t="e">
        <f>((#REF!+#REF!)/(#REF!+#REF!))/10</f>
        <v>#REF!</v>
      </c>
      <c r="AP58" s="168" t="e">
        <f>((#REF!+#REF!)/(#REF!+#REF!))/10</f>
        <v>#REF!</v>
      </c>
      <c r="AQ58" s="168" t="e">
        <f>((#REF!+#REF!)/(#REF!+#REF!))/10</f>
        <v>#REF!</v>
      </c>
      <c r="AR58" s="168" t="e">
        <f>((#REF!+#REF!)/(#REF!+#REF!))/10</f>
        <v>#REF!</v>
      </c>
      <c r="AS58" s="168" t="e">
        <f>((#REF!+#REF!)/(#REF!+#REF!))/10</f>
        <v>#REF!</v>
      </c>
      <c r="AU58" s="171"/>
      <c r="AV58" s="171"/>
      <c r="AW58" s="171"/>
      <c r="AX58" s="171"/>
      <c r="AY58" s="171"/>
      <c r="AZ58" s="171"/>
      <c r="BA58" s="171"/>
      <c r="BB58" s="171"/>
      <c r="BC58" s="627"/>
      <c r="BD58" s="627"/>
      <c r="BE58" s="627"/>
      <c r="BG58" s="627"/>
      <c r="BH58" s="637"/>
      <c r="BJ58" s="627"/>
      <c r="BL58" s="637"/>
      <c r="BM58" s="627"/>
    </row>
    <row r="59" spans="1:65" ht="18" thickBot="1">
      <c r="A59" s="617"/>
      <c r="B59" s="640"/>
      <c r="C59" s="621"/>
      <c r="D59" s="656"/>
      <c r="E59" s="587" t="s">
        <v>1</v>
      </c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199"/>
      <c r="AE59" s="628"/>
      <c r="AG59" s="629"/>
      <c r="AH59" s="629"/>
      <c r="AI59" s="155">
        <v>6</v>
      </c>
      <c r="AJ59" s="156" t="s">
        <v>375</v>
      </c>
      <c r="AK59" s="156" t="s">
        <v>370</v>
      </c>
      <c r="AL59" s="156" t="s">
        <v>371</v>
      </c>
      <c r="AM59" s="156" t="s">
        <v>372</v>
      </c>
      <c r="AN59" s="156" t="s">
        <v>349</v>
      </c>
      <c r="AO59" s="156" t="s">
        <v>350</v>
      </c>
      <c r="AP59" s="156" t="s">
        <v>351</v>
      </c>
      <c r="AQ59" s="156" t="s">
        <v>353</v>
      </c>
      <c r="AR59" s="156" t="s">
        <v>354</v>
      </c>
      <c r="AS59" s="156" t="s">
        <v>356</v>
      </c>
      <c r="AU59" s="171"/>
      <c r="AV59" s="157"/>
      <c r="AW59" s="157"/>
      <c r="AX59" s="157"/>
      <c r="AY59" s="157"/>
      <c r="AZ59" s="157"/>
      <c r="BA59" s="157"/>
      <c r="BB59" s="157"/>
      <c r="BC59" s="626" t="e">
        <f>#REF!</f>
        <v>#REF!</v>
      </c>
      <c r="BD59" s="626" t="e">
        <f>IF(AND(BC59=BC50,BC59=BC52),AJ60,(IF(AND(BC59=BC50,BC59=BC54),AK60,(IF(AND(BC59=BC50,BC59=BC55),AL60,(IF(AND(BC59=BC50,BC59=BC57),AM60,(IF(AND(BC59=BC52,BC59=BC54),AN60,(IF(AND(BC59=BC52,BC59=BC55),AO60,(IF(AND(BC59=BC52,BC59=BC57),AP60,(IF(AND(BC59=BC54,BC59=BC55),AQ60,(IF(AND(BC59=BC54,BC59=BC57),AR60,(IF(AND(BC59=BC55,BC59=BC57),AS60,999)))))))))))))))))))</f>
        <v>#REF!</v>
      </c>
      <c r="BE59" s="626" t="e">
        <f t="shared" ref="BE59" si="57">IF(BJ59=1,BC59+BD59,BD59)</f>
        <v>#REF!</v>
      </c>
      <c r="BG59" s="626" t="e">
        <f>BC59</f>
        <v>#REF!</v>
      </c>
      <c r="BH59" s="636" t="e">
        <f>IF(BG59=BG50,#REF!,(IF(BG59=BG52,#REF!,(IF(BG59=BG54,#REF!,(IF(BG59=BG55,#REF!,(IF(BG59=BG57,#REF!,999)))))))))</f>
        <v>#REF!</v>
      </c>
      <c r="BJ59" s="626" t="e">
        <f t="shared" ref="BJ59" si="58">IF(BD59&lt;&gt;999,1,0)</f>
        <v>#REF!</v>
      </c>
      <c r="BL59" s="636" t="e">
        <f>IF(BJ59=1,BE59,BH59)</f>
        <v>#REF!</v>
      </c>
      <c r="BM59" s="626" t="e">
        <f t="shared" ref="BM59" si="59">IF(BL59&lt;&gt;999,BL59,BG59)</f>
        <v>#REF!</v>
      </c>
    </row>
    <row r="60" spans="1:65" ht="13.8">
      <c r="E60" s="588" t="s">
        <v>392</v>
      </c>
      <c r="F60" s="588"/>
      <c r="G60" s="588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588" t="s">
        <v>346</v>
      </c>
      <c r="AB60" s="588"/>
      <c r="AC60" s="588"/>
      <c r="AD60" s="199"/>
      <c r="AE60" s="628" t="e">
        <f>IF(#REF!="","",VLOOKUP(#REF!,'[3]Список участников'!A:L,8,FALSE))</f>
        <v>#REF!</v>
      </c>
      <c r="AG60" s="629" t="e">
        <f>IF(#REF!&gt;0,1,0)</f>
        <v>#REF!</v>
      </c>
      <c r="AH60" s="629"/>
      <c r="AI60" s="155"/>
      <c r="AJ60" s="168" t="e">
        <f>((#REF!+#REF!)/(#REF!+#REF!))/10</f>
        <v>#REF!</v>
      </c>
      <c r="AK60" s="168" t="e">
        <f>((#REF!+#REF!)/(#REF!+#REF!))/10</f>
        <v>#REF!</v>
      </c>
      <c r="AL60" s="168" t="e">
        <f>((#REF!+#REF!)/(#REF!+#REF!))/10</f>
        <v>#REF!</v>
      </c>
      <c r="AM60" s="168" t="e">
        <f>((#REF!+#REF!)/(#REF!+#REF!))/10</f>
        <v>#REF!</v>
      </c>
      <c r="AN60" s="168" t="e">
        <f>((#REF!+#REF!)/(#REF!+#REF!))/10</f>
        <v>#REF!</v>
      </c>
      <c r="AO60" s="168" t="e">
        <f>((#REF!+#REF!)/(#REF!+#REF!))/10</f>
        <v>#REF!</v>
      </c>
      <c r="AP60" s="168" t="e">
        <f>((#REF!+#REF!)/(#REF!+#REF!))/10</f>
        <v>#REF!</v>
      </c>
      <c r="AQ60" s="168" t="e">
        <f>((#REF!+#REF!)/(#REF!+#REF!))/10</f>
        <v>#REF!</v>
      </c>
      <c r="AR60" s="168" t="e">
        <f>((#REF!+#REF!)/(#REF!+#REF!))/10</f>
        <v>#REF!</v>
      </c>
      <c r="AS60" s="168" t="e">
        <f>((#REF!+#REF!)/(#REF!+#REF!))/10</f>
        <v>#REF!</v>
      </c>
      <c r="AU60" s="171"/>
      <c r="AV60" s="171"/>
      <c r="AW60" s="171"/>
      <c r="AX60" s="171"/>
      <c r="AY60" s="171"/>
      <c r="AZ60" s="171"/>
      <c r="BA60" s="171"/>
      <c r="BB60" s="171"/>
      <c r="BC60" s="627"/>
      <c r="BD60" s="627"/>
      <c r="BE60" s="627"/>
      <c r="BG60" s="627"/>
      <c r="BH60" s="637"/>
      <c r="BJ60" s="627"/>
      <c r="BL60" s="637"/>
      <c r="BM60" s="627"/>
    </row>
    <row r="61" spans="1:65" ht="13.8" thickBot="1">
      <c r="E61" s="589" t="s">
        <v>393</v>
      </c>
      <c r="F61" s="589"/>
      <c r="G61" s="589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214" t="s">
        <v>348</v>
      </c>
      <c r="AB61" s="153"/>
      <c r="AC61" s="153"/>
      <c r="AD61" s="199"/>
      <c r="AE61" s="628"/>
      <c r="AG61" s="629"/>
      <c r="AH61" s="629"/>
    </row>
    <row r="62" spans="1:65" ht="14.4" thickTop="1" thickBot="1">
      <c r="E62" s="163" t="s">
        <v>65</v>
      </c>
      <c r="F62" s="164"/>
      <c r="G62" s="165" t="s">
        <v>2</v>
      </c>
      <c r="H62" s="166" t="s">
        <v>68</v>
      </c>
      <c r="I62" s="591">
        <v>1</v>
      </c>
      <c r="J62" s="591"/>
      <c r="K62" s="591"/>
      <c r="L62" s="591">
        <v>2</v>
      </c>
      <c r="M62" s="591"/>
      <c r="N62" s="591"/>
      <c r="O62" s="591">
        <v>3</v>
      </c>
      <c r="P62" s="591"/>
      <c r="Q62" s="591"/>
      <c r="R62" s="591">
        <v>4</v>
      </c>
      <c r="S62" s="591"/>
      <c r="T62" s="591"/>
      <c r="U62" s="591"/>
      <c r="V62" s="591"/>
      <c r="W62" s="591"/>
      <c r="X62" s="591"/>
      <c r="Y62" s="591"/>
      <c r="Z62" s="591"/>
      <c r="AA62" s="163" t="s">
        <v>362</v>
      </c>
      <c r="AB62" s="163" t="s">
        <v>367</v>
      </c>
      <c r="AC62" s="163" t="s">
        <v>363</v>
      </c>
      <c r="AD62" s="190"/>
    </row>
    <row r="63" spans="1:65" ht="17.25" customHeight="1" thickTop="1">
      <c r="E63" s="624">
        <v>1</v>
      </c>
      <c r="F63" s="647">
        <v>29</v>
      </c>
      <c r="G63" s="215" t="s">
        <v>13</v>
      </c>
      <c r="H63" s="648"/>
      <c r="I63" s="592"/>
      <c r="J63" s="592"/>
      <c r="K63" s="593"/>
      <c r="L63" s="173"/>
      <c r="M63" s="174">
        <v>2</v>
      </c>
      <c r="N63" s="175"/>
      <c r="O63" s="173"/>
      <c r="P63" s="174">
        <v>2</v>
      </c>
      <c r="Q63" s="175"/>
      <c r="R63" s="173"/>
      <c r="S63" s="174"/>
      <c r="T63" s="175"/>
      <c r="U63" s="596"/>
      <c r="V63" s="597"/>
      <c r="W63" s="597"/>
      <c r="X63" s="597"/>
      <c r="Y63" s="597"/>
      <c r="Z63" s="598"/>
      <c r="AA63" s="605">
        <f>SUM(J63,M63,P63,S63,V63,Y63)</f>
        <v>4</v>
      </c>
      <c r="AB63" s="607"/>
      <c r="AC63" s="605">
        <v>1</v>
      </c>
      <c r="AD63" s="190"/>
    </row>
    <row r="64" spans="1:65">
      <c r="E64" s="625"/>
      <c r="F64" s="645"/>
      <c r="G64" s="177"/>
      <c r="H64" s="646"/>
      <c r="I64" s="594"/>
      <c r="J64" s="594"/>
      <c r="K64" s="595"/>
      <c r="L64" s="613" t="s">
        <v>394</v>
      </c>
      <c r="M64" s="614"/>
      <c r="N64" s="615"/>
      <c r="O64" s="613" t="s">
        <v>394</v>
      </c>
      <c r="P64" s="614"/>
      <c r="Q64" s="615"/>
      <c r="R64" s="613"/>
      <c r="S64" s="614"/>
      <c r="T64" s="615"/>
      <c r="U64" s="599"/>
      <c r="V64" s="600"/>
      <c r="W64" s="600"/>
      <c r="X64" s="600"/>
      <c r="Y64" s="600"/>
      <c r="Z64" s="601"/>
      <c r="AA64" s="606"/>
      <c r="AB64" s="608"/>
      <c r="AC64" s="606"/>
      <c r="AD64" s="190"/>
    </row>
    <row r="65" spans="1:65" ht="15.6">
      <c r="E65" s="643">
        <v>2</v>
      </c>
      <c r="F65" s="644">
        <v>37</v>
      </c>
      <c r="G65" s="215" t="s">
        <v>388</v>
      </c>
      <c r="H65" s="646"/>
      <c r="I65" s="179"/>
      <c r="J65" s="180">
        <v>1</v>
      </c>
      <c r="K65" s="181"/>
      <c r="L65" s="630"/>
      <c r="M65" s="631"/>
      <c r="N65" s="632"/>
      <c r="O65" s="182"/>
      <c r="P65" s="180">
        <v>1</v>
      </c>
      <c r="Q65" s="181"/>
      <c r="R65" s="182"/>
      <c r="S65" s="180"/>
      <c r="T65" s="181"/>
      <c r="U65" s="599"/>
      <c r="V65" s="600"/>
      <c r="W65" s="600"/>
      <c r="X65" s="600"/>
      <c r="Y65" s="600"/>
      <c r="Z65" s="601"/>
      <c r="AA65" s="612">
        <f>SUM(J65,M65,P65,S65,V65,Y65)</f>
        <v>2</v>
      </c>
      <c r="AB65" s="634"/>
      <c r="AC65" s="605">
        <v>3</v>
      </c>
      <c r="AD65" s="190"/>
    </row>
    <row r="66" spans="1:65" ht="15.6">
      <c r="E66" s="625"/>
      <c r="F66" s="645"/>
      <c r="G66" s="177"/>
      <c r="H66" s="646"/>
      <c r="I66" s="652" t="s">
        <v>395</v>
      </c>
      <c r="J66" s="614"/>
      <c r="K66" s="615"/>
      <c r="L66" s="633"/>
      <c r="M66" s="594"/>
      <c r="N66" s="595"/>
      <c r="O66" s="609" t="s">
        <v>396</v>
      </c>
      <c r="P66" s="610"/>
      <c r="Q66" s="611"/>
      <c r="R66" s="613"/>
      <c r="S66" s="614"/>
      <c r="T66" s="615"/>
      <c r="U66" s="599"/>
      <c r="V66" s="600"/>
      <c r="W66" s="600"/>
      <c r="X66" s="600"/>
      <c r="Y66" s="600"/>
      <c r="Z66" s="601"/>
      <c r="AA66" s="606"/>
      <c r="AB66" s="608"/>
      <c r="AC66" s="606"/>
      <c r="AD66" s="148"/>
    </row>
    <row r="67" spans="1:65" ht="15.6">
      <c r="E67" s="643">
        <v>3</v>
      </c>
      <c r="F67" s="644">
        <v>77</v>
      </c>
      <c r="G67" s="215" t="s">
        <v>374</v>
      </c>
      <c r="H67" s="646"/>
      <c r="I67" s="179"/>
      <c r="J67" s="180">
        <v>1</v>
      </c>
      <c r="K67" s="181"/>
      <c r="L67" s="182"/>
      <c r="M67" s="180">
        <v>2</v>
      </c>
      <c r="N67" s="181"/>
      <c r="O67" s="630"/>
      <c r="P67" s="631"/>
      <c r="Q67" s="632"/>
      <c r="R67" s="182"/>
      <c r="S67" s="180"/>
      <c r="T67" s="181"/>
      <c r="U67" s="599"/>
      <c r="V67" s="600"/>
      <c r="W67" s="600"/>
      <c r="X67" s="600"/>
      <c r="Y67" s="600"/>
      <c r="Z67" s="601"/>
      <c r="AA67" s="612">
        <f>SUM(J67,M67,P67,S67,V67,Y67)</f>
        <v>3</v>
      </c>
      <c r="AB67" s="634"/>
      <c r="AC67" s="605">
        <v>2</v>
      </c>
      <c r="AD67" s="148"/>
    </row>
    <row r="68" spans="1:65" ht="13.8">
      <c r="A68" s="160" t="s">
        <v>364</v>
      </c>
      <c r="B68" s="161" t="s">
        <v>67</v>
      </c>
      <c r="C68" s="161" t="s">
        <v>365</v>
      </c>
      <c r="D68" s="162" t="s">
        <v>366</v>
      </c>
      <c r="E68" s="625"/>
      <c r="F68" s="645"/>
      <c r="G68" s="177"/>
      <c r="H68" s="646"/>
      <c r="I68" s="652" t="s">
        <v>395</v>
      </c>
      <c r="J68" s="614"/>
      <c r="K68" s="615"/>
      <c r="L68" s="609" t="s">
        <v>397</v>
      </c>
      <c r="M68" s="610"/>
      <c r="N68" s="611"/>
      <c r="O68" s="633"/>
      <c r="P68" s="594"/>
      <c r="Q68" s="595"/>
      <c r="R68" s="613"/>
      <c r="S68" s="614"/>
      <c r="T68" s="615"/>
      <c r="U68" s="599"/>
      <c r="V68" s="600"/>
      <c r="W68" s="600"/>
      <c r="X68" s="600"/>
      <c r="Y68" s="600"/>
      <c r="Z68" s="601"/>
      <c r="AA68" s="606"/>
      <c r="AB68" s="608"/>
      <c r="AC68" s="606"/>
      <c r="AD68" s="152"/>
    </row>
    <row r="69" spans="1:65" ht="15.6">
      <c r="A69" s="616" t="e">
        <f>#REF!</f>
        <v>#REF!</v>
      </c>
      <c r="B69" s="618">
        <v>43550</v>
      </c>
      <c r="C69" s="620">
        <v>0.68055555555555547</v>
      </c>
      <c r="D69" s="622">
        <v>3</v>
      </c>
      <c r="E69" s="643">
        <v>4</v>
      </c>
      <c r="F69" s="644">
        <v>84</v>
      </c>
      <c r="G69" s="216"/>
      <c r="H69" s="646"/>
      <c r="I69" s="179"/>
      <c r="J69" s="180"/>
      <c r="K69" s="181"/>
      <c r="L69" s="182"/>
      <c r="M69" s="180"/>
      <c r="N69" s="181"/>
      <c r="O69" s="182"/>
      <c r="P69" s="180"/>
      <c r="Q69" s="181"/>
      <c r="R69" s="630"/>
      <c r="S69" s="631"/>
      <c r="T69" s="632"/>
      <c r="U69" s="599"/>
      <c r="V69" s="600"/>
      <c r="W69" s="600"/>
      <c r="X69" s="600"/>
      <c r="Y69" s="600"/>
      <c r="Z69" s="601"/>
      <c r="AA69" s="612"/>
      <c r="AB69" s="634"/>
      <c r="AC69" s="612"/>
      <c r="AD69" s="154"/>
      <c r="AI69" s="155"/>
      <c r="AJ69" s="156" t="s">
        <v>349</v>
      </c>
      <c r="AK69" s="156" t="s">
        <v>350</v>
      </c>
      <c r="AL69" s="156" t="s">
        <v>351</v>
      </c>
      <c r="AM69" s="156" t="s">
        <v>352</v>
      </c>
      <c r="AN69" s="156" t="s">
        <v>353</v>
      </c>
      <c r="AO69" s="156" t="s">
        <v>354</v>
      </c>
      <c r="AP69" s="156" t="s">
        <v>355</v>
      </c>
      <c r="AQ69" s="156" t="s">
        <v>356</v>
      </c>
      <c r="AR69" s="156" t="s">
        <v>357</v>
      </c>
      <c r="AS69" s="156" t="s">
        <v>358</v>
      </c>
      <c r="AU69" s="155"/>
      <c r="AV69" s="156" t="s">
        <v>5</v>
      </c>
      <c r="AW69" s="156" t="s">
        <v>10</v>
      </c>
      <c r="AX69" s="156" t="s">
        <v>14</v>
      </c>
      <c r="AY69" s="156" t="s">
        <v>359</v>
      </c>
      <c r="AZ69" s="156" t="s">
        <v>360</v>
      </c>
      <c r="BA69" s="156" t="s">
        <v>361</v>
      </c>
      <c r="BB69" s="157"/>
      <c r="BC69" s="158" t="s">
        <v>362</v>
      </c>
      <c r="BD69" s="158" t="s">
        <v>363</v>
      </c>
      <c r="BE69" s="158"/>
      <c r="BG69" s="158" t="s">
        <v>362</v>
      </c>
      <c r="BH69" s="158" t="s">
        <v>363</v>
      </c>
      <c r="BJ69" s="159"/>
      <c r="BL69" s="159"/>
      <c r="BM69" s="159"/>
    </row>
    <row r="70" spans="1:65" ht="13.8" thickBot="1">
      <c r="A70" s="617"/>
      <c r="B70" s="619"/>
      <c r="C70" s="685"/>
      <c r="D70" s="623"/>
      <c r="E70" s="624"/>
      <c r="F70" s="698"/>
      <c r="G70" s="217"/>
      <c r="H70" s="688"/>
      <c r="I70" s="694"/>
      <c r="J70" s="695"/>
      <c r="K70" s="696"/>
      <c r="L70" s="697"/>
      <c r="M70" s="695"/>
      <c r="N70" s="696"/>
      <c r="O70" s="697"/>
      <c r="P70" s="695"/>
      <c r="Q70" s="696"/>
      <c r="R70" s="689"/>
      <c r="S70" s="690"/>
      <c r="T70" s="691"/>
      <c r="U70" s="602"/>
      <c r="V70" s="603"/>
      <c r="W70" s="603"/>
      <c r="X70" s="603"/>
      <c r="Y70" s="603"/>
      <c r="Z70" s="604"/>
      <c r="AA70" s="692"/>
      <c r="AB70" s="693"/>
      <c r="AC70" s="692"/>
      <c r="AD70" s="194"/>
      <c r="AI70" s="155">
        <v>1</v>
      </c>
      <c r="AJ70" s="168" t="e">
        <f>((#REF!+#REF!)/(#REF!+#REF!))/10</f>
        <v>#REF!</v>
      </c>
      <c r="AK70" s="168" t="e">
        <f>((#REF!+#REF!)/(#REF!+#REF!))/10</f>
        <v>#REF!</v>
      </c>
      <c r="AL70" s="168" t="e">
        <f>((#REF!+#REF!)/(#REF!+#REF!))/10</f>
        <v>#REF!</v>
      </c>
      <c r="AM70" s="168" t="e">
        <f>((#REF!+#REF!)/(#REF!+#REF!))/10</f>
        <v>#REF!</v>
      </c>
      <c r="AN70" s="168" t="e">
        <f>((#REF!+#REF!)/(#REF!+#REF!))/10</f>
        <v>#REF!</v>
      </c>
      <c r="AO70" s="168" t="e">
        <f>((#REF!+#REF!)/(#REF!+#REF!))/10</f>
        <v>#REF!</v>
      </c>
      <c r="AP70" s="168" t="e">
        <f>((#REF!+#REF!)/(#REF!+#REF!))/10</f>
        <v>#REF!</v>
      </c>
      <c r="AQ70" s="168" t="e">
        <f>((#REF!+#REF!)/(#REF!+#REF!))/10</f>
        <v>#REF!</v>
      </c>
      <c r="AR70" s="168" t="e">
        <f>((#REF!+#REF!)/(#REF!+#REF!))/10</f>
        <v>#REF!</v>
      </c>
      <c r="AS70" s="168" t="e">
        <f>((#REF!+#REF!)/(#REF!+#REF!))/10</f>
        <v>#REF!</v>
      </c>
      <c r="AU70" s="155">
        <v>1</v>
      </c>
      <c r="AV70" s="169"/>
      <c r="AW70" s="170" t="e">
        <f>IF(#REF!&gt;#REF!,BC70+0.1,BC70-0.1)</f>
        <v>#REF!</v>
      </c>
      <c r="AX70" s="170" t="e">
        <f>IF(#REF!&gt;#REF!,BC70+0.1,BC70-0.1)</f>
        <v>#REF!</v>
      </c>
      <c r="AY70" s="170" t="e">
        <f>IF(#REF!&gt;#REF!,BC70+0.1,BC70-0.1)</f>
        <v>#REF!</v>
      </c>
      <c r="AZ70" s="170" t="e">
        <f>IF(#REF!&gt;#REF!,BC70+0.1,BC70-0.1)</f>
        <v>#REF!</v>
      </c>
      <c r="BA70" s="170" t="e">
        <f>IF(#REF!&gt;#REF!,BC70+0.1,BC70-0.1)</f>
        <v>#REF!</v>
      </c>
      <c r="BB70" s="171"/>
      <c r="BC70" s="626">
        <f>AA63</f>
        <v>4</v>
      </c>
      <c r="BD70" s="626" t="e">
        <f>IF(AND(BC70=#REF!,BC70=BC73),AJ70,(IF(AND(BC70=#REF!,BC70=BC75),AK70,(IF(AND(BC70=#REF!,BC70=BC77),AL70,(IF(AND(BC70=#REF!,BC70=BC79),AM70,(IF(AND(BC70=BC73,BC70=BC75),AN70,(IF(AND(BC70=BC73,BC70=BC77),AO70,(IF(AND(BC70=BC73,BC70=BC79),AP70,(IF(AND(BC70=BC75,BC70=BC77),AQ70,(IF(AND(BC70=BC75,BC70=BC79),AR70,(IF(AND(BC70=BC77,BC70=BC79),AS70,999)))))))))))))))))))</f>
        <v>#REF!</v>
      </c>
      <c r="BE70" s="626" t="e">
        <f>IF(BJ70=1,BC70+BD70,BD70)</f>
        <v>#REF!</v>
      </c>
      <c r="BG70" s="626">
        <f>BC70</f>
        <v>4</v>
      </c>
      <c r="BH70" s="636" t="e">
        <f>IF(BG70=#REF!,AW70,(IF(BG70=BG73,AX70,(IF(BG70=BG75,AY70,(IF(BG70=BG77,AZ70,(IF(BG70=BG79,BA70,999)))))))))</f>
        <v>#REF!</v>
      </c>
      <c r="BJ70" s="626" t="e">
        <f>IF(BD70&lt;&gt;999,1,0)</f>
        <v>#REF!</v>
      </c>
      <c r="BL70" s="636" t="e">
        <f>IF(BJ70=1,BE70,BH70)</f>
        <v>#REF!</v>
      </c>
      <c r="BM70" s="626" t="e">
        <f>IF(BL70&lt;&gt;999,BL70,BG70)</f>
        <v>#REF!</v>
      </c>
    </row>
    <row r="71" spans="1:65" ht="16.2" thickTop="1">
      <c r="A71" s="228" t="e">
        <f>#REF!</f>
        <v>#REF!</v>
      </c>
      <c r="B71" s="230">
        <v>43550</v>
      </c>
      <c r="C71" s="232">
        <v>0.68055555555555547</v>
      </c>
      <c r="D71" s="241">
        <v>4</v>
      </c>
      <c r="E71" s="242"/>
      <c r="F71" s="206"/>
      <c r="G71" s="207" t="str">
        <f>IF(F71=0,"",VLOOKUP(F71,'[3]Список участников'!A:H,3,FALSE))</f>
        <v/>
      </c>
      <c r="H71" s="208" t="str">
        <f>IF(F71=0,"",VLOOKUP(F71,'[3]Список участников'!A:H,5,FALSE))</f>
        <v/>
      </c>
      <c r="I71" s="209"/>
      <c r="J71" s="210"/>
      <c r="K71" s="209"/>
      <c r="L71" s="209"/>
      <c r="M71" s="210"/>
      <c r="N71" s="209"/>
      <c r="O71" s="209"/>
      <c r="P71" s="210"/>
      <c r="Q71" s="209"/>
      <c r="R71" s="209"/>
      <c r="S71" s="210"/>
      <c r="T71" s="209"/>
      <c r="U71" s="209"/>
      <c r="V71" s="210"/>
      <c r="W71" s="209"/>
      <c r="X71" s="664"/>
      <c r="Y71" s="664"/>
      <c r="Z71" s="664"/>
      <c r="AA71" s="176"/>
      <c r="AB71" s="211"/>
      <c r="AC71" s="176"/>
      <c r="AD71" s="199"/>
      <c r="AE71" s="235">
        <f>IF(F63="","",VLOOKUP(F63,'[3]Список участников'!A:L,8,FALSE))</f>
        <v>18</v>
      </c>
      <c r="AG71" s="236">
        <f>IF(F63&gt;0,1,0)</f>
        <v>1</v>
      </c>
      <c r="AH71" s="629" t="e">
        <f>SUM(AG71:AG81)</f>
        <v>#REF!</v>
      </c>
      <c r="AI71" s="155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U71" s="155">
        <v>2</v>
      </c>
      <c r="AV71" s="170" t="e">
        <f>IF(#REF!&gt;#REF!,#REF!+0.1,#REF!-0.1)</f>
        <v>#REF!</v>
      </c>
      <c r="AW71" s="169"/>
      <c r="AX71" s="170" t="e">
        <f>IF(#REF!&gt;#REF!,#REF!+0.1,#REF!-0.1)</f>
        <v>#REF!</v>
      </c>
      <c r="AY71" s="170" t="e">
        <f>IF(#REF!&gt;#REF!,#REF!+0.1,#REF!-0.1)</f>
        <v>#REF!</v>
      </c>
      <c r="AZ71" s="170" t="e">
        <f>IF(#REF!&gt;#REF!,#REF!+0.1,#REF!-0.1)</f>
        <v>#REF!</v>
      </c>
      <c r="BA71" s="170" t="e">
        <f>IF(#REF!&gt;#REF!,#REF!,#REF!-0.1)</f>
        <v>#REF!</v>
      </c>
      <c r="BB71" s="171"/>
      <c r="BC71" s="627"/>
      <c r="BD71" s="627"/>
      <c r="BE71" s="627"/>
      <c r="BG71" s="627"/>
      <c r="BH71" s="637"/>
      <c r="BJ71" s="627"/>
      <c r="BL71" s="637"/>
      <c r="BM71" s="627"/>
    </row>
    <row r="72" spans="1:65">
      <c r="A72" s="638" t="e">
        <f>#REF!</f>
        <v>#REF!</v>
      </c>
      <c r="B72" s="639">
        <v>43550</v>
      </c>
      <c r="C72" s="641">
        <v>0.73611111111111116</v>
      </c>
      <c r="D72" s="655">
        <v>5</v>
      </c>
      <c r="E72" s="190"/>
      <c r="F72" s="218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88"/>
      <c r="X72" s="188"/>
      <c r="Y72" s="188"/>
      <c r="Z72" s="188"/>
      <c r="AA72" s="188"/>
      <c r="AB72" s="188"/>
      <c r="AC72" s="188"/>
      <c r="AD72" s="199"/>
      <c r="AE72" s="628">
        <f>IF(F65="","",VLOOKUP(F65,'[3]Список участников'!A:L,8,FALSE))</f>
        <v>0</v>
      </c>
      <c r="AG72" s="629">
        <f>IF(F65&gt;0,1,0)</f>
        <v>1</v>
      </c>
      <c r="AH72" s="629"/>
      <c r="AI72" s="155"/>
      <c r="AJ72" s="168" t="e">
        <f>((#REF!+#REF!)/(#REF!+#REF!))/10</f>
        <v>#REF!</v>
      </c>
      <c r="AK72" s="168" t="e">
        <f>((#REF!+#REF!)/(#REF!+#REF!))/10</f>
        <v>#REF!</v>
      </c>
      <c r="AL72" s="168" t="e">
        <f>((#REF!+#REF!)/(#REF!+#REF!))/10</f>
        <v>#REF!</v>
      </c>
      <c r="AM72" s="168" t="e">
        <f>((#REF!+#REF!)/(#REF!+#REF!))/10</f>
        <v>#REF!</v>
      </c>
      <c r="AN72" s="168" t="e">
        <f>((#REF!+#REF!)/(#REF!+#REF!))/10</f>
        <v>#REF!</v>
      </c>
      <c r="AO72" s="168" t="e">
        <f>((#REF!+#REF!)/(#REF!+#REF!))/10</f>
        <v>#REF!</v>
      </c>
      <c r="AP72" s="168" t="e">
        <f>((#REF!+#REF!)/(#REF!+#REF!))/10</f>
        <v>#REF!</v>
      </c>
      <c r="AQ72" s="168" t="e">
        <f>((#REF!+#REF!)/(#REF!+#REF!))/10</f>
        <v>#REF!</v>
      </c>
      <c r="AR72" s="168" t="e">
        <f>((#REF!+#REF!)/(#REF!+#REF!))/10</f>
        <v>#REF!</v>
      </c>
      <c r="AS72" s="168" t="e">
        <f>((#REF!+#REF!)/(#REF!+#REF!))/10</f>
        <v>#REF!</v>
      </c>
      <c r="AU72" s="155">
        <v>4</v>
      </c>
      <c r="AV72" s="170" t="e">
        <f>IF(#REF!&gt;#REF!,BC75+0.1,BC75-0.1)</f>
        <v>#REF!</v>
      </c>
      <c r="AW72" s="170" t="e">
        <f>IF(#REF!&gt;#REF!,BC75+0.1,BC75-0.1)</f>
        <v>#REF!</v>
      </c>
      <c r="AX72" s="170" t="e">
        <f>IF(#REF!&gt;#REF!,BC75+0.1,BC75-0.1)</f>
        <v>#REF!</v>
      </c>
      <c r="AY72" s="169"/>
      <c r="AZ72" s="170" t="e">
        <f>IF(#REF!&gt;#REF!,BC75+0.1,BC75-0.1)</f>
        <v>#REF!</v>
      </c>
      <c r="BA72" s="170" t="e">
        <f>IF(#REF!&gt;#REF!,BC75+0.1,BC75-0.1)</f>
        <v>#REF!</v>
      </c>
      <c r="BB72" s="171"/>
      <c r="BC72" s="238"/>
      <c r="BD72" s="238"/>
      <c r="BE72" s="238"/>
      <c r="BG72" s="238"/>
      <c r="BH72" s="240"/>
      <c r="BJ72" s="238"/>
      <c r="BL72" s="240"/>
      <c r="BM72" s="238"/>
    </row>
    <row r="73" spans="1:65" ht="13.8" thickBot="1">
      <c r="A73" s="617"/>
      <c r="B73" s="640"/>
      <c r="C73" s="621"/>
      <c r="D73" s="623"/>
      <c r="E73" s="589" t="str">
        <f>E61</f>
        <v>МУЖЧИНЫ</v>
      </c>
      <c r="F73" s="589"/>
      <c r="G73" s="589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214" t="s">
        <v>378</v>
      </c>
      <c r="AB73" s="153"/>
      <c r="AC73" s="153"/>
      <c r="AD73" s="199"/>
      <c r="AE73" s="628"/>
      <c r="AG73" s="629"/>
      <c r="AH73" s="629"/>
      <c r="AI73" s="155">
        <v>3</v>
      </c>
      <c r="AJ73" s="156" t="s">
        <v>375</v>
      </c>
      <c r="AK73" s="156" t="s">
        <v>371</v>
      </c>
      <c r="AL73" s="156" t="s">
        <v>372</v>
      </c>
      <c r="AM73" s="156" t="s">
        <v>373</v>
      </c>
      <c r="AN73" s="156" t="s">
        <v>350</v>
      </c>
      <c r="AO73" s="156" t="s">
        <v>351</v>
      </c>
      <c r="AP73" s="156" t="s">
        <v>352</v>
      </c>
      <c r="AQ73" s="156" t="s">
        <v>356</v>
      </c>
      <c r="AR73" s="156" t="s">
        <v>357</v>
      </c>
      <c r="AS73" s="156" t="s">
        <v>358</v>
      </c>
      <c r="AU73" s="155">
        <v>5</v>
      </c>
      <c r="AV73" s="170" t="e">
        <f>IF(#REF!&gt;#REF!,BC77+0.1,BC77-0.1)</f>
        <v>#REF!</v>
      </c>
      <c r="AW73" s="170" t="e">
        <f>IF(#REF!&gt;#REF!,BC77+0.1,BC77-0.1)</f>
        <v>#REF!</v>
      </c>
      <c r="AX73" s="170" t="e">
        <f>IF(#REF!&gt;#REF!,BC77+0.1,BC77-0.1)</f>
        <v>#REF!</v>
      </c>
      <c r="AY73" s="170" t="e">
        <f>IF(#REF!&gt;#REF!,BC77+0.1,BC77-0.1)</f>
        <v>#REF!</v>
      </c>
      <c r="AZ73" s="178"/>
      <c r="BA73" s="170" t="e">
        <f>IF(#REF!&gt;#REF!,BC77+0.1,BC77-0.1)</f>
        <v>#REF!</v>
      </c>
      <c r="BB73" s="157"/>
      <c r="BC73" s="626">
        <f>AA67</f>
        <v>3</v>
      </c>
      <c r="BD73" s="626" t="e">
        <f>IF(AND(BC73=BC70,BC73=#REF!),AJ74,(IF(AND(BC73=BC70,BC73=BC75),AK74,(IF(AND(BC73=BC70,BC73=BC77),AL74,(IF(AND(BC73=BC70,BC73=BC79),AM74,(IF(AND(BC73=#REF!,BC73=BC75),AN74,(IF(AND(BC73=#REF!,BC73=BC77),AO74,(IF(AND(BC73=#REF!,BC73=BC79),AP74,(IF(AND(BC73=BC75,BC73=BC77),AQ74,(IF(AND(BC73=BC75,BC73=BC79),AR74,(IF(AND(BC73=BC77,BC73=BC79),AS74,999)))))))))))))))))))</f>
        <v>#REF!</v>
      </c>
      <c r="BE73" s="626" t="e">
        <f t="shared" ref="BE73" si="60">IF(BJ73=1,BC73+BD73,BD73)</f>
        <v>#REF!</v>
      </c>
      <c r="BG73" s="626">
        <f>BC73</f>
        <v>3</v>
      </c>
      <c r="BH73" s="636" t="e">
        <f>IF(BG73=BG70,#REF!,(IF(BG73=#REF!,#REF!,(IF(BG73=BG75,#REF!,(IF(BG73=BG77,#REF!,(IF(BG73=BG79,#REF!,999)))))))))</f>
        <v>#REF!</v>
      </c>
      <c r="BJ73" s="626" t="e">
        <f t="shared" ref="BJ73" si="61">IF(BD73&lt;&gt;999,1,0)</f>
        <v>#REF!</v>
      </c>
      <c r="BL73" s="636" t="e">
        <f>IF(BJ73=1,BE73,BH73)</f>
        <v>#REF!</v>
      </c>
      <c r="BM73" s="626" t="e">
        <f t="shared" ref="BM73" si="62">IF(BL73&lt;&gt;999,BL73,BG73)</f>
        <v>#REF!</v>
      </c>
    </row>
    <row r="74" spans="1:65" ht="14.4" thickTop="1" thickBot="1">
      <c r="A74" s="638" t="e">
        <f>#REF!</f>
        <v>#REF!</v>
      </c>
      <c r="B74" s="639">
        <v>43550</v>
      </c>
      <c r="C74" s="641">
        <v>0.73611111111111116</v>
      </c>
      <c r="D74" s="642">
        <v>6</v>
      </c>
      <c r="E74" s="163" t="s">
        <v>65</v>
      </c>
      <c r="F74" s="164"/>
      <c r="G74" s="165" t="s">
        <v>2</v>
      </c>
      <c r="H74" s="166" t="s">
        <v>68</v>
      </c>
      <c r="I74" s="591">
        <v>1</v>
      </c>
      <c r="J74" s="591"/>
      <c r="K74" s="591"/>
      <c r="L74" s="591">
        <v>2</v>
      </c>
      <c r="M74" s="591"/>
      <c r="N74" s="591"/>
      <c r="O74" s="591">
        <v>3</v>
      </c>
      <c r="P74" s="591"/>
      <c r="Q74" s="591"/>
      <c r="R74" s="591">
        <v>4</v>
      </c>
      <c r="S74" s="591"/>
      <c r="T74" s="591"/>
      <c r="U74" s="591"/>
      <c r="V74" s="591"/>
      <c r="W74" s="591"/>
      <c r="X74" s="591"/>
      <c r="Y74" s="591"/>
      <c r="Z74" s="591"/>
      <c r="AA74" s="163" t="s">
        <v>362</v>
      </c>
      <c r="AB74" s="163" t="s">
        <v>367</v>
      </c>
      <c r="AC74" s="163" t="s">
        <v>363</v>
      </c>
      <c r="AD74" s="199"/>
      <c r="AE74" s="628">
        <f>IF(F67="","",VLOOKUP(F67,'[3]Список участников'!A:L,8,FALSE))</f>
        <v>0</v>
      </c>
      <c r="AG74" s="629">
        <f>IF(F67&gt;0,1,0)</f>
        <v>1</v>
      </c>
      <c r="AH74" s="629"/>
      <c r="AI74" s="155"/>
      <c r="AJ74" s="168" t="e">
        <f>((#REF!+#REF!)/(#REF!+#REF!))/10</f>
        <v>#REF!</v>
      </c>
      <c r="AK74" s="168" t="e">
        <f>((#REF!+#REF!)/(#REF!+#REF!))/10</f>
        <v>#REF!</v>
      </c>
      <c r="AL74" s="168" t="e">
        <f>((#REF!+#REF!)/(#REF!+#REF!))/10</f>
        <v>#REF!</v>
      </c>
      <c r="AM74" s="168" t="e">
        <f>((#REF!+#REF!)/(#REF!+#REF!))/10</f>
        <v>#REF!</v>
      </c>
      <c r="AN74" s="168" t="e">
        <f>((#REF!+#REF!)/(#REF!+#REF!))/10</f>
        <v>#REF!</v>
      </c>
      <c r="AO74" s="168" t="e">
        <f>((#REF!+#REF!)/(#REF!+#REF!))/10</f>
        <v>#REF!</v>
      </c>
      <c r="AP74" s="168" t="e">
        <f>((#REF!+#REF!)/(#REF!+#REF!))/10</f>
        <v>#REF!</v>
      </c>
      <c r="AQ74" s="168" t="e">
        <f>((#REF!+#REF!)/(#REF!+#REF!))/10</f>
        <v>#REF!</v>
      </c>
      <c r="AR74" s="168" t="e">
        <f>((#REF!+#REF!)/(#REF!+#REF!))/10</f>
        <v>#REF!</v>
      </c>
      <c r="AS74" s="168" t="e">
        <f>((#REF!+#REF!)/(#REF!+#REF!))/10</f>
        <v>#REF!</v>
      </c>
      <c r="AU74" s="155">
        <v>6</v>
      </c>
      <c r="AV74" s="170" t="e">
        <f>IF(#REF!&gt;#REF!,BC79+0.1,BC79-0.1)</f>
        <v>#REF!</v>
      </c>
      <c r="AW74" s="170" t="e">
        <f>IF(#REF!&gt;#REF!,BC79+0.1,BC79-0.1)</f>
        <v>#REF!</v>
      </c>
      <c r="AX74" s="170" t="e">
        <f>IF(#REF!&gt;#REF!,BC79+0.1,BC79-0.1)</f>
        <v>#REF!</v>
      </c>
      <c r="AY74" s="170" t="e">
        <f>IF(#REF!&gt;#REF!,BC79+0.1,BC79-0.1)</f>
        <v>#REF!</v>
      </c>
      <c r="AZ74" s="170" t="e">
        <f>IF(#REF!&gt;#REF!,BC79+0.1,BC79-0.1)</f>
        <v>#REF!</v>
      </c>
      <c r="BA74" s="169"/>
      <c r="BB74" s="171"/>
      <c r="BC74" s="627"/>
      <c r="BD74" s="627"/>
      <c r="BE74" s="627"/>
      <c r="BG74" s="627"/>
      <c r="BH74" s="637"/>
      <c r="BJ74" s="627"/>
      <c r="BL74" s="637"/>
      <c r="BM74" s="627"/>
    </row>
    <row r="75" spans="1:65" ht="16.2" thickTop="1">
      <c r="A75" s="617"/>
      <c r="B75" s="640"/>
      <c r="C75" s="621"/>
      <c r="D75" s="623"/>
      <c r="E75" s="699">
        <v>1</v>
      </c>
      <c r="F75" s="700">
        <v>30</v>
      </c>
      <c r="G75" s="219" t="s">
        <v>398</v>
      </c>
      <c r="H75" s="648"/>
      <c r="I75" s="701"/>
      <c r="J75" s="701"/>
      <c r="K75" s="702"/>
      <c r="L75" s="220"/>
      <c r="M75" s="221" t="s">
        <v>10</v>
      </c>
      <c r="N75" s="222"/>
      <c r="O75" s="220"/>
      <c r="P75" s="221" t="s">
        <v>10</v>
      </c>
      <c r="Q75" s="222"/>
      <c r="R75" s="220"/>
      <c r="S75" s="221" t="s">
        <v>10</v>
      </c>
      <c r="T75" s="222"/>
      <c r="U75" s="596"/>
      <c r="V75" s="597"/>
      <c r="W75" s="597"/>
      <c r="X75" s="597"/>
      <c r="Y75" s="597"/>
      <c r="Z75" s="598"/>
      <c r="AA75" s="703">
        <v>6</v>
      </c>
      <c r="AB75" s="704"/>
      <c r="AC75" s="703">
        <v>1</v>
      </c>
      <c r="AD75" s="199"/>
      <c r="AE75" s="628"/>
      <c r="AG75" s="629"/>
      <c r="AH75" s="629"/>
      <c r="AI75" s="155">
        <v>4</v>
      </c>
      <c r="AJ75" s="156" t="s">
        <v>375</v>
      </c>
      <c r="AK75" s="156" t="s">
        <v>370</v>
      </c>
      <c r="AL75" s="156" t="s">
        <v>372</v>
      </c>
      <c r="AM75" s="156" t="s">
        <v>373</v>
      </c>
      <c r="AN75" s="156" t="s">
        <v>349</v>
      </c>
      <c r="AO75" s="156" t="s">
        <v>351</v>
      </c>
      <c r="AP75" s="156" t="s">
        <v>352</v>
      </c>
      <c r="AQ75" s="156" t="s">
        <v>354</v>
      </c>
      <c r="AR75" s="156" t="s">
        <v>355</v>
      </c>
      <c r="AS75" s="156" t="s">
        <v>358</v>
      </c>
      <c r="AU75" s="171"/>
      <c r="AV75" s="157"/>
      <c r="AW75" s="157"/>
      <c r="AX75" s="157"/>
      <c r="AY75" s="157"/>
      <c r="AZ75" s="157"/>
      <c r="BA75" s="157"/>
      <c r="BB75" s="157"/>
      <c r="BC75" s="626">
        <f>AA69</f>
        <v>0</v>
      </c>
      <c r="BD75" s="626" t="e">
        <f>IF(AND(BC75=BC70,BC75=#REF!),AJ76,(IF(AND(BC75=BC70,BC75=BC73),AK76,(IF(AND(BC75=BC70,BC75=BC77),AL76,(IF(AND(BC75=BC70,BC75=BC79),AM76,(IF(AND(BC75=#REF!,BC75=BC73),AN76,(IF(AND(BC75=#REF!,BC75=BC77),AO76,(IF(AND(BC75=#REF!,BC75=BC79),AP76,(IF(AND(BC75=BC73,BC75=BC77),AQ76,(IF(AND(BC75=BC73,BC75=BC79),AR76,(IF(AND(BC75=BC77,BC75=BC79),AS76,999)))))))))))))))))))</f>
        <v>#REF!</v>
      </c>
      <c r="BE75" s="626" t="e">
        <f t="shared" ref="BE75" si="63">IF(BJ75=1,BC75+BD75,BD75)</f>
        <v>#REF!</v>
      </c>
      <c r="BG75" s="626">
        <f>BC75</f>
        <v>0</v>
      </c>
      <c r="BH75" s="636" t="e">
        <f>IF(BG75=BG70,AV72,(IF(BG75=#REF!,AW72,(IF(BG75=BG73,AX72,(IF(BG75=BG77,AZ72,(IF(BG75=BG79,BA72,999)))))))))</f>
        <v>#REF!</v>
      </c>
      <c r="BJ75" s="626" t="e">
        <f t="shared" ref="BJ75" si="64">IF(BD75&lt;&gt;999,1,0)</f>
        <v>#REF!</v>
      </c>
      <c r="BL75" s="636" t="e">
        <f>IF(BJ75=1,BE75,BH75)</f>
        <v>#REF!</v>
      </c>
      <c r="BM75" s="626" t="e">
        <f t="shared" ref="BM75" si="65">IF(BL75&lt;&gt;999,BL75,BG75)</f>
        <v>#REF!</v>
      </c>
    </row>
    <row r="76" spans="1:65">
      <c r="A76" s="638" t="e">
        <f>#REF!</f>
        <v>#REF!</v>
      </c>
      <c r="B76" s="639">
        <v>43550</v>
      </c>
      <c r="C76" s="641">
        <v>0.79166666666666663</v>
      </c>
      <c r="D76" s="655">
        <v>7</v>
      </c>
      <c r="E76" s="625"/>
      <c r="F76" s="645"/>
      <c r="G76" s="177"/>
      <c r="H76" s="646"/>
      <c r="I76" s="669"/>
      <c r="J76" s="669"/>
      <c r="K76" s="670"/>
      <c r="L76" s="609" t="s">
        <v>397</v>
      </c>
      <c r="M76" s="610"/>
      <c r="N76" s="611"/>
      <c r="O76" s="609" t="s">
        <v>394</v>
      </c>
      <c r="P76" s="610"/>
      <c r="Q76" s="611"/>
      <c r="R76" s="609" t="s">
        <v>394</v>
      </c>
      <c r="S76" s="610"/>
      <c r="T76" s="611"/>
      <c r="U76" s="599"/>
      <c r="V76" s="600"/>
      <c r="W76" s="600"/>
      <c r="X76" s="600"/>
      <c r="Y76" s="600"/>
      <c r="Z76" s="601"/>
      <c r="AA76" s="606"/>
      <c r="AB76" s="608"/>
      <c r="AC76" s="606"/>
      <c r="AD76" s="199"/>
      <c r="AE76" s="628">
        <f>IF(F69="","",VLOOKUP(F69,'[3]Список участников'!A:L,8,FALSE))</f>
        <v>0</v>
      </c>
      <c r="AG76" s="629">
        <f>IF(F69&gt;0,1,0)</f>
        <v>1</v>
      </c>
      <c r="AH76" s="629"/>
      <c r="AI76" s="155"/>
      <c r="AJ76" s="168" t="e">
        <f>((#REF!+#REF!)/(#REF!+#REF!))/10</f>
        <v>#REF!</v>
      </c>
      <c r="AK76" s="168" t="e">
        <f>((#REF!+#REF!)/(#REF!+#REF!))/10</f>
        <v>#REF!</v>
      </c>
      <c r="AL76" s="168" t="e">
        <f>((#REF!+#REF!)/(#REF!+#REF!))/10</f>
        <v>#REF!</v>
      </c>
      <c r="AM76" s="168" t="e">
        <f>((#REF!+#REF!)/(#REF!+#REF!))/10</f>
        <v>#REF!</v>
      </c>
      <c r="AN76" s="168" t="e">
        <f>((#REF!+#REF!)/(#REF!+#REF!))/10</f>
        <v>#REF!</v>
      </c>
      <c r="AO76" s="168" t="e">
        <f>((#REF!+#REF!)/(#REF!+#REF!))/10</f>
        <v>#REF!</v>
      </c>
      <c r="AP76" s="168" t="e">
        <f>((#REF!+#REF!)/(#REF!+#REF!))/10</f>
        <v>#REF!</v>
      </c>
      <c r="AQ76" s="168" t="e">
        <f>((#REF!+#REF!)/(#REF!+#REF!))/10</f>
        <v>#REF!</v>
      </c>
      <c r="AR76" s="168" t="e">
        <f>((#REF!+#REF!)/(#REF!+#REF!))/10</f>
        <v>#REF!</v>
      </c>
      <c r="AS76" s="168" t="e">
        <f>((#REF!+#REF!)/(#REF!+#REF!))/10</f>
        <v>#REF!</v>
      </c>
      <c r="AU76" s="171"/>
      <c r="AV76" s="171"/>
      <c r="AW76" s="171"/>
      <c r="AX76" s="171"/>
      <c r="AY76" s="171"/>
      <c r="AZ76" s="171"/>
      <c r="BA76" s="171"/>
      <c r="BB76" s="171"/>
      <c r="BC76" s="627"/>
      <c r="BD76" s="627"/>
      <c r="BE76" s="627"/>
      <c r="BG76" s="627"/>
      <c r="BH76" s="637"/>
      <c r="BJ76" s="627"/>
      <c r="BL76" s="637"/>
      <c r="BM76" s="627"/>
    </row>
    <row r="77" spans="1:65" ht="16.5" customHeight="1">
      <c r="A77" s="617"/>
      <c r="B77" s="640"/>
      <c r="C77" s="621"/>
      <c r="D77" s="656"/>
      <c r="E77" s="643">
        <v>2</v>
      </c>
      <c r="F77" s="644">
        <v>35</v>
      </c>
      <c r="G77" s="215" t="s">
        <v>380</v>
      </c>
      <c r="H77" s="646"/>
      <c r="I77" s="195"/>
      <c r="J77" s="196" t="s">
        <v>5</v>
      </c>
      <c r="K77" s="197"/>
      <c r="L77" s="675"/>
      <c r="M77" s="676"/>
      <c r="N77" s="677"/>
      <c r="O77" s="198"/>
      <c r="P77" s="196" t="s">
        <v>10</v>
      </c>
      <c r="Q77" s="197"/>
      <c r="R77" s="198"/>
      <c r="S77" s="196" t="s">
        <v>10</v>
      </c>
      <c r="T77" s="197"/>
      <c r="U77" s="599"/>
      <c r="V77" s="600"/>
      <c r="W77" s="600"/>
      <c r="X77" s="600"/>
      <c r="Y77" s="600"/>
      <c r="Z77" s="601"/>
      <c r="AA77" s="612">
        <v>5</v>
      </c>
      <c r="AB77" s="634"/>
      <c r="AC77" s="605">
        <v>2</v>
      </c>
      <c r="AD77" s="199"/>
      <c r="AE77" s="628"/>
      <c r="AG77" s="629"/>
      <c r="AH77" s="629"/>
      <c r="AI77" s="155">
        <v>5</v>
      </c>
      <c r="AJ77" s="156" t="s">
        <v>375</v>
      </c>
      <c r="AK77" s="156" t="s">
        <v>370</v>
      </c>
      <c r="AL77" s="156" t="s">
        <v>371</v>
      </c>
      <c r="AM77" s="156" t="s">
        <v>373</v>
      </c>
      <c r="AN77" s="156" t="s">
        <v>349</v>
      </c>
      <c r="AO77" s="156" t="s">
        <v>350</v>
      </c>
      <c r="AP77" s="156" t="s">
        <v>352</v>
      </c>
      <c r="AQ77" s="156" t="s">
        <v>353</v>
      </c>
      <c r="AR77" s="156" t="s">
        <v>355</v>
      </c>
      <c r="AS77" s="156" t="s">
        <v>357</v>
      </c>
      <c r="AU77" s="171"/>
      <c r="AV77" s="157"/>
      <c r="AW77" s="157"/>
      <c r="AX77" s="157"/>
      <c r="AY77" s="157"/>
      <c r="AZ77" s="157"/>
      <c r="BA77" s="157"/>
      <c r="BB77" s="157"/>
      <c r="BC77" s="626" t="e">
        <f>#REF!</f>
        <v>#REF!</v>
      </c>
      <c r="BD77" s="626" t="e">
        <f>IF(AND(BC77=BC70,BC77=#REF!),AJ78,(IF(AND(BC77=BC70,BC77=BC73),AK78,(IF(AND(BC77=BC70,BC77=BC75),AL78,(IF(AND(BC77=BC70,BC77=BC79),AM78,(IF(AND(BC77=#REF!,BC77=BC73),AN78,(IF(AND(BC77=#REF!,BC77=BC75),AO78,(IF(AND(BC77=#REF!,BC77=BC79),AP78,(IF(AND(BC77=BC73,BC77=BC75),AQ78,(IF(AND(BC77=BC73,BC77=BC79),AR78,(IF(AND(BC77=BC75,BC77=BC79),AS78,999)))))))))))))))))))</f>
        <v>#REF!</v>
      </c>
      <c r="BE77" s="626" t="e">
        <f t="shared" ref="BE77" si="66">IF(BJ77=1,BC77+BD77,BD77)</f>
        <v>#REF!</v>
      </c>
      <c r="BG77" s="626" t="e">
        <f>BC77</f>
        <v>#REF!</v>
      </c>
      <c r="BH77" s="636" t="e">
        <f>IF(BG77=BG70,AV73,(IF(BG77=#REF!,AW73,(IF(BG77=BG73,AX73,(IF(BG77=BG75,AY73,(IF(BG77=BG79,BA73,999)))))))))</f>
        <v>#REF!</v>
      </c>
      <c r="BJ77" s="626" t="e">
        <f t="shared" ref="BJ77" si="67">IF(BD77&lt;&gt;999,1,0)</f>
        <v>#REF!</v>
      </c>
      <c r="BL77" s="636" t="e">
        <f>IF(BJ77=1,BE77,BH77)</f>
        <v>#REF!</v>
      </c>
      <c r="BM77" s="626" t="e">
        <f t="shared" ref="BM77" si="68">IF(BL77&lt;&gt;999,BL77,BG77)</f>
        <v>#REF!</v>
      </c>
    </row>
    <row r="78" spans="1:65">
      <c r="A78" s="638" t="e">
        <f>#REF!</f>
        <v>#REF!</v>
      </c>
      <c r="B78" s="639">
        <v>43550</v>
      </c>
      <c r="C78" s="641">
        <v>0.79166666666666663</v>
      </c>
      <c r="D78" s="655">
        <v>8</v>
      </c>
      <c r="E78" s="625"/>
      <c r="F78" s="645"/>
      <c r="G78" s="177"/>
      <c r="H78" s="646"/>
      <c r="I78" s="635" t="s">
        <v>399</v>
      </c>
      <c r="J78" s="610"/>
      <c r="K78" s="611"/>
      <c r="L78" s="678"/>
      <c r="M78" s="669"/>
      <c r="N78" s="670"/>
      <c r="O78" s="609" t="s">
        <v>397</v>
      </c>
      <c r="P78" s="610"/>
      <c r="Q78" s="611"/>
      <c r="R78" s="609" t="s">
        <v>394</v>
      </c>
      <c r="S78" s="610"/>
      <c r="T78" s="611"/>
      <c r="U78" s="599"/>
      <c r="V78" s="600"/>
      <c r="W78" s="600"/>
      <c r="X78" s="600"/>
      <c r="Y78" s="600"/>
      <c r="Z78" s="601"/>
      <c r="AA78" s="606"/>
      <c r="AB78" s="608"/>
      <c r="AC78" s="606"/>
      <c r="AD78" s="199"/>
      <c r="AE78" s="628" t="e">
        <f>IF(#REF!="","",VLOOKUP(#REF!,'[3]Список участников'!A:L,8,FALSE))</f>
        <v>#REF!</v>
      </c>
      <c r="AG78" s="629" t="e">
        <f>IF(#REF!&gt;0,1,0)</f>
        <v>#REF!</v>
      </c>
      <c r="AH78" s="629"/>
      <c r="AI78" s="155"/>
      <c r="AJ78" s="168" t="e">
        <f>((#REF!+#REF!)/(#REF!+#REF!))/10</f>
        <v>#REF!</v>
      </c>
      <c r="AK78" s="168" t="e">
        <f>((#REF!+#REF!)/(#REF!+#REF!))/10</f>
        <v>#REF!</v>
      </c>
      <c r="AL78" s="168" t="e">
        <f>((#REF!+#REF!)/(#REF!+#REF!))/10</f>
        <v>#REF!</v>
      </c>
      <c r="AM78" s="168" t="e">
        <f>((#REF!+#REF!)/(#REF!+#REF!))/10</f>
        <v>#REF!</v>
      </c>
      <c r="AN78" s="168" t="e">
        <f>((#REF!+#REF!)/(#REF!+#REF!))/10</f>
        <v>#REF!</v>
      </c>
      <c r="AO78" s="168" t="e">
        <f>((#REF!+#REF!)/(#REF!+#REF!))/10</f>
        <v>#REF!</v>
      </c>
      <c r="AP78" s="168" t="e">
        <f>((#REF!+#REF!)/(#REF!+#REF!))/10</f>
        <v>#REF!</v>
      </c>
      <c r="AQ78" s="168" t="e">
        <f>((#REF!+#REF!)/(#REF!+#REF!))/10</f>
        <v>#REF!</v>
      </c>
      <c r="AR78" s="168" t="e">
        <f>((#REF!+#REF!)/(#REF!+#REF!))/10</f>
        <v>#REF!</v>
      </c>
      <c r="AS78" s="168" t="e">
        <f>((#REF!+#REF!)/(#REF!+#REF!))/10</f>
        <v>#REF!</v>
      </c>
      <c r="AU78" s="171"/>
      <c r="AV78" s="171"/>
      <c r="AW78" s="171"/>
      <c r="AX78" s="171"/>
      <c r="AY78" s="171"/>
      <c r="AZ78" s="171"/>
      <c r="BA78" s="171"/>
      <c r="BB78" s="171"/>
      <c r="BC78" s="627"/>
      <c r="BD78" s="627"/>
      <c r="BE78" s="627"/>
      <c r="BG78" s="627"/>
      <c r="BH78" s="637"/>
      <c r="BJ78" s="627"/>
      <c r="BL78" s="637"/>
      <c r="BM78" s="627"/>
    </row>
    <row r="79" spans="1:65" ht="15.6">
      <c r="A79" s="617"/>
      <c r="B79" s="640"/>
      <c r="C79" s="621"/>
      <c r="D79" s="656"/>
      <c r="E79" s="643">
        <v>3</v>
      </c>
      <c r="F79" s="644">
        <v>78</v>
      </c>
      <c r="G79" s="215" t="s">
        <v>387</v>
      </c>
      <c r="H79" s="646"/>
      <c r="I79" s="195"/>
      <c r="J79" s="196" t="s">
        <v>5</v>
      </c>
      <c r="K79" s="197"/>
      <c r="L79" s="198"/>
      <c r="M79" s="196" t="s">
        <v>5</v>
      </c>
      <c r="N79" s="197"/>
      <c r="O79" s="675"/>
      <c r="P79" s="676"/>
      <c r="Q79" s="677"/>
      <c r="R79" s="198"/>
      <c r="S79" s="196" t="s">
        <v>10</v>
      </c>
      <c r="T79" s="197"/>
      <c r="U79" s="599"/>
      <c r="V79" s="600"/>
      <c r="W79" s="600"/>
      <c r="X79" s="600"/>
      <c r="Y79" s="600"/>
      <c r="Z79" s="601"/>
      <c r="AA79" s="612">
        <v>4</v>
      </c>
      <c r="AB79" s="634"/>
      <c r="AC79" s="605">
        <v>3</v>
      </c>
      <c r="AD79" s="199"/>
      <c r="AE79" s="628"/>
      <c r="AG79" s="629"/>
      <c r="AH79" s="629"/>
      <c r="AI79" s="155">
        <v>6</v>
      </c>
      <c r="AJ79" s="156" t="s">
        <v>375</v>
      </c>
      <c r="AK79" s="156" t="s">
        <v>370</v>
      </c>
      <c r="AL79" s="156" t="s">
        <v>371</v>
      </c>
      <c r="AM79" s="156" t="s">
        <v>372</v>
      </c>
      <c r="AN79" s="156" t="s">
        <v>349</v>
      </c>
      <c r="AO79" s="156" t="s">
        <v>350</v>
      </c>
      <c r="AP79" s="156" t="s">
        <v>351</v>
      </c>
      <c r="AQ79" s="156" t="s">
        <v>353</v>
      </c>
      <c r="AR79" s="156" t="s">
        <v>354</v>
      </c>
      <c r="AS79" s="156" t="s">
        <v>356</v>
      </c>
      <c r="AU79" s="171"/>
      <c r="AV79" s="157"/>
      <c r="AW79" s="157"/>
      <c r="AX79" s="157"/>
      <c r="AY79" s="157"/>
      <c r="AZ79" s="157"/>
      <c r="BA79" s="157"/>
      <c r="BB79" s="157"/>
      <c r="BC79" s="626">
        <f>AA71</f>
        <v>0</v>
      </c>
      <c r="BD79" s="626" t="e">
        <f>IF(AND(BC79=BC70,BC79=#REF!),AJ80,(IF(AND(BC79=BC70,BC79=BC73),AK80,(IF(AND(BC79=BC70,BC79=BC75),AL80,(IF(AND(BC79=BC70,BC79=BC77),AM80,(IF(AND(BC79=#REF!,BC79=BC73),AN80,(IF(AND(BC79=#REF!,BC79=BC75),AO80,(IF(AND(BC79=#REF!,BC79=BC77),AP80,(IF(AND(BC79=BC73,BC79=BC75),AQ80,(IF(AND(BC79=BC73,BC79=BC77),AR80,(IF(AND(BC79=BC75,BC79=BC77),AS80,999)))))))))))))))))))</f>
        <v>#REF!</v>
      </c>
      <c r="BE79" s="626" t="e">
        <f t="shared" ref="BE79" si="69">IF(BJ79=1,BC79+BD79,BD79)</f>
        <v>#REF!</v>
      </c>
      <c r="BG79" s="626">
        <f>BC79</f>
        <v>0</v>
      </c>
      <c r="BH79" s="636" t="e">
        <f>IF(BG79=BG70,AV74,(IF(BG79=#REF!,AW74,(IF(BG79=BG73,AX74,(IF(BG79=BG75,AY74,(IF(BG79=BG77,AZ74,999)))))))))</f>
        <v>#REF!</v>
      </c>
      <c r="BJ79" s="626" t="e">
        <f t="shared" ref="BJ79" si="70">IF(BD79&lt;&gt;999,1,0)</f>
        <v>#REF!</v>
      </c>
      <c r="BL79" s="636" t="e">
        <f>IF(BJ79=1,BE79,BH79)</f>
        <v>#REF!</v>
      </c>
      <c r="BM79" s="626" t="e">
        <f t="shared" ref="BM79" si="71">IF(BL79&lt;&gt;999,BL79,BG79)</f>
        <v>#REF!</v>
      </c>
    </row>
    <row r="80" spans="1:65">
      <c r="E80" s="625"/>
      <c r="F80" s="645"/>
      <c r="G80" s="177"/>
      <c r="H80" s="646"/>
      <c r="I80" s="635" t="s">
        <v>395</v>
      </c>
      <c r="J80" s="610"/>
      <c r="K80" s="611"/>
      <c r="L80" s="609" t="s">
        <v>396</v>
      </c>
      <c r="M80" s="610"/>
      <c r="N80" s="611"/>
      <c r="O80" s="678"/>
      <c r="P80" s="669"/>
      <c r="Q80" s="670"/>
      <c r="R80" s="609" t="s">
        <v>397</v>
      </c>
      <c r="S80" s="610"/>
      <c r="T80" s="611"/>
      <c r="U80" s="599"/>
      <c r="V80" s="600"/>
      <c r="W80" s="600"/>
      <c r="X80" s="600"/>
      <c r="Y80" s="600"/>
      <c r="Z80" s="601"/>
      <c r="AA80" s="606"/>
      <c r="AB80" s="608"/>
      <c r="AC80" s="606"/>
      <c r="AD80" s="199"/>
      <c r="AE80" s="628" t="str">
        <f>IF(F71="","",VLOOKUP(F71,'[3]Список участников'!A:L,8,FALSE))</f>
        <v/>
      </c>
      <c r="AG80" s="629">
        <f>IF(F71&gt;0,1,0)</f>
        <v>0</v>
      </c>
      <c r="AH80" s="629"/>
      <c r="AI80" s="155"/>
      <c r="AJ80" s="168" t="e">
        <f>((#REF!+#REF!)/(#REF!+#REF!))/10</f>
        <v>#REF!</v>
      </c>
      <c r="AK80" s="168" t="e">
        <f>((#REF!+#REF!)/(#REF!+#REF!))/10</f>
        <v>#REF!</v>
      </c>
      <c r="AL80" s="168" t="e">
        <f>((#REF!+#REF!)/(#REF!+#REF!))/10</f>
        <v>#REF!</v>
      </c>
      <c r="AM80" s="168" t="e">
        <f>((#REF!+#REF!)/(#REF!+#REF!))/10</f>
        <v>#REF!</v>
      </c>
      <c r="AN80" s="168" t="e">
        <f>((#REF!+#REF!)/(#REF!+#REF!))/10</f>
        <v>#REF!</v>
      </c>
      <c r="AO80" s="168" t="e">
        <f>((#REF!+#REF!)/(#REF!+#REF!))/10</f>
        <v>#REF!</v>
      </c>
      <c r="AP80" s="168" t="e">
        <f>((#REF!+#REF!)/(#REF!+#REF!))/10</f>
        <v>#REF!</v>
      </c>
      <c r="AQ80" s="168" t="e">
        <f>((#REF!+#REF!)/(#REF!+#REF!))/10</f>
        <v>#REF!</v>
      </c>
      <c r="AR80" s="168" t="e">
        <f>((#REF!+#REF!)/(#REF!+#REF!))/10</f>
        <v>#REF!</v>
      </c>
      <c r="AS80" s="168" t="e">
        <f>((#REF!+#REF!)/(#REF!+#REF!))/10</f>
        <v>#REF!</v>
      </c>
      <c r="AU80" s="171"/>
      <c r="AV80" s="171"/>
      <c r="AW80" s="171"/>
      <c r="AX80" s="171"/>
      <c r="AY80" s="171"/>
      <c r="AZ80" s="171"/>
      <c r="BA80" s="171"/>
      <c r="BB80" s="171"/>
      <c r="BC80" s="627"/>
      <c r="BD80" s="627"/>
      <c r="BE80" s="627"/>
      <c r="BG80" s="627"/>
      <c r="BH80" s="637"/>
      <c r="BJ80" s="627"/>
      <c r="BL80" s="637"/>
      <c r="BM80" s="627"/>
    </row>
    <row r="81" spans="1:65" ht="15.6">
      <c r="E81" s="643">
        <v>4</v>
      </c>
      <c r="F81" s="644">
        <v>83</v>
      </c>
      <c r="G81" s="215" t="s">
        <v>400</v>
      </c>
      <c r="H81" s="646"/>
      <c r="I81" s="195"/>
      <c r="J81" s="196" t="s">
        <v>5</v>
      </c>
      <c r="K81" s="197"/>
      <c r="L81" s="198"/>
      <c r="M81" s="196" t="s">
        <v>5</v>
      </c>
      <c r="N81" s="197"/>
      <c r="O81" s="198"/>
      <c r="P81" s="196" t="s">
        <v>5</v>
      </c>
      <c r="Q81" s="197"/>
      <c r="R81" s="675"/>
      <c r="S81" s="676"/>
      <c r="T81" s="677"/>
      <c r="U81" s="599"/>
      <c r="V81" s="600"/>
      <c r="W81" s="600"/>
      <c r="X81" s="600"/>
      <c r="Y81" s="600"/>
      <c r="Z81" s="601"/>
      <c r="AA81" s="612">
        <v>3</v>
      </c>
      <c r="AB81" s="634"/>
      <c r="AC81" s="605">
        <v>4</v>
      </c>
      <c r="AD81" s="199"/>
      <c r="AE81" s="628"/>
      <c r="AG81" s="629"/>
      <c r="AH81" s="629"/>
    </row>
    <row r="82" spans="1:65" ht="13.8" thickBot="1">
      <c r="A82" s="160" t="s">
        <v>364</v>
      </c>
      <c r="B82" s="161" t="s">
        <v>67</v>
      </c>
      <c r="C82" s="161" t="s">
        <v>365</v>
      </c>
      <c r="D82" s="162" t="s">
        <v>366</v>
      </c>
      <c r="E82" s="705"/>
      <c r="F82" s="698"/>
      <c r="G82" s="217"/>
      <c r="H82" s="688"/>
      <c r="I82" s="709" t="s">
        <v>395</v>
      </c>
      <c r="J82" s="710"/>
      <c r="K82" s="711"/>
      <c r="L82" s="712" t="s">
        <v>395</v>
      </c>
      <c r="M82" s="710"/>
      <c r="N82" s="711"/>
      <c r="O82" s="712" t="s">
        <v>401</v>
      </c>
      <c r="P82" s="710"/>
      <c r="Q82" s="711"/>
      <c r="R82" s="706"/>
      <c r="S82" s="707"/>
      <c r="T82" s="708"/>
      <c r="U82" s="602"/>
      <c r="V82" s="603"/>
      <c r="W82" s="603"/>
      <c r="X82" s="603"/>
      <c r="Y82" s="603"/>
      <c r="Z82" s="604"/>
      <c r="AA82" s="692"/>
      <c r="AB82" s="693"/>
      <c r="AC82" s="692"/>
      <c r="AD82" s="190"/>
    </row>
    <row r="83" spans="1:65" ht="16.2" thickTop="1">
      <c r="A83" s="243" t="e">
        <f>#REF!</f>
        <v>#REF!</v>
      </c>
      <c r="B83" s="244">
        <v>43550</v>
      </c>
      <c r="C83" s="245">
        <v>0.68055555555555547</v>
      </c>
      <c r="D83" s="246">
        <v>5</v>
      </c>
      <c r="E83" s="199"/>
      <c r="F83" s="206"/>
      <c r="G83" s="207" t="str">
        <f>IF(F83=0,"",VLOOKUP(F83,'[3]Список участников'!A:H,3,FALSE))</f>
        <v/>
      </c>
      <c r="H83" s="208" t="str">
        <f>IF(F83=0,"",VLOOKUP(F83,'[3]Список участников'!A:H,5,FALSE))</f>
        <v/>
      </c>
      <c r="I83" s="209"/>
      <c r="J83" s="210"/>
      <c r="K83" s="209"/>
      <c r="L83" s="209"/>
      <c r="M83" s="210"/>
      <c r="N83" s="209"/>
      <c r="O83" s="209"/>
      <c r="P83" s="210"/>
      <c r="Q83" s="209"/>
      <c r="R83" s="209"/>
      <c r="S83" s="210"/>
      <c r="T83" s="209"/>
      <c r="U83" s="209"/>
      <c r="V83" s="210"/>
      <c r="W83" s="209"/>
      <c r="X83" s="664"/>
      <c r="Y83" s="664"/>
      <c r="Z83" s="664"/>
      <c r="AA83" s="176"/>
      <c r="AB83" s="211"/>
      <c r="AC83" s="176"/>
      <c r="AD83" s="154"/>
      <c r="AI83" s="155"/>
      <c r="AJ83" s="156" t="s">
        <v>349</v>
      </c>
      <c r="AK83" s="156" t="s">
        <v>350</v>
      </c>
      <c r="AL83" s="156" t="s">
        <v>351</v>
      </c>
      <c r="AM83" s="156" t="s">
        <v>352</v>
      </c>
      <c r="AN83" s="156" t="s">
        <v>353</v>
      </c>
      <c r="AO83" s="156" t="s">
        <v>354</v>
      </c>
      <c r="AP83" s="156" t="s">
        <v>355</v>
      </c>
      <c r="AQ83" s="156" t="s">
        <v>356</v>
      </c>
      <c r="AR83" s="156" t="s">
        <v>357</v>
      </c>
      <c r="AS83" s="156" t="s">
        <v>358</v>
      </c>
      <c r="AU83" s="155"/>
      <c r="AV83" s="156" t="s">
        <v>5</v>
      </c>
      <c r="AW83" s="156" t="s">
        <v>10</v>
      </c>
      <c r="AX83" s="156" t="s">
        <v>14</v>
      </c>
      <c r="AY83" s="156" t="s">
        <v>359</v>
      </c>
      <c r="AZ83" s="156" t="s">
        <v>360</v>
      </c>
      <c r="BA83" s="156" t="s">
        <v>361</v>
      </c>
      <c r="BB83" s="157"/>
      <c r="BC83" s="158" t="s">
        <v>362</v>
      </c>
      <c r="BD83" s="158" t="s">
        <v>363</v>
      </c>
      <c r="BE83" s="158"/>
      <c r="BG83" s="158" t="s">
        <v>362</v>
      </c>
      <c r="BH83" s="158" t="s">
        <v>363</v>
      </c>
      <c r="BJ83" s="159"/>
      <c r="BL83" s="159"/>
      <c r="BM83" s="159"/>
    </row>
    <row r="84" spans="1:65">
      <c r="A84" s="638" t="e">
        <f>#REF!</f>
        <v>#REF!</v>
      </c>
      <c r="B84" s="639">
        <v>43550</v>
      </c>
      <c r="C84" s="641">
        <v>0.68055555555555547</v>
      </c>
      <c r="D84" s="642">
        <v>6</v>
      </c>
      <c r="E84" s="188"/>
      <c r="F84" s="189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99"/>
      <c r="AE84" s="628">
        <f>IF(F75="","",VLOOKUP(F75,'[3]Список участников'!A:L,8,FALSE))</f>
        <v>18</v>
      </c>
      <c r="AG84" s="629">
        <f>IF(F75&gt;0,1,0)</f>
        <v>1</v>
      </c>
      <c r="AH84" s="629" t="e">
        <f>SUM(AG84:AG95)</f>
        <v>#REF!</v>
      </c>
      <c r="AI84" s="155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U84" s="155">
        <v>2</v>
      </c>
      <c r="AV84" s="170" t="e">
        <f>IF(#REF!&gt;#REF!,BC85+0.1,BC85-0.1)</f>
        <v>#REF!</v>
      </c>
      <c r="AW84" s="169"/>
      <c r="AX84" s="170" t="e">
        <f>IF(#REF!&gt;#REF!,BC85+0.1,BC85-0.1)</f>
        <v>#REF!</v>
      </c>
      <c r="AY84" s="170" t="e">
        <f>IF(#REF!&gt;#REF!,BC85+0.1,BC85-0.1)</f>
        <v>#REF!</v>
      </c>
      <c r="AZ84" s="170" t="e">
        <f>IF(#REF!&gt;#REF!,BC85+0.1,BC85-0.1)</f>
        <v>#REF!</v>
      </c>
      <c r="BA84" s="170" t="e">
        <f>IF(#REF!&gt;#REF!,BC85,BC85-0.1)</f>
        <v>#REF!</v>
      </c>
      <c r="BB84" s="171"/>
      <c r="BC84" s="238"/>
      <c r="BD84" s="238"/>
      <c r="BE84" s="238"/>
      <c r="BG84" s="238"/>
      <c r="BH84" s="240"/>
      <c r="BJ84" s="238"/>
      <c r="BL84" s="240"/>
      <c r="BM84" s="238"/>
    </row>
    <row r="85" spans="1:65" ht="13.8" thickBot="1">
      <c r="A85" s="617"/>
      <c r="B85" s="640"/>
      <c r="C85" s="621"/>
      <c r="D85" s="623"/>
      <c r="E85" s="589" t="str">
        <f>E73</f>
        <v>МУЖЧИНЫ</v>
      </c>
      <c r="F85" s="589"/>
      <c r="G85" s="589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214" t="s">
        <v>382</v>
      </c>
      <c r="AB85" s="153"/>
      <c r="AC85" s="153"/>
      <c r="AD85" s="199"/>
      <c r="AE85" s="628"/>
      <c r="AG85" s="629"/>
      <c r="AH85" s="629"/>
      <c r="AI85" s="155">
        <v>2</v>
      </c>
      <c r="AJ85" s="156" t="s">
        <v>370</v>
      </c>
      <c r="AK85" s="156" t="s">
        <v>371</v>
      </c>
      <c r="AL85" s="156" t="s">
        <v>372</v>
      </c>
      <c r="AM85" s="156" t="s">
        <v>373</v>
      </c>
      <c r="AN85" s="156" t="s">
        <v>353</v>
      </c>
      <c r="AO85" s="156" t="s">
        <v>354</v>
      </c>
      <c r="AP85" s="156" t="s">
        <v>355</v>
      </c>
      <c r="AQ85" s="156" t="s">
        <v>356</v>
      </c>
      <c r="AR85" s="156" t="s">
        <v>357</v>
      </c>
      <c r="AS85" s="156" t="s">
        <v>358</v>
      </c>
      <c r="AU85" s="155">
        <v>3</v>
      </c>
      <c r="AV85" s="170" t="e">
        <f>IF(#REF!&gt;#REF!,BC87+0.1,BC87-0.1)</f>
        <v>#REF!</v>
      </c>
      <c r="AW85" s="170" t="e">
        <f>IF(#REF!&gt;#REF!,BC87+0.1,BC87-0.1)</f>
        <v>#REF!</v>
      </c>
      <c r="AX85" s="178"/>
      <c r="AY85" s="170" t="e">
        <f>IF(#REF!&gt;#REF!,BC87+0.1,BC87-0.1)</f>
        <v>#REF!</v>
      </c>
      <c r="AZ85" s="170" t="e">
        <f>IF(#REF!&gt;#REF!,BC87+0.1,BC87-0.1)</f>
        <v>#REF!</v>
      </c>
      <c r="BA85" s="170" t="e">
        <f>IF(#REF!&gt;#REF!,BC87+0.1,BC87-0.1)</f>
        <v>#REF!</v>
      </c>
      <c r="BB85" s="157"/>
      <c r="BC85" s="626">
        <f>AA77</f>
        <v>5</v>
      </c>
      <c r="BD85" s="626" t="e">
        <f>IF(AND(BC85=#REF!,BC85=BC87),AJ86,(IF(AND(BC85=#REF!,BC85=BC89),AK86,(IF(AND(BC85=#REF!,BC85=BC91),AL86,(IF(AND(BC85=#REF!,BC85=BC93),AM86,(IF(AND(BC85=BC87,BC85=BC89),AN86,(IF(AND(BC85=BC87,BC85=BC91),AO86,(IF(AND(BC85=BC87,BC85=BC93),AP86,(IF(AND(BC85=BC89,BC85=BC91),AQ86,(IF(AND(BC85=BC89,BC85=BC93),AR86,(IF(AND(BC85=BC91,BC85=BC93),AS86,999)))))))))))))))))))</f>
        <v>#REF!</v>
      </c>
      <c r="BE85" s="626" t="e">
        <f t="shared" ref="BE85" si="72">IF(BJ85=1,BC85+BD85,BD85)</f>
        <v>#REF!</v>
      </c>
      <c r="BG85" s="626">
        <f>BC85</f>
        <v>5</v>
      </c>
      <c r="BH85" s="636" t="e">
        <f>IF(BG85=#REF!,AV84,(IF(BG85=BG87,AX84,(IF(BG85=BG89,AY84,(IF(BG85=BG91,AZ84,(IF(BG85=BG93,BA84,999)))))))))</f>
        <v>#REF!</v>
      </c>
      <c r="BJ85" s="626" t="e">
        <f t="shared" ref="BJ85" si="73">IF(BD85&lt;&gt;999,1,0)</f>
        <v>#REF!</v>
      </c>
      <c r="BL85" s="636" t="e">
        <f>IF(BJ85=1,BE85,BH85)</f>
        <v>#REF!</v>
      </c>
      <c r="BM85" s="626" t="e">
        <f t="shared" ref="BM85" si="74">IF(BL85&lt;&gt;999,BL85,BG85)</f>
        <v>#REF!</v>
      </c>
    </row>
    <row r="86" spans="1:65" ht="14.4" thickTop="1" thickBot="1">
      <c r="A86" s="638" t="e">
        <f>#REF!</f>
        <v>#REF!</v>
      </c>
      <c r="B86" s="639">
        <v>43550</v>
      </c>
      <c r="C86" s="641">
        <v>0.73611111111111116</v>
      </c>
      <c r="D86" s="642">
        <v>7</v>
      </c>
      <c r="E86" s="163" t="s">
        <v>65</v>
      </c>
      <c r="F86" s="164"/>
      <c r="G86" s="165" t="s">
        <v>2</v>
      </c>
      <c r="H86" s="166" t="s">
        <v>68</v>
      </c>
      <c r="I86" s="591">
        <v>1</v>
      </c>
      <c r="J86" s="591"/>
      <c r="K86" s="591"/>
      <c r="L86" s="591">
        <v>2</v>
      </c>
      <c r="M86" s="591"/>
      <c r="N86" s="591"/>
      <c r="O86" s="591">
        <v>3</v>
      </c>
      <c r="P86" s="591"/>
      <c r="Q86" s="591"/>
      <c r="R86" s="591">
        <v>4</v>
      </c>
      <c r="S86" s="591"/>
      <c r="T86" s="591"/>
      <c r="U86" s="591"/>
      <c r="V86" s="591"/>
      <c r="W86" s="591"/>
      <c r="X86" s="591"/>
      <c r="Y86" s="591"/>
      <c r="Z86" s="591"/>
      <c r="AA86" s="163" t="s">
        <v>362</v>
      </c>
      <c r="AB86" s="163" t="s">
        <v>367</v>
      </c>
      <c r="AC86" s="163" t="s">
        <v>363</v>
      </c>
      <c r="AD86" s="199"/>
      <c r="AE86" s="628">
        <f>IF(F77="","",VLOOKUP(F77,'[3]Список участников'!A:L,8,FALSE))</f>
        <v>0</v>
      </c>
      <c r="AG86" s="629">
        <f>IF(F77&gt;0,1,0)</f>
        <v>1</v>
      </c>
      <c r="AH86" s="629"/>
      <c r="AI86" s="155"/>
      <c r="AJ86" s="168" t="e">
        <f>((#REF!+#REF!)/(#REF!+#REF!))/10</f>
        <v>#REF!</v>
      </c>
      <c r="AK86" s="168" t="e">
        <f>((#REF!+#REF!)/(#REF!+#REF!))/10</f>
        <v>#REF!</v>
      </c>
      <c r="AL86" s="168" t="e">
        <f>((#REF!+#REF!)/(#REF!+#REF!))/10</f>
        <v>#REF!</v>
      </c>
      <c r="AM86" s="168" t="e">
        <f>((#REF!+#REF!)/(#REF!+#REF!))/10</f>
        <v>#REF!</v>
      </c>
      <c r="AN86" s="168" t="e">
        <f>((#REF!+#REF!)/(#REF!+#REF!))/10</f>
        <v>#REF!</v>
      </c>
      <c r="AO86" s="168" t="e">
        <f>((#REF!+#REF!)/(#REF!+#REF!))/10</f>
        <v>#REF!</v>
      </c>
      <c r="AP86" s="168" t="e">
        <f>((#REF!+#REF!)/(#REF!+#REF!))/10</f>
        <v>#REF!</v>
      </c>
      <c r="AQ86" s="168" t="e">
        <f>((#REF!+#REF!)/(#REF!+#REF!))/10</f>
        <v>#REF!</v>
      </c>
      <c r="AR86" s="168" t="e">
        <f>((#REF!+#REF!)/(#REF!+#REF!))/10</f>
        <v>#REF!</v>
      </c>
      <c r="AS86" s="168" t="e">
        <f>((#REF!+#REF!)/(#REF!+#REF!))/10</f>
        <v>#REF!</v>
      </c>
      <c r="AU86" s="155">
        <v>4</v>
      </c>
      <c r="AV86" s="170" t="e">
        <f>IF(#REF!&gt;#REF!,BC89+0.1,BC89-0.1)</f>
        <v>#REF!</v>
      </c>
      <c r="AW86" s="170" t="e">
        <f>IF(#REF!&gt;#REF!,BC89+0.1,BC89-0.1)</f>
        <v>#REF!</v>
      </c>
      <c r="AX86" s="170" t="e">
        <f>IF(#REF!&gt;#REF!,BC89+0.1,BC89-0.1)</f>
        <v>#REF!</v>
      </c>
      <c r="AY86" s="169"/>
      <c r="AZ86" s="170" t="e">
        <f>IF(#REF!&gt;#REF!,BC89+0.1,BC89-0.1)</f>
        <v>#REF!</v>
      </c>
      <c r="BA86" s="170" t="e">
        <f>IF(#REF!&gt;#REF!,BC89+0.1,BC89-0.1)</f>
        <v>#REF!</v>
      </c>
      <c r="BB86" s="171"/>
      <c r="BC86" s="627"/>
      <c r="BD86" s="627"/>
      <c r="BE86" s="627"/>
      <c r="BG86" s="627"/>
      <c r="BH86" s="637"/>
      <c r="BJ86" s="627"/>
      <c r="BL86" s="637"/>
      <c r="BM86" s="627"/>
    </row>
    <row r="87" spans="1:65" ht="16.2" thickTop="1">
      <c r="A87" s="617"/>
      <c r="B87" s="640"/>
      <c r="C87" s="621"/>
      <c r="D87" s="623"/>
      <c r="E87" s="699">
        <v>1</v>
      </c>
      <c r="F87" s="700">
        <v>31</v>
      </c>
      <c r="G87" s="219" t="s">
        <v>402</v>
      </c>
      <c r="H87" s="648"/>
      <c r="I87" s="713"/>
      <c r="J87" s="713"/>
      <c r="K87" s="714"/>
      <c r="L87" s="223"/>
      <c r="M87" s="224">
        <v>2</v>
      </c>
      <c r="N87" s="225"/>
      <c r="O87" s="223"/>
      <c r="P87" s="224">
        <v>2</v>
      </c>
      <c r="Q87" s="225"/>
      <c r="R87" s="223"/>
      <c r="S87" s="224">
        <v>2</v>
      </c>
      <c r="T87" s="225"/>
      <c r="U87" s="596"/>
      <c r="V87" s="597"/>
      <c r="W87" s="597"/>
      <c r="X87" s="597"/>
      <c r="Y87" s="597"/>
      <c r="Z87" s="598"/>
      <c r="AA87" s="703">
        <f>SUM(J87,M87,P87,S87,V87,Y87)</f>
        <v>6</v>
      </c>
      <c r="AB87" s="704"/>
      <c r="AC87" s="703">
        <v>1</v>
      </c>
      <c r="AD87" s="199"/>
      <c r="AE87" s="628"/>
      <c r="AG87" s="629"/>
      <c r="AH87" s="629"/>
      <c r="AI87" s="155">
        <v>3</v>
      </c>
      <c r="AJ87" s="156" t="s">
        <v>375</v>
      </c>
      <c r="AK87" s="156" t="s">
        <v>371</v>
      </c>
      <c r="AL87" s="156" t="s">
        <v>372</v>
      </c>
      <c r="AM87" s="156" t="s">
        <v>373</v>
      </c>
      <c r="AN87" s="156" t="s">
        <v>350</v>
      </c>
      <c r="AO87" s="156" t="s">
        <v>351</v>
      </c>
      <c r="AP87" s="156" t="s">
        <v>352</v>
      </c>
      <c r="AQ87" s="156" t="s">
        <v>356</v>
      </c>
      <c r="AR87" s="156" t="s">
        <v>357</v>
      </c>
      <c r="AS87" s="156" t="s">
        <v>358</v>
      </c>
      <c r="AU87" s="155">
        <v>5</v>
      </c>
      <c r="AV87" s="170" t="e">
        <f>IF(#REF!&gt;#REF!,BC91+0.1,BC91-0.1)</f>
        <v>#REF!</v>
      </c>
      <c r="AW87" s="170" t="e">
        <f>IF(#REF!&gt;#REF!,BC91+0.1,BC91-0.1)</f>
        <v>#REF!</v>
      </c>
      <c r="AX87" s="170" t="e">
        <f>IF(#REF!&gt;#REF!,BC91+0.1,BC91-0.1)</f>
        <v>#REF!</v>
      </c>
      <c r="AY87" s="170" t="e">
        <f>IF(#REF!&gt;#REF!,BC91+0.1,BC91-0.1)</f>
        <v>#REF!</v>
      </c>
      <c r="AZ87" s="178"/>
      <c r="BA87" s="170" t="e">
        <f>IF(#REF!&gt;#REF!,BC91+0.1,BC91-0.1)</f>
        <v>#REF!</v>
      </c>
      <c r="BB87" s="157"/>
      <c r="BC87" s="626">
        <f>AA79</f>
        <v>4</v>
      </c>
      <c r="BD87" s="626" t="e">
        <f>IF(AND(BC87=#REF!,BC87=BC85),AJ88,(IF(AND(BC87=#REF!,BC87=BC89),AK88,(IF(AND(BC87=#REF!,BC87=BC91),AL88,(IF(AND(BC87=#REF!,BC87=BC93),AM88,(IF(AND(BC87=BC85,BC87=BC89),AN88,(IF(AND(BC87=BC85,BC87=BC91),AO88,(IF(AND(BC87=BC85,BC87=BC93),AP88,(IF(AND(BC87=BC89,BC87=BC91),AQ88,(IF(AND(BC87=BC89,BC87=BC93),AR88,(IF(AND(BC87=BC91,BC87=BC93),AS88,999)))))))))))))))))))</f>
        <v>#REF!</v>
      </c>
      <c r="BE87" s="626" t="e">
        <f t="shared" ref="BE87" si="75">IF(BJ87=1,BC87+BD87,BD87)</f>
        <v>#REF!</v>
      </c>
      <c r="BG87" s="626">
        <f>BC87</f>
        <v>4</v>
      </c>
      <c r="BH87" s="636" t="e">
        <f>IF(BG87=#REF!,AV85,(IF(BG87=BG85,AW85,(IF(BG87=BG89,AY85,(IF(BG87=BG91,AZ85,(IF(BG87=BG93,BA85,999)))))))))</f>
        <v>#REF!</v>
      </c>
      <c r="BJ87" s="626" t="e">
        <f t="shared" ref="BJ87" si="76">IF(BD87&lt;&gt;999,1,0)</f>
        <v>#REF!</v>
      </c>
      <c r="BL87" s="636" t="e">
        <f>IF(BJ87=1,BE87,BH87)</f>
        <v>#REF!</v>
      </c>
      <c r="BM87" s="626" t="e">
        <f t="shared" ref="BM87" si="77">IF(BL87&lt;&gt;999,BL87,BG87)</f>
        <v>#REF!</v>
      </c>
    </row>
    <row r="88" spans="1:65">
      <c r="A88" s="638" t="e">
        <f>#REF!</f>
        <v>#REF!</v>
      </c>
      <c r="B88" s="639">
        <v>43550</v>
      </c>
      <c r="C88" s="641">
        <v>0.73611111111111116</v>
      </c>
      <c r="D88" s="642">
        <v>8</v>
      </c>
      <c r="E88" s="625"/>
      <c r="F88" s="645"/>
      <c r="G88" s="177"/>
      <c r="H88" s="646"/>
      <c r="I88" s="594"/>
      <c r="J88" s="594"/>
      <c r="K88" s="595"/>
      <c r="L88" s="613" t="s">
        <v>394</v>
      </c>
      <c r="M88" s="614"/>
      <c r="N88" s="615"/>
      <c r="O88" s="613" t="s">
        <v>394</v>
      </c>
      <c r="P88" s="614"/>
      <c r="Q88" s="615"/>
      <c r="R88" s="613" t="s">
        <v>394</v>
      </c>
      <c r="S88" s="614"/>
      <c r="T88" s="615"/>
      <c r="U88" s="599"/>
      <c r="V88" s="600"/>
      <c r="W88" s="600"/>
      <c r="X88" s="600"/>
      <c r="Y88" s="600"/>
      <c r="Z88" s="601"/>
      <c r="AA88" s="606"/>
      <c r="AB88" s="608"/>
      <c r="AC88" s="606"/>
      <c r="AD88" s="199"/>
      <c r="AE88" s="628">
        <f>IF(F79="","",VLOOKUP(F79,'[3]Список участников'!A:L,8,FALSE))</f>
        <v>0</v>
      </c>
      <c r="AG88" s="629">
        <f>IF(F79&gt;0,1,0)</f>
        <v>1</v>
      </c>
      <c r="AH88" s="629"/>
      <c r="AI88" s="155"/>
      <c r="AJ88" s="168" t="e">
        <f>((#REF!+#REF!)/(#REF!+#REF!))/10</f>
        <v>#REF!</v>
      </c>
      <c r="AK88" s="168" t="e">
        <f>((#REF!+#REF!)/(#REF!+#REF!))/10</f>
        <v>#REF!</v>
      </c>
      <c r="AL88" s="168" t="e">
        <f>((#REF!+#REF!)/(#REF!+#REF!))/10</f>
        <v>#REF!</v>
      </c>
      <c r="AM88" s="168" t="e">
        <f>((#REF!+#REF!)/(#REF!+#REF!))/10</f>
        <v>#REF!</v>
      </c>
      <c r="AN88" s="168" t="e">
        <f>((#REF!+#REF!)/(#REF!+#REF!))/10</f>
        <v>#REF!</v>
      </c>
      <c r="AO88" s="168" t="e">
        <f>((#REF!+#REF!)/(#REF!+#REF!))/10</f>
        <v>#REF!</v>
      </c>
      <c r="AP88" s="168" t="e">
        <f>((#REF!+#REF!)/(#REF!+#REF!))/10</f>
        <v>#REF!</v>
      </c>
      <c r="AQ88" s="168" t="e">
        <f>((#REF!+#REF!)/(#REF!+#REF!))/10</f>
        <v>#REF!</v>
      </c>
      <c r="AR88" s="168" t="e">
        <f>((#REF!+#REF!)/(#REF!+#REF!))/10</f>
        <v>#REF!</v>
      </c>
      <c r="AS88" s="168" t="e">
        <f>((#REF!+#REF!)/(#REF!+#REF!))/10</f>
        <v>#REF!</v>
      </c>
      <c r="AU88" s="155">
        <v>6</v>
      </c>
      <c r="AV88" s="170" t="e">
        <f>IF(#REF!&gt;#REF!,BC93+0.1,BC93-0.1)</f>
        <v>#REF!</v>
      </c>
      <c r="AW88" s="170" t="e">
        <f>IF(#REF!&gt;#REF!,BC93+0.1,BC93-0.1)</f>
        <v>#REF!</v>
      </c>
      <c r="AX88" s="170" t="e">
        <f>IF(#REF!&gt;#REF!,BC93+0.1,BC93-0.1)</f>
        <v>#REF!</v>
      </c>
      <c r="AY88" s="170" t="e">
        <f>IF(#REF!&gt;#REF!,BC93+0.1,BC93-0.1)</f>
        <v>#REF!</v>
      </c>
      <c r="AZ88" s="170" t="e">
        <f>IF(#REF!&gt;#REF!,BC93+0.1,BC93-0.1)</f>
        <v>#REF!</v>
      </c>
      <c r="BA88" s="169"/>
      <c r="BB88" s="171"/>
      <c r="BC88" s="627"/>
      <c r="BD88" s="627"/>
      <c r="BE88" s="627"/>
      <c r="BG88" s="627"/>
      <c r="BH88" s="637"/>
      <c r="BJ88" s="627"/>
      <c r="BL88" s="637"/>
      <c r="BM88" s="627"/>
    </row>
    <row r="89" spans="1:65" ht="15.6">
      <c r="A89" s="617"/>
      <c r="B89" s="640"/>
      <c r="C89" s="621"/>
      <c r="D89" s="623"/>
      <c r="E89" s="643">
        <v>2</v>
      </c>
      <c r="F89" s="644">
        <v>34</v>
      </c>
      <c r="G89" s="215" t="s">
        <v>403</v>
      </c>
      <c r="H89" s="646"/>
      <c r="I89" s="179"/>
      <c r="J89" s="180">
        <v>1</v>
      </c>
      <c r="K89" s="181"/>
      <c r="L89" s="630"/>
      <c r="M89" s="631"/>
      <c r="N89" s="632"/>
      <c r="O89" s="182"/>
      <c r="P89" s="180">
        <v>2</v>
      </c>
      <c r="Q89" s="181"/>
      <c r="R89" s="182"/>
      <c r="S89" s="180">
        <v>2</v>
      </c>
      <c r="T89" s="181"/>
      <c r="U89" s="599"/>
      <c r="V89" s="600"/>
      <c r="W89" s="600"/>
      <c r="X89" s="600"/>
      <c r="Y89" s="600"/>
      <c r="Z89" s="601"/>
      <c r="AA89" s="612">
        <f>SUM(J89,M89,P89,S89,V89,Y89)</f>
        <v>5</v>
      </c>
      <c r="AB89" s="634"/>
      <c r="AC89" s="605">
        <v>2</v>
      </c>
      <c r="AD89" s="199"/>
      <c r="AE89" s="628"/>
      <c r="AG89" s="629"/>
      <c r="AH89" s="629"/>
      <c r="AI89" s="155">
        <v>4</v>
      </c>
      <c r="AJ89" s="156" t="s">
        <v>375</v>
      </c>
      <c r="AK89" s="156" t="s">
        <v>370</v>
      </c>
      <c r="AL89" s="156" t="s">
        <v>372</v>
      </c>
      <c r="AM89" s="156" t="s">
        <v>373</v>
      </c>
      <c r="AN89" s="156" t="s">
        <v>349</v>
      </c>
      <c r="AO89" s="156" t="s">
        <v>351</v>
      </c>
      <c r="AP89" s="156" t="s">
        <v>352</v>
      </c>
      <c r="AQ89" s="156" t="s">
        <v>354</v>
      </c>
      <c r="AR89" s="156" t="s">
        <v>355</v>
      </c>
      <c r="AS89" s="156" t="s">
        <v>358</v>
      </c>
      <c r="AU89" s="171"/>
      <c r="AV89" s="157"/>
      <c r="AW89" s="157"/>
      <c r="AX89" s="157"/>
      <c r="AY89" s="157"/>
      <c r="AZ89" s="157"/>
      <c r="BA89" s="157"/>
      <c r="BB89" s="157"/>
      <c r="BC89" s="626">
        <f>AA81</f>
        <v>3</v>
      </c>
      <c r="BD89" s="626" t="e">
        <f>IF(AND(BC89=#REF!,BC89=BC85),AJ90,(IF(AND(BC89=#REF!,BC89=BC87),AK90,(IF(AND(BC89=#REF!,BC89=BC91),AL90,(IF(AND(BC89=#REF!,BC89=BC93),AM90,(IF(AND(BC89=BC85,BC89=BC87),AN90,(IF(AND(BC89=BC85,BC89=BC91),AO90,(IF(AND(BC89=BC85,BC89=BC93),AP90,(IF(AND(BC89=BC87,BC89=BC91),AQ90,(IF(AND(BC89=BC87,BC89=BC93),AR90,(IF(AND(BC89=BC91,BC89=BC93),AS90,999)))))))))))))))))))</f>
        <v>#REF!</v>
      </c>
      <c r="BE89" s="626" t="e">
        <f t="shared" ref="BE89" si="78">IF(BJ89=1,BC89+BD89,BD89)</f>
        <v>#REF!</v>
      </c>
      <c r="BG89" s="626">
        <f>BC89</f>
        <v>3</v>
      </c>
      <c r="BH89" s="636" t="e">
        <f>IF(BG89=#REF!,AV86,(IF(BG89=BG85,AW86,(IF(BG89=BG87,AX86,(IF(BG89=BG91,AZ86,(IF(BG89=BG93,BA86,999)))))))))</f>
        <v>#REF!</v>
      </c>
      <c r="BJ89" s="626" t="e">
        <f t="shared" ref="BJ89" si="79">IF(BD89&lt;&gt;999,1,0)</f>
        <v>#REF!</v>
      </c>
      <c r="BL89" s="636" t="e">
        <f>IF(BJ89=1,BE89,BH89)</f>
        <v>#REF!</v>
      </c>
      <c r="BM89" s="626" t="e">
        <f t="shared" ref="BM89" si="80">IF(BL89&lt;&gt;999,BL89,BG89)</f>
        <v>#REF!</v>
      </c>
    </row>
    <row r="90" spans="1:65">
      <c r="A90" s="638" t="e">
        <f>#REF!</f>
        <v>#REF!</v>
      </c>
      <c r="B90" s="639">
        <v>43550</v>
      </c>
      <c r="C90" s="641">
        <v>0.80555555555555547</v>
      </c>
      <c r="D90" s="655">
        <v>1</v>
      </c>
      <c r="E90" s="625"/>
      <c r="F90" s="645"/>
      <c r="G90" s="177"/>
      <c r="H90" s="646"/>
      <c r="I90" s="652" t="s">
        <v>395</v>
      </c>
      <c r="J90" s="614"/>
      <c r="K90" s="615"/>
      <c r="L90" s="633"/>
      <c r="M90" s="594"/>
      <c r="N90" s="595"/>
      <c r="O90" s="613" t="s">
        <v>394</v>
      </c>
      <c r="P90" s="614"/>
      <c r="Q90" s="615"/>
      <c r="R90" s="613" t="s">
        <v>394</v>
      </c>
      <c r="S90" s="614"/>
      <c r="T90" s="615"/>
      <c r="U90" s="599"/>
      <c r="V90" s="600"/>
      <c r="W90" s="600"/>
      <c r="X90" s="600"/>
      <c r="Y90" s="600"/>
      <c r="Z90" s="601"/>
      <c r="AA90" s="606"/>
      <c r="AB90" s="608"/>
      <c r="AC90" s="606"/>
      <c r="AD90" s="199"/>
      <c r="AE90" s="628">
        <f>IF(F81="","",VLOOKUP(F81,'[3]Список участников'!A:L,8,FALSE))</f>
        <v>0</v>
      </c>
      <c r="AG90" s="629">
        <f>IF(F81&gt;0,1,0)</f>
        <v>1</v>
      </c>
      <c r="AH90" s="629"/>
      <c r="AI90" s="155"/>
      <c r="AJ90" s="168" t="e">
        <f>((#REF!+#REF!)/(#REF!+#REF!))/10</f>
        <v>#REF!</v>
      </c>
      <c r="AK90" s="168" t="e">
        <f>((#REF!+#REF!)/(#REF!+#REF!))/10</f>
        <v>#REF!</v>
      </c>
      <c r="AL90" s="168" t="e">
        <f>((#REF!+#REF!)/(#REF!+#REF!))/10</f>
        <v>#REF!</v>
      </c>
      <c r="AM90" s="168" t="e">
        <f>((#REF!+#REF!)/(#REF!+#REF!))/10</f>
        <v>#REF!</v>
      </c>
      <c r="AN90" s="168" t="e">
        <f>((#REF!+#REF!)/(#REF!+#REF!))/10</f>
        <v>#REF!</v>
      </c>
      <c r="AO90" s="168" t="e">
        <f>((#REF!+#REF!)/(#REF!+#REF!))/10</f>
        <v>#REF!</v>
      </c>
      <c r="AP90" s="168" t="e">
        <f>((#REF!+#REF!)/(#REF!+#REF!))/10</f>
        <v>#REF!</v>
      </c>
      <c r="AQ90" s="168" t="e">
        <f>((#REF!+#REF!)/(#REF!+#REF!))/10</f>
        <v>#REF!</v>
      </c>
      <c r="AR90" s="168" t="e">
        <f>((#REF!+#REF!)/(#REF!+#REF!))/10</f>
        <v>#REF!</v>
      </c>
      <c r="AS90" s="168" t="e">
        <f>((#REF!+#REF!)/(#REF!+#REF!))/10</f>
        <v>#REF!</v>
      </c>
      <c r="AU90" s="171"/>
      <c r="AV90" s="171"/>
      <c r="AW90" s="171"/>
      <c r="AX90" s="171"/>
      <c r="AY90" s="171"/>
      <c r="AZ90" s="171"/>
      <c r="BA90" s="171"/>
      <c r="BB90" s="171"/>
      <c r="BC90" s="627"/>
      <c r="BD90" s="627"/>
      <c r="BE90" s="627"/>
      <c r="BG90" s="627"/>
      <c r="BH90" s="637"/>
      <c r="BJ90" s="627"/>
      <c r="BL90" s="637"/>
      <c r="BM90" s="627"/>
    </row>
    <row r="91" spans="1:65" ht="16.5" customHeight="1">
      <c r="A91" s="617"/>
      <c r="B91" s="640"/>
      <c r="C91" s="621"/>
      <c r="D91" s="656"/>
      <c r="E91" s="643">
        <v>3</v>
      </c>
      <c r="F91" s="644">
        <v>80</v>
      </c>
      <c r="G91" s="215" t="s">
        <v>404</v>
      </c>
      <c r="H91" s="646"/>
      <c r="I91" s="179"/>
      <c r="J91" s="180">
        <v>1</v>
      </c>
      <c r="K91" s="181"/>
      <c r="L91" s="182"/>
      <c r="M91" s="180">
        <v>1</v>
      </c>
      <c r="N91" s="181"/>
      <c r="O91" s="630"/>
      <c r="P91" s="631"/>
      <c r="Q91" s="632"/>
      <c r="R91" s="182"/>
      <c r="S91" s="180">
        <v>1</v>
      </c>
      <c r="T91" s="181"/>
      <c r="U91" s="599"/>
      <c r="V91" s="600"/>
      <c r="W91" s="600"/>
      <c r="X91" s="600"/>
      <c r="Y91" s="600"/>
      <c r="Z91" s="601"/>
      <c r="AA91" s="612">
        <f>SUM(J91,M91,P91,S91,V91,Y91)</f>
        <v>3</v>
      </c>
      <c r="AB91" s="634"/>
      <c r="AC91" s="605">
        <v>4</v>
      </c>
      <c r="AD91" s="199"/>
      <c r="AE91" s="628"/>
      <c r="AG91" s="629"/>
      <c r="AH91" s="629"/>
      <c r="AI91" s="155">
        <v>5</v>
      </c>
      <c r="AJ91" s="156" t="s">
        <v>375</v>
      </c>
      <c r="AK91" s="156" t="s">
        <v>370</v>
      </c>
      <c r="AL91" s="156" t="s">
        <v>371</v>
      </c>
      <c r="AM91" s="156" t="s">
        <v>373</v>
      </c>
      <c r="AN91" s="156" t="s">
        <v>349</v>
      </c>
      <c r="AO91" s="156" t="s">
        <v>350</v>
      </c>
      <c r="AP91" s="156" t="s">
        <v>352</v>
      </c>
      <c r="AQ91" s="156" t="s">
        <v>353</v>
      </c>
      <c r="AR91" s="156" t="s">
        <v>355</v>
      </c>
      <c r="AS91" s="156" t="s">
        <v>357</v>
      </c>
      <c r="AU91" s="171"/>
      <c r="AV91" s="157"/>
      <c r="AW91" s="157"/>
      <c r="AX91" s="157"/>
      <c r="AY91" s="157"/>
      <c r="AZ91" s="157"/>
      <c r="BA91" s="157"/>
      <c r="BB91" s="157"/>
      <c r="BC91" s="626" t="e">
        <f>#REF!</f>
        <v>#REF!</v>
      </c>
      <c r="BD91" s="626" t="e">
        <f>IF(AND(BC91=#REF!,BC91=BC85),AJ92,(IF(AND(BC91=#REF!,BC91=BC87),AK92,(IF(AND(BC91=#REF!,BC91=BC89),AL92,(IF(AND(BC91=#REF!,BC91=BC93),AM92,(IF(AND(BC91=BC85,BC91=BC87),AN92,(IF(AND(BC91=BC85,BC91=BC89),AO92,(IF(AND(BC91=BC85,BC91=BC93),AP92,(IF(AND(BC91=BC87,BC91=BC89),AQ92,(IF(AND(BC91=BC87,BC91=BC93),AR92,(IF(AND(BC91=BC89,BC91=BC93),AS92,999)))))))))))))))))))</f>
        <v>#REF!</v>
      </c>
      <c r="BE91" s="626" t="e">
        <f t="shared" ref="BE91" si="81">IF(BJ91=1,BC91+BD91,BD91)</f>
        <v>#REF!</v>
      </c>
      <c r="BG91" s="626" t="e">
        <f>BC91</f>
        <v>#REF!</v>
      </c>
      <c r="BH91" s="636" t="e">
        <f>IF(BG91=#REF!,AV87,(IF(BG91=BG85,AW87,(IF(BG91=BG87,AX87,(IF(BG91=BG89,AY87,(IF(BG91=BG93,BA87,999)))))))))</f>
        <v>#REF!</v>
      </c>
      <c r="BJ91" s="626" t="e">
        <f t="shared" ref="BJ91" si="82">IF(BD91&lt;&gt;999,1,0)</f>
        <v>#REF!</v>
      </c>
      <c r="BL91" s="636" t="e">
        <f>IF(BJ91=1,BE91,BH91)</f>
        <v>#REF!</v>
      </c>
      <c r="BM91" s="626" t="e">
        <f t="shared" ref="BM91" si="83">IF(BL91&lt;&gt;999,BL91,BG91)</f>
        <v>#REF!</v>
      </c>
    </row>
    <row r="92" spans="1:65">
      <c r="A92" s="638" t="e">
        <f>#REF!</f>
        <v>#REF!</v>
      </c>
      <c r="B92" s="639">
        <v>43550</v>
      </c>
      <c r="C92" s="641">
        <v>0.80555555555555547</v>
      </c>
      <c r="D92" s="655">
        <v>2</v>
      </c>
      <c r="E92" s="625"/>
      <c r="F92" s="645"/>
      <c r="G92" s="177"/>
      <c r="H92" s="646"/>
      <c r="I92" s="652" t="s">
        <v>395</v>
      </c>
      <c r="J92" s="614"/>
      <c r="K92" s="615"/>
      <c r="L92" s="613" t="s">
        <v>395</v>
      </c>
      <c r="M92" s="614"/>
      <c r="N92" s="615"/>
      <c r="O92" s="633"/>
      <c r="P92" s="594"/>
      <c r="Q92" s="595"/>
      <c r="R92" s="609" t="s">
        <v>396</v>
      </c>
      <c r="S92" s="610"/>
      <c r="T92" s="611"/>
      <c r="U92" s="599"/>
      <c r="V92" s="600"/>
      <c r="W92" s="600"/>
      <c r="X92" s="600"/>
      <c r="Y92" s="600"/>
      <c r="Z92" s="601"/>
      <c r="AA92" s="606"/>
      <c r="AB92" s="608"/>
      <c r="AC92" s="606"/>
      <c r="AD92" s="199"/>
      <c r="AE92" s="628" t="e">
        <f>IF(#REF!="","",VLOOKUP(#REF!,'[3]Список участников'!A:L,8,FALSE))</f>
        <v>#REF!</v>
      </c>
      <c r="AG92" s="629" t="e">
        <f>IF(#REF!&gt;0,1,0)</f>
        <v>#REF!</v>
      </c>
      <c r="AH92" s="629"/>
      <c r="AI92" s="155"/>
      <c r="AJ92" s="168" t="e">
        <f>((#REF!+#REF!)/(#REF!+#REF!))/10</f>
        <v>#REF!</v>
      </c>
      <c r="AK92" s="168" t="e">
        <f>((#REF!+#REF!)/(#REF!+#REF!))/10</f>
        <v>#REF!</v>
      </c>
      <c r="AL92" s="168" t="e">
        <f>((#REF!+#REF!)/(#REF!+#REF!))/10</f>
        <v>#REF!</v>
      </c>
      <c r="AM92" s="168" t="e">
        <f>((#REF!+#REF!)/(#REF!+#REF!))/10</f>
        <v>#REF!</v>
      </c>
      <c r="AN92" s="168" t="e">
        <f>((#REF!+#REF!)/(#REF!+#REF!))/10</f>
        <v>#REF!</v>
      </c>
      <c r="AO92" s="168" t="e">
        <f>((#REF!+#REF!)/(#REF!+#REF!))/10</f>
        <v>#REF!</v>
      </c>
      <c r="AP92" s="168" t="e">
        <f>((#REF!+#REF!)/(#REF!+#REF!))/10</f>
        <v>#REF!</v>
      </c>
      <c r="AQ92" s="168" t="e">
        <f>((#REF!+#REF!)/(#REF!+#REF!))/10</f>
        <v>#REF!</v>
      </c>
      <c r="AR92" s="168" t="e">
        <f>((#REF!+#REF!)/(#REF!+#REF!))/10</f>
        <v>#REF!</v>
      </c>
      <c r="AS92" s="168" t="e">
        <f>((#REF!+#REF!)/(#REF!+#REF!))/10</f>
        <v>#REF!</v>
      </c>
      <c r="AU92" s="171"/>
      <c r="AV92" s="171"/>
      <c r="AW92" s="171"/>
      <c r="AX92" s="171"/>
      <c r="AY92" s="171"/>
      <c r="AZ92" s="171"/>
      <c r="BA92" s="171"/>
      <c r="BB92" s="171"/>
      <c r="BC92" s="627"/>
      <c r="BD92" s="627"/>
      <c r="BE92" s="627"/>
      <c r="BG92" s="627"/>
      <c r="BH92" s="637"/>
      <c r="BJ92" s="627"/>
      <c r="BL92" s="637"/>
      <c r="BM92" s="627"/>
    </row>
    <row r="93" spans="1:65" ht="15.6">
      <c r="A93" s="617"/>
      <c r="B93" s="640"/>
      <c r="C93" s="621"/>
      <c r="D93" s="656"/>
      <c r="E93" s="643">
        <v>4</v>
      </c>
      <c r="F93" s="644">
        <v>82</v>
      </c>
      <c r="G93" s="215" t="s">
        <v>381</v>
      </c>
      <c r="H93" s="646"/>
      <c r="I93" s="179"/>
      <c r="J93" s="180">
        <v>1</v>
      </c>
      <c r="K93" s="181"/>
      <c r="L93" s="182"/>
      <c r="M93" s="180">
        <v>1</v>
      </c>
      <c r="N93" s="181"/>
      <c r="O93" s="182"/>
      <c r="P93" s="180">
        <v>2</v>
      </c>
      <c r="Q93" s="181"/>
      <c r="R93" s="630"/>
      <c r="S93" s="631"/>
      <c r="T93" s="632"/>
      <c r="U93" s="599"/>
      <c r="V93" s="600"/>
      <c r="W93" s="600"/>
      <c r="X93" s="600"/>
      <c r="Y93" s="600"/>
      <c r="Z93" s="601"/>
      <c r="AA93" s="612">
        <v>4</v>
      </c>
      <c r="AB93" s="634"/>
      <c r="AC93" s="605">
        <v>3</v>
      </c>
      <c r="AD93" s="199"/>
      <c r="AE93" s="628"/>
      <c r="AG93" s="629"/>
      <c r="AH93" s="629"/>
      <c r="AI93" s="155">
        <v>6</v>
      </c>
      <c r="AJ93" s="156" t="s">
        <v>375</v>
      </c>
      <c r="AK93" s="156" t="s">
        <v>370</v>
      </c>
      <c r="AL93" s="156" t="s">
        <v>371</v>
      </c>
      <c r="AM93" s="156" t="s">
        <v>372</v>
      </c>
      <c r="AN93" s="156" t="s">
        <v>349</v>
      </c>
      <c r="AO93" s="156" t="s">
        <v>350</v>
      </c>
      <c r="AP93" s="156" t="s">
        <v>351</v>
      </c>
      <c r="AQ93" s="156" t="s">
        <v>353</v>
      </c>
      <c r="AR93" s="156" t="s">
        <v>354</v>
      </c>
      <c r="AS93" s="156" t="s">
        <v>356</v>
      </c>
      <c r="AU93" s="171"/>
      <c r="AV93" s="157"/>
      <c r="AW93" s="157"/>
      <c r="AX93" s="157"/>
      <c r="AY93" s="157"/>
      <c r="AZ93" s="157"/>
      <c r="BA93" s="157"/>
      <c r="BB93" s="157"/>
      <c r="BC93" s="626">
        <f>AA83</f>
        <v>0</v>
      </c>
      <c r="BD93" s="626" t="e">
        <f>IF(AND(BC93=#REF!,BC93=BC85),AJ94,(IF(AND(BC93=#REF!,BC93=BC87),AK94,(IF(AND(BC93=#REF!,BC93=BC89),AL94,(IF(AND(BC93=#REF!,BC93=BC91),AM94,(IF(AND(BC93=BC85,BC93=BC87),AN94,(IF(AND(BC93=BC85,BC93=BC89),AO94,(IF(AND(BC93=BC85,BC93=BC91),AP94,(IF(AND(BC93=BC87,BC93=BC89),AQ94,(IF(AND(BC93=BC87,BC93=BC91),AR94,(IF(AND(BC93=BC89,BC93=BC91),AS94,999)))))))))))))))))))</f>
        <v>#REF!</v>
      </c>
      <c r="BE93" s="626" t="e">
        <f t="shared" ref="BE93" si="84">IF(BJ93=1,BC93+BD93,BD93)</f>
        <v>#REF!</v>
      </c>
      <c r="BG93" s="626">
        <f>BC93</f>
        <v>0</v>
      </c>
      <c r="BH93" s="636" t="e">
        <f>IF(BG93=#REF!,AV88,(IF(BG93=BG85,AW88,(IF(BG93=BG87,AX88,(IF(BG93=BG89,AY88,(IF(BG93=BG91,AZ88,999)))))))))</f>
        <v>#REF!</v>
      </c>
      <c r="BJ93" s="626" t="e">
        <f t="shared" ref="BJ93" si="85">IF(BD93&lt;&gt;999,1,0)</f>
        <v>#REF!</v>
      </c>
      <c r="BL93" s="636" t="e">
        <f>IF(BJ93=1,BE93,BH93)</f>
        <v>#REF!</v>
      </c>
      <c r="BM93" s="626" t="e">
        <f t="shared" ref="BM93" si="86">IF(BL93&lt;&gt;999,BL93,BG93)</f>
        <v>#REF!</v>
      </c>
    </row>
    <row r="94" spans="1:65" ht="13.8" thickBot="1">
      <c r="E94" s="705"/>
      <c r="F94" s="698"/>
      <c r="G94" s="217"/>
      <c r="H94" s="688"/>
      <c r="I94" s="694" t="s">
        <v>395</v>
      </c>
      <c r="J94" s="695"/>
      <c r="K94" s="696"/>
      <c r="L94" s="697" t="s">
        <v>395</v>
      </c>
      <c r="M94" s="695"/>
      <c r="N94" s="696"/>
      <c r="O94" s="712" t="s">
        <v>396</v>
      </c>
      <c r="P94" s="710"/>
      <c r="Q94" s="711"/>
      <c r="R94" s="689"/>
      <c r="S94" s="690"/>
      <c r="T94" s="691"/>
      <c r="U94" s="602"/>
      <c r="V94" s="603"/>
      <c r="W94" s="603"/>
      <c r="X94" s="603"/>
      <c r="Y94" s="603"/>
      <c r="Z94" s="604"/>
      <c r="AA94" s="692"/>
      <c r="AB94" s="693"/>
      <c r="AC94" s="692"/>
      <c r="AD94" s="199"/>
      <c r="AE94" s="628" t="str">
        <f>IF(F83="","",VLOOKUP(F83,'[3]Список участников'!A:L,8,FALSE))</f>
        <v/>
      </c>
      <c r="AG94" s="629">
        <f>IF(F83&gt;0,1,0)</f>
        <v>0</v>
      </c>
      <c r="AH94" s="629"/>
      <c r="AI94" s="155"/>
      <c r="AJ94" s="168" t="e">
        <f>((#REF!+#REF!)/(#REF!+#REF!))/10</f>
        <v>#REF!</v>
      </c>
      <c r="AK94" s="168" t="e">
        <f>((#REF!+#REF!)/(#REF!+#REF!))/10</f>
        <v>#REF!</v>
      </c>
      <c r="AL94" s="168" t="e">
        <f>((#REF!+#REF!)/(#REF!+#REF!))/10</f>
        <v>#REF!</v>
      </c>
      <c r="AM94" s="168" t="e">
        <f>((#REF!+#REF!)/(#REF!+#REF!))/10</f>
        <v>#REF!</v>
      </c>
      <c r="AN94" s="168" t="e">
        <f>((#REF!+#REF!)/(#REF!+#REF!))/10</f>
        <v>#REF!</v>
      </c>
      <c r="AO94" s="168" t="e">
        <f>((#REF!+#REF!)/(#REF!+#REF!))/10</f>
        <v>#REF!</v>
      </c>
      <c r="AP94" s="168" t="e">
        <f>((#REF!+#REF!)/(#REF!+#REF!))/10</f>
        <v>#REF!</v>
      </c>
      <c r="AQ94" s="168" t="e">
        <f>((#REF!+#REF!)/(#REF!+#REF!))/10</f>
        <v>#REF!</v>
      </c>
      <c r="AR94" s="168" t="e">
        <f>((#REF!+#REF!)/(#REF!+#REF!))/10</f>
        <v>#REF!</v>
      </c>
      <c r="AS94" s="168" t="e">
        <f>((#REF!+#REF!)/(#REF!+#REF!))/10</f>
        <v>#REF!</v>
      </c>
      <c r="AU94" s="171"/>
      <c r="AV94" s="171"/>
      <c r="AW94" s="171"/>
      <c r="AX94" s="171"/>
      <c r="AY94" s="171"/>
      <c r="AZ94" s="171"/>
      <c r="BA94" s="171"/>
      <c r="BB94" s="171"/>
      <c r="BC94" s="627"/>
      <c r="BD94" s="627"/>
      <c r="BE94" s="627"/>
      <c r="BG94" s="627"/>
      <c r="BH94" s="637"/>
      <c r="BJ94" s="627"/>
      <c r="BL94" s="637"/>
      <c r="BM94" s="627"/>
    </row>
    <row r="95" spans="1:65" ht="16.2" thickTop="1">
      <c r="E95" s="199"/>
      <c r="F95" s="206"/>
      <c r="G95" s="207" t="str">
        <f>IF(F95=0,"",VLOOKUP(F95,'[3]Список участников'!A:H,3,FALSE))</f>
        <v/>
      </c>
      <c r="H95" s="208" t="str">
        <f>IF(F95=0,"",VLOOKUP(F95,'[3]Список участников'!A:H,5,FALSE))</f>
        <v/>
      </c>
      <c r="I95" s="209"/>
      <c r="J95" s="210"/>
      <c r="K95" s="209"/>
      <c r="L95" s="209"/>
      <c r="M95" s="210"/>
      <c r="N95" s="209"/>
      <c r="O95" s="209"/>
      <c r="P95" s="210"/>
      <c r="Q95" s="209"/>
      <c r="R95" s="209"/>
      <c r="S95" s="210"/>
      <c r="T95" s="209"/>
      <c r="U95" s="209"/>
      <c r="V95" s="210"/>
      <c r="W95" s="209"/>
      <c r="X95" s="664"/>
      <c r="Y95" s="664"/>
      <c r="Z95" s="664"/>
      <c r="AA95" s="176"/>
      <c r="AB95" s="211"/>
      <c r="AC95" s="176"/>
      <c r="AD95" s="199"/>
      <c r="AE95" s="628"/>
      <c r="AG95" s="629"/>
      <c r="AH95" s="629"/>
    </row>
    <row r="96" spans="1:65">
      <c r="A96" s="616" t="e">
        <f>#REF!</f>
        <v>#REF!</v>
      </c>
      <c r="B96" s="618">
        <v>43550</v>
      </c>
      <c r="C96" s="620">
        <v>0.68055555555555547</v>
      </c>
      <c r="D96" s="622">
        <v>7</v>
      </c>
      <c r="E96" s="188"/>
      <c r="F96" s="189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54"/>
      <c r="AI96" s="155"/>
      <c r="AJ96" s="156" t="s">
        <v>349</v>
      </c>
      <c r="AK96" s="156" t="s">
        <v>350</v>
      </c>
      <c r="AL96" s="156" t="s">
        <v>351</v>
      </c>
      <c r="AM96" s="156" t="s">
        <v>352</v>
      </c>
      <c r="AN96" s="156" t="s">
        <v>353</v>
      </c>
      <c r="AO96" s="156" t="s">
        <v>354</v>
      </c>
      <c r="AP96" s="156" t="s">
        <v>355</v>
      </c>
      <c r="AQ96" s="156" t="s">
        <v>356</v>
      </c>
      <c r="AR96" s="156" t="s">
        <v>357</v>
      </c>
      <c r="AS96" s="156" t="s">
        <v>358</v>
      </c>
      <c r="AU96" s="155"/>
      <c r="AV96" s="156" t="s">
        <v>5</v>
      </c>
      <c r="AW96" s="156" t="s">
        <v>10</v>
      </c>
      <c r="AX96" s="156" t="s">
        <v>14</v>
      </c>
      <c r="AY96" s="156" t="s">
        <v>359</v>
      </c>
      <c r="AZ96" s="156" t="s">
        <v>360</v>
      </c>
      <c r="BA96" s="156" t="s">
        <v>361</v>
      </c>
      <c r="BB96" s="157"/>
      <c r="BC96" s="158" t="s">
        <v>362</v>
      </c>
      <c r="BD96" s="158" t="s">
        <v>363</v>
      </c>
      <c r="BE96" s="158"/>
      <c r="BG96" s="158" t="s">
        <v>362</v>
      </c>
      <c r="BH96" s="158" t="s">
        <v>363</v>
      </c>
      <c r="BJ96" s="159"/>
      <c r="BL96" s="159"/>
      <c r="BM96" s="159"/>
    </row>
    <row r="97" spans="1:65" ht="13.8" thickBot="1">
      <c r="A97" s="617"/>
      <c r="B97" s="619"/>
      <c r="C97" s="685"/>
      <c r="D97" s="623"/>
      <c r="E97" s="589" t="str">
        <f>E85</f>
        <v>МУЖЧИНЫ</v>
      </c>
      <c r="F97" s="589"/>
      <c r="G97" s="589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214" t="s">
        <v>385</v>
      </c>
      <c r="AB97" s="153"/>
      <c r="AC97" s="153"/>
      <c r="AD97" s="194"/>
      <c r="AI97" s="155">
        <v>1</v>
      </c>
      <c r="AJ97" s="168" t="e">
        <f>((#REF!+#REF!)/(#REF!+#REF!))/10</f>
        <v>#REF!</v>
      </c>
      <c r="AK97" s="168" t="e">
        <f>((#REF!+#REF!)/(#REF!+#REF!))/10</f>
        <v>#REF!</v>
      </c>
      <c r="AL97" s="168" t="e">
        <f>((#REF!+#REF!)/(#REF!+#REF!))/10</f>
        <v>#REF!</v>
      </c>
      <c r="AM97" s="168" t="e">
        <f>((#REF!+#REF!)/(#REF!+#REF!))/10</f>
        <v>#REF!</v>
      </c>
      <c r="AN97" s="168" t="e">
        <f>((#REF!+#REF!)/(#REF!+#REF!))/10</f>
        <v>#REF!</v>
      </c>
      <c r="AO97" s="168" t="e">
        <f>((#REF!+#REF!)/(#REF!+#REF!))/10</f>
        <v>#REF!</v>
      </c>
      <c r="AP97" s="168" t="e">
        <f>((#REF!+#REF!)/(#REF!+#REF!))/10</f>
        <v>#REF!</v>
      </c>
      <c r="AQ97" s="168" t="e">
        <f>((#REF!+#REF!)/(#REF!+#REF!))/10</f>
        <v>#REF!</v>
      </c>
      <c r="AR97" s="168" t="e">
        <f>((#REF!+#REF!)/(#REF!+#REF!))/10</f>
        <v>#REF!</v>
      </c>
      <c r="AS97" s="168" t="e">
        <f>((#REF!+#REF!)/(#REF!+#REF!))/10</f>
        <v>#REF!</v>
      </c>
      <c r="AU97" s="155">
        <v>1</v>
      </c>
      <c r="AV97" s="169"/>
      <c r="AW97" s="170" t="e">
        <f>IF(#REF!&gt;#REF!,BC97+0.1,BC97-0.1)</f>
        <v>#REF!</v>
      </c>
      <c r="AX97" s="170" t="e">
        <f>IF(#REF!&gt;#REF!,BC97+0.1,BC97-0.1)</f>
        <v>#REF!</v>
      </c>
      <c r="AY97" s="170" t="e">
        <f>IF(#REF!&gt;#REF!,BC97+0.1,BC97-0.1)</f>
        <v>#REF!</v>
      </c>
      <c r="AZ97" s="170" t="e">
        <f>IF(#REF!&gt;#REF!,BC97+0.1,BC97-0.1)</f>
        <v>#REF!</v>
      </c>
      <c r="BA97" s="170" t="e">
        <f>IF(#REF!&gt;#REF!,BC97+0.1,BC97-0.1)</f>
        <v>#REF!</v>
      </c>
      <c r="BB97" s="171"/>
      <c r="BC97" s="626">
        <f>AA87</f>
        <v>6</v>
      </c>
      <c r="BD97" s="626" t="e">
        <f>IF(AND(BC97=BC99,BC97=BC101),AJ97,(IF(AND(BC97=BC99,BC97=BC103),AK97,(IF(AND(BC97=BC99,BC97=BC105),AL97,(IF(AND(BC97=BC99,BC97=BC107),AM97,(IF(AND(BC97=BC101,BC97=BC103),AN97,(IF(AND(BC97=BC101,BC97=BC105),AO97,(IF(AND(BC97=BC101,BC97=BC107),AP97,(IF(AND(BC97=BC103,BC97=BC105),AQ97,(IF(AND(BC97=BC103,BC97=BC107),AR97,(IF(AND(BC97=BC105,BC97=BC107),AS97,999)))))))))))))))))))</f>
        <v>#REF!</v>
      </c>
      <c r="BE97" s="626" t="e">
        <f>IF(BJ97=1,BC97+BD97,BD97)</f>
        <v>#REF!</v>
      </c>
      <c r="BG97" s="626">
        <f>BC97</f>
        <v>6</v>
      </c>
      <c r="BH97" s="636" t="e">
        <f>IF(BG97=BG99,AW97,(IF(BG97=BG101,AX97,(IF(BG97=BG103,AY97,(IF(BG97=BG105,AZ97,(IF(BG97=BG107,BA97,999)))))))))</f>
        <v>#REF!</v>
      </c>
      <c r="BJ97" s="626" t="e">
        <f>IF(BD97&lt;&gt;999,1,0)</f>
        <v>#REF!</v>
      </c>
      <c r="BL97" s="636" t="e">
        <f>IF(BJ97=1,BE97,BH97)</f>
        <v>#REF!</v>
      </c>
      <c r="BM97" s="626" t="e">
        <f>IF(BL97&lt;&gt;999,BL97,BG97)</f>
        <v>#REF!</v>
      </c>
    </row>
    <row r="98" spans="1:65" ht="14.4" thickTop="1" thickBot="1">
      <c r="A98" s="638" t="e">
        <f>#REF!</f>
        <v>#REF!</v>
      </c>
      <c r="B98" s="639">
        <v>43550</v>
      </c>
      <c r="C98" s="641">
        <v>0.68055555555555547</v>
      </c>
      <c r="D98" s="642">
        <v>8</v>
      </c>
      <c r="E98" s="163"/>
      <c r="F98" s="164"/>
      <c r="G98" s="165"/>
      <c r="H98" s="166" t="s">
        <v>68</v>
      </c>
      <c r="I98" s="591">
        <v>1</v>
      </c>
      <c r="J98" s="591"/>
      <c r="K98" s="591"/>
      <c r="L98" s="591">
        <v>2</v>
      </c>
      <c r="M98" s="591"/>
      <c r="N98" s="591"/>
      <c r="O98" s="591">
        <v>3</v>
      </c>
      <c r="P98" s="591"/>
      <c r="Q98" s="591"/>
      <c r="R98" s="591">
        <v>4</v>
      </c>
      <c r="S98" s="591"/>
      <c r="T98" s="591"/>
      <c r="U98" s="591"/>
      <c r="V98" s="591"/>
      <c r="W98" s="591"/>
      <c r="X98" s="591"/>
      <c r="Y98" s="591"/>
      <c r="Z98" s="591"/>
      <c r="AA98" s="163" t="s">
        <v>362</v>
      </c>
      <c r="AB98" s="163" t="s">
        <v>367</v>
      </c>
      <c r="AC98" s="163" t="s">
        <v>363</v>
      </c>
      <c r="AD98" s="199"/>
      <c r="AE98" s="628">
        <f>IF(F87="","",VLOOKUP(F87,'[3]Список участников'!A:L,8,FALSE))</f>
        <v>16</v>
      </c>
      <c r="AG98" s="629">
        <f>IF(F87&gt;0,1,0)</f>
        <v>1</v>
      </c>
      <c r="AH98" s="629" t="e">
        <f>SUM(AG98:AG108)</f>
        <v>#REF!</v>
      </c>
      <c r="AI98" s="155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U98" s="155">
        <v>2</v>
      </c>
      <c r="AV98" s="170" t="e">
        <f>IF(#REF!&gt;#REF!,BC99+0.1,BC99-0.1)</f>
        <v>#REF!</v>
      </c>
      <c r="AW98" s="169"/>
      <c r="AX98" s="170" t="e">
        <f>IF(#REF!&gt;#REF!,BC99+0.1,BC99-0.1)</f>
        <v>#REF!</v>
      </c>
      <c r="AY98" s="170" t="e">
        <f>IF(#REF!&gt;#REF!,BC99+0.1,BC99-0.1)</f>
        <v>#REF!</v>
      </c>
      <c r="AZ98" s="170" t="e">
        <f>IF(#REF!&gt;#REF!,BC99+0.1,BC99-0.1)</f>
        <v>#REF!</v>
      </c>
      <c r="BA98" s="170" t="e">
        <f>IF(#REF!&gt;#REF!,BC99,BC99-0.1)</f>
        <v>#REF!</v>
      </c>
      <c r="BB98" s="171"/>
      <c r="BC98" s="627"/>
      <c r="BD98" s="627"/>
      <c r="BE98" s="627"/>
      <c r="BG98" s="627"/>
      <c r="BH98" s="637"/>
      <c r="BJ98" s="627"/>
      <c r="BL98" s="637"/>
      <c r="BM98" s="627"/>
    </row>
    <row r="99" spans="1:65" ht="16.2" thickTop="1">
      <c r="A99" s="617"/>
      <c r="B99" s="640"/>
      <c r="C99" s="621"/>
      <c r="D99" s="623"/>
      <c r="E99" s="624" t="s">
        <v>5</v>
      </c>
      <c r="F99" s="647"/>
      <c r="G99" s="215" t="s">
        <v>55</v>
      </c>
      <c r="H99" s="648"/>
      <c r="I99" s="667"/>
      <c r="J99" s="667"/>
      <c r="K99" s="668"/>
      <c r="L99" s="191"/>
      <c r="M99" s="192" t="s">
        <v>10</v>
      </c>
      <c r="N99" s="193"/>
      <c r="O99" s="191"/>
      <c r="P99" s="192" t="s">
        <v>10</v>
      </c>
      <c r="Q99" s="193"/>
      <c r="R99" s="191"/>
      <c r="S99" s="192" t="s">
        <v>10</v>
      </c>
      <c r="T99" s="193"/>
      <c r="U99" s="596"/>
      <c r="V99" s="597"/>
      <c r="W99" s="597"/>
      <c r="X99" s="597"/>
      <c r="Y99" s="597"/>
      <c r="Z99" s="598"/>
      <c r="AA99" s="605">
        <v>6</v>
      </c>
      <c r="AB99" s="607"/>
      <c r="AC99" s="605">
        <v>1</v>
      </c>
      <c r="AD99" s="199"/>
      <c r="AE99" s="628"/>
      <c r="AG99" s="629"/>
      <c r="AH99" s="629"/>
      <c r="AI99" s="155">
        <v>2</v>
      </c>
      <c r="AJ99" s="156" t="s">
        <v>370</v>
      </c>
      <c r="AK99" s="156" t="s">
        <v>371</v>
      </c>
      <c r="AL99" s="156" t="s">
        <v>372</v>
      </c>
      <c r="AM99" s="156" t="s">
        <v>373</v>
      </c>
      <c r="AN99" s="156" t="s">
        <v>353</v>
      </c>
      <c r="AO99" s="156" t="s">
        <v>354</v>
      </c>
      <c r="AP99" s="156" t="s">
        <v>355</v>
      </c>
      <c r="AQ99" s="156" t="s">
        <v>356</v>
      </c>
      <c r="AR99" s="156" t="s">
        <v>357</v>
      </c>
      <c r="AS99" s="156" t="s">
        <v>358</v>
      </c>
      <c r="AU99" s="155">
        <v>3</v>
      </c>
      <c r="AV99" s="170" t="e">
        <f>IF(#REF!&gt;#REF!,BC101+0.1,BC101-0.1)</f>
        <v>#REF!</v>
      </c>
      <c r="AW99" s="170" t="e">
        <f>IF(#REF!&gt;#REF!,BC101+0.1,BC101-0.1)</f>
        <v>#REF!</v>
      </c>
      <c r="AX99" s="178"/>
      <c r="AY99" s="170" t="e">
        <f>IF(#REF!&gt;#REF!,BC101+0.1,BC101-0.1)</f>
        <v>#REF!</v>
      </c>
      <c r="AZ99" s="170" t="e">
        <f>IF(#REF!&gt;#REF!,BC101+0.1,BC101-0.1)</f>
        <v>#REF!</v>
      </c>
      <c r="BA99" s="170" t="e">
        <f>IF(#REF!&gt;#REF!,BC101+0.1,BC101-0.1)</f>
        <v>#REF!</v>
      </c>
      <c r="BB99" s="157"/>
      <c r="BC99" s="626">
        <f>AA89</f>
        <v>5</v>
      </c>
      <c r="BD99" s="626" t="e">
        <f>IF(AND(BC99=BC97,BC99=BC101),AJ100,(IF(AND(BC99=BC97,BC99=BC103),AK100,(IF(AND(BC99=BC97,BC99=BC105),AL100,(IF(AND(BC99=BC97,BC99=BC107),AM100,(IF(AND(BC99=BC101,BC99=BC103),AN100,(IF(AND(BC99=BC101,BC99=BC105),AO100,(IF(AND(BC99=BC101,BC99=BC107),AP100,(IF(AND(BC99=BC103,BC99=BC105),AQ100,(IF(AND(BC99=BC103,BC99=BC107),AR100,(IF(AND(BC99=BC105,BC99=BC107),AS100,999)))))))))))))))))))</f>
        <v>#REF!</v>
      </c>
      <c r="BE99" s="626" t="e">
        <f t="shared" ref="BE99" si="87">IF(BJ99=1,BC99+BD99,BD99)</f>
        <v>#REF!</v>
      </c>
      <c r="BG99" s="626">
        <f>BC99</f>
        <v>5</v>
      </c>
      <c r="BH99" s="636" t="e">
        <f>IF(BG99=BG97,AV98,(IF(BG99=BG101,AX98,(IF(BG99=BG103,AY98,(IF(BG99=BG105,AZ98,(IF(BG99=BG107,BA98,999)))))))))</f>
        <v>#REF!</v>
      </c>
      <c r="BJ99" s="626" t="e">
        <f t="shared" ref="BJ99" si="88">IF(BD99&lt;&gt;999,1,0)</f>
        <v>#REF!</v>
      </c>
      <c r="BL99" s="636" t="e">
        <f>IF(BJ99=1,BE99,BH99)</f>
        <v>#REF!</v>
      </c>
      <c r="BM99" s="626" t="e">
        <f t="shared" ref="BM99" si="89">IF(BL99&lt;&gt;999,BL99,BG99)</f>
        <v>#REF!</v>
      </c>
    </row>
    <row r="100" spans="1:65">
      <c r="A100" s="638" t="e">
        <f>#REF!</f>
        <v>#REF!</v>
      </c>
      <c r="B100" s="639">
        <v>43550</v>
      </c>
      <c r="C100" s="641">
        <v>0.75</v>
      </c>
      <c r="D100" s="642">
        <v>1</v>
      </c>
      <c r="E100" s="625"/>
      <c r="F100" s="645"/>
      <c r="G100" s="177"/>
      <c r="H100" s="646"/>
      <c r="I100" s="669"/>
      <c r="J100" s="669"/>
      <c r="K100" s="670"/>
      <c r="L100" s="609" t="s">
        <v>377</v>
      </c>
      <c r="M100" s="610"/>
      <c r="N100" s="611"/>
      <c r="O100" s="609" t="s">
        <v>369</v>
      </c>
      <c r="P100" s="610"/>
      <c r="Q100" s="611"/>
      <c r="R100" s="609" t="s">
        <v>369</v>
      </c>
      <c r="S100" s="610"/>
      <c r="T100" s="611"/>
      <c r="U100" s="599"/>
      <c r="V100" s="600"/>
      <c r="W100" s="600"/>
      <c r="X100" s="600"/>
      <c r="Y100" s="600"/>
      <c r="Z100" s="601"/>
      <c r="AA100" s="606"/>
      <c r="AB100" s="608"/>
      <c r="AC100" s="606"/>
      <c r="AD100" s="199"/>
      <c r="AE100" s="628">
        <f>IF(F89="","",VLOOKUP(F89,'[3]Список участников'!A:L,8,FALSE))</f>
        <v>14</v>
      </c>
      <c r="AG100" s="629">
        <f>IF(F89&gt;0,1,0)</f>
        <v>1</v>
      </c>
      <c r="AH100" s="629"/>
      <c r="AI100" s="155"/>
      <c r="AJ100" s="168" t="e">
        <f>((#REF!+#REF!)/(#REF!+#REF!))/10</f>
        <v>#REF!</v>
      </c>
      <c r="AK100" s="168" t="e">
        <f>((#REF!+#REF!)/(#REF!+#REF!))/10</f>
        <v>#REF!</v>
      </c>
      <c r="AL100" s="168" t="e">
        <f>((#REF!+#REF!)/(#REF!+#REF!))/10</f>
        <v>#REF!</v>
      </c>
      <c r="AM100" s="168" t="e">
        <f>((#REF!+#REF!)/(#REF!+#REF!))/10</f>
        <v>#REF!</v>
      </c>
      <c r="AN100" s="168" t="e">
        <f>((#REF!+#REF!)/(#REF!+#REF!))/10</f>
        <v>#REF!</v>
      </c>
      <c r="AO100" s="168" t="e">
        <f>((#REF!+#REF!)/(#REF!+#REF!))/10</f>
        <v>#REF!</v>
      </c>
      <c r="AP100" s="168" t="e">
        <f>((#REF!+#REF!)/(#REF!+#REF!))/10</f>
        <v>#REF!</v>
      </c>
      <c r="AQ100" s="168" t="e">
        <f>((#REF!+#REF!)/(#REF!+#REF!))/10</f>
        <v>#REF!</v>
      </c>
      <c r="AR100" s="168" t="e">
        <f>((#REF!+#REF!)/(#REF!+#REF!))/10</f>
        <v>#REF!</v>
      </c>
      <c r="AS100" s="168" t="e">
        <f>((#REF!+#REF!)/(#REF!+#REF!))/10</f>
        <v>#REF!</v>
      </c>
      <c r="AU100" s="155">
        <v>4</v>
      </c>
      <c r="AV100" s="170" t="e">
        <f>IF(#REF!&gt;#REF!,BC103+0.1,BC103-0.1)</f>
        <v>#REF!</v>
      </c>
      <c r="AW100" s="170" t="e">
        <f>IF(#REF!&gt;#REF!,BC103+0.1,BC103-0.1)</f>
        <v>#REF!</v>
      </c>
      <c r="AX100" s="170" t="e">
        <f>IF(#REF!&gt;#REF!,BC103+0.1,BC103-0.1)</f>
        <v>#REF!</v>
      </c>
      <c r="AY100" s="169"/>
      <c r="AZ100" s="170" t="e">
        <f>IF(#REF!&gt;#REF!,BC103+0.1,BC103-0.1)</f>
        <v>#REF!</v>
      </c>
      <c r="BA100" s="170" t="e">
        <f>IF(#REF!&gt;#REF!,BC103+0.1,BC103-0.1)</f>
        <v>#REF!</v>
      </c>
      <c r="BB100" s="171"/>
      <c r="BC100" s="627"/>
      <c r="BD100" s="627"/>
      <c r="BE100" s="627"/>
      <c r="BG100" s="627"/>
      <c r="BH100" s="637"/>
      <c r="BJ100" s="627"/>
      <c r="BL100" s="637"/>
      <c r="BM100" s="627"/>
    </row>
    <row r="101" spans="1:65" ht="15.6">
      <c r="A101" s="617"/>
      <c r="B101" s="640"/>
      <c r="C101" s="621"/>
      <c r="D101" s="623"/>
      <c r="E101" s="643" t="s">
        <v>10</v>
      </c>
      <c r="F101" s="644"/>
      <c r="G101" s="215" t="s">
        <v>379</v>
      </c>
      <c r="H101" s="646"/>
      <c r="I101" s="195"/>
      <c r="J101" s="196" t="s">
        <v>5</v>
      </c>
      <c r="K101" s="197"/>
      <c r="L101" s="675"/>
      <c r="M101" s="676"/>
      <c r="N101" s="677"/>
      <c r="O101" s="198"/>
      <c r="P101" s="196" t="s">
        <v>10</v>
      </c>
      <c r="Q101" s="197"/>
      <c r="R101" s="198"/>
      <c r="S101" s="196" t="s">
        <v>10</v>
      </c>
      <c r="T101" s="197"/>
      <c r="U101" s="599"/>
      <c r="V101" s="600"/>
      <c r="W101" s="600"/>
      <c r="X101" s="600"/>
      <c r="Y101" s="600"/>
      <c r="Z101" s="601"/>
      <c r="AA101" s="612">
        <v>5</v>
      </c>
      <c r="AB101" s="634"/>
      <c r="AC101" s="605">
        <v>2</v>
      </c>
      <c r="AD101" s="199"/>
      <c r="AE101" s="628"/>
      <c r="AG101" s="629"/>
      <c r="AH101" s="629"/>
      <c r="AI101" s="155">
        <v>3</v>
      </c>
      <c r="AJ101" s="156" t="s">
        <v>375</v>
      </c>
      <c r="AK101" s="156" t="s">
        <v>371</v>
      </c>
      <c r="AL101" s="156" t="s">
        <v>372</v>
      </c>
      <c r="AM101" s="156" t="s">
        <v>373</v>
      </c>
      <c r="AN101" s="156" t="s">
        <v>350</v>
      </c>
      <c r="AO101" s="156" t="s">
        <v>351</v>
      </c>
      <c r="AP101" s="156" t="s">
        <v>352</v>
      </c>
      <c r="AQ101" s="156" t="s">
        <v>356</v>
      </c>
      <c r="AR101" s="156" t="s">
        <v>357</v>
      </c>
      <c r="AS101" s="156" t="s">
        <v>358</v>
      </c>
      <c r="AU101" s="155">
        <v>5</v>
      </c>
      <c r="AV101" s="170" t="e">
        <f>IF(#REF!&gt;#REF!,BC105+0.1,BC105-0.1)</f>
        <v>#REF!</v>
      </c>
      <c r="AW101" s="170" t="e">
        <f>IF(#REF!&gt;#REF!,BC105+0.1,BC105-0.1)</f>
        <v>#REF!</v>
      </c>
      <c r="AX101" s="170" t="e">
        <f>IF(#REF!&gt;#REF!,BC105+0.1,BC105-0.1)</f>
        <v>#REF!</v>
      </c>
      <c r="AY101" s="170" t="e">
        <f>IF(#REF!&gt;#REF!,BC105+0.1,BC105-0.1)</f>
        <v>#REF!</v>
      </c>
      <c r="AZ101" s="178"/>
      <c r="BA101" s="170" t="e">
        <f>IF(#REF!&gt;#REF!,BC105+0.1,BC105-0.1)</f>
        <v>#REF!</v>
      </c>
      <c r="BB101" s="157"/>
      <c r="BC101" s="626">
        <f>AA91</f>
        <v>3</v>
      </c>
      <c r="BD101" s="626" t="e">
        <f>IF(AND(BC101=BC97,BC101=BC99),AJ102,(IF(AND(BC101=BC97,BC101=BC103),AK102,(IF(AND(BC101=BC97,BC101=BC105),AL102,(IF(AND(BC101=BC97,BC101=BC107),AM102,(IF(AND(BC101=BC99,BC101=BC103),AN102,(IF(AND(BC101=BC99,BC101=BC105),AO102,(IF(AND(BC101=BC99,BC101=BC107),AP102,(IF(AND(BC101=BC103,BC101=BC105),AQ102,(IF(AND(BC101=BC103,BC101=BC107),AR102,(IF(AND(BC101=BC105,BC101=BC107),AS102,999)))))))))))))))))))</f>
        <v>#REF!</v>
      </c>
      <c r="BE101" s="626" t="e">
        <f t="shared" ref="BE101" si="90">IF(BJ101=1,BC101+BD101,BD101)</f>
        <v>#REF!</v>
      </c>
      <c r="BG101" s="626">
        <f>BC101</f>
        <v>3</v>
      </c>
      <c r="BH101" s="636" t="e">
        <f>IF(BG101=BG97,AV99,(IF(BG101=BG99,AW99,(IF(BG101=BG103,AY99,(IF(BG101=BG105,AZ99,(IF(BG101=BG107,BA99,999)))))))))</f>
        <v>#REF!</v>
      </c>
      <c r="BJ101" s="626" t="e">
        <f t="shared" ref="BJ101" si="91">IF(BD101&lt;&gt;999,1,0)</f>
        <v>#REF!</v>
      </c>
      <c r="BL101" s="636" t="e">
        <f>IF(BJ101=1,BE101,BH101)</f>
        <v>#REF!</v>
      </c>
      <c r="BM101" s="626" t="e">
        <f t="shared" ref="BM101" si="92">IF(BL101&lt;&gt;999,BL101,BG101)</f>
        <v>#REF!</v>
      </c>
    </row>
    <row r="102" spans="1:65">
      <c r="A102" s="638" t="e">
        <f>#REF!</f>
        <v>#REF!</v>
      </c>
      <c r="B102" s="639">
        <v>43550</v>
      </c>
      <c r="C102" s="641">
        <v>0.75</v>
      </c>
      <c r="D102" s="642">
        <v>2</v>
      </c>
      <c r="E102" s="625"/>
      <c r="F102" s="645"/>
      <c r="G102" s="177"/>
      <c r="H102" s="646"/>
      <c r="I102" s="635" t="s">
        <v>349</v>
      </c>
      <c r="J102" s="610"/>
      <c r="K102" s="611"/>
      <c r="L102" s="678"/>
      <c r="M102" s="669"/>
      <c r="N102" s="670"/>
      <c r="O102" s="609" t="s">
        <v>369</v>
      </c>
      <c r="P102" s="610"/>
      <c r="Q102" s="611"/>
      <c r="R102" s="609" t="s">
        <v>369</v>
      </c>
      <c r="S102" s="610"/>
      <c r="T102" s="611"/>
      <c r="U102" s="599"/>
      <c r="V102" s="600"/>
      <c r="W102" s="600"/>
      <c r="X102" s="600"/>
      <c r="Y102" s="600"/>
      <c r="Z102" s="601"/>
      <c r="AA102" s="606"/>
      <c r="AB102" s="608"/>
      <c r="AC102" s="606"/>
      <c r="AD102" s="199"/>
      <c r="AE102" s="628">
        <f>IF(F91="","",VLOOKUP(F91,'[3]Список участников'!A:L,8,FALSE))</f>
        <v>0</v>
      </c>
      <c r="AG102" s="629">
        <f>IF(F91&gt;0,1,0)</f>
        <v>1</v>
      </c>
      <c r="AH102" s="629"/>
      <c r="AI102" s="155"/>
      <c r="AJ102" s="168" t="e">
        <f>((#REF!+#REF!)/(#REF!+#REF!))/10</f>
        <v>#REF!</v>
      </c>
      <c r="AK102" s="168" t="e">
        <f>((#REF!+#REF!)/(#REF!+#REF!))/10</f>
        <v>#REF!</v>
      </c>
      <c r="AL102" s="168" t="e">
        <f>((#REF!+#REF!)/(#REF!+#REF!))/10</f>
        <v>#REF!</v>
      </c>
      <c r="AM102" s="168" t="e">
        <f>((#REF!+#REF!)/(#REF!+#REF!))/10</f>
        <v>#REF!</v>
      </c>
      <c r="AN102" s="168" t="e">
        <f>((#REF!+#REF!)/(#REF!+#REF!))/10</f>
        <v>#REF!</v>
      </c>
      <c r="AO102" s="168" t="e">
        <f>((#REF!+#REF!)/(#REF!+#REF!))/10</f>
        <v>#REF!</v>
      </c>
      <c r="AP102" s="168" t="e">
        <f>((#REF!+#REF!)/(#REF!+#REF!))/10</f>
        <v>#REF!</v>
      </c>
      <c r="AQ102" s="168" t="e">
        <f>((#REF!+#REF!)/(#REF!+#REF!))/10</f>
        <v>#REF!</v>
      </c>
      <c r="AR102" s="168" t="e">
        <f>((#REF!+#REF!)/(#REF!+#REF!))/10</f>
        <v>#REF!</v>
      </c>
      <c r="AS102" s="168" t="e">
        <f>((#REF!+#REF!)/(#REF!+#REF!))/10</f>
        <v>#REF!</v>
      </c>
      <c r="AU102" s="155">
        <v>6</v>
      </c>
      <c r="AV102" s="170" t="e">
        <f>IF(#REF!&gt;#REF!,BC107+0.1,BC107-0.1)</f>
        <v>#REF!</v>
      </c>
      <c r="AW102" s="170" t="e">
        <f>IF(#REF!&gt;#REF!,BC107+0.1,BC107-0.1)</f>
        <v>#REF!</v>
      </c>
      <c r="AX102" s="170" t="e">
        <f>IF(#REF!&gt;#REF!,BC107+0.1,BC107-0.1)</f>
        <v>#REF!</v>
      </c>
      <c r="AY102" s="170" t="e">
        <f>IF(#REF!&gt;#REF!,BC107+0.1,BC107-0.1)</f>
        <v>#REF!</v>
      </c>
      <c r="AZ102" s="170" t="e">
        <f>IF(#REF!&gt;#REF!,BC107+0.1,BC107-0.1)</f>
        <v>#REF!</v>
      </c>
      <c r="BA102" s="169"/>
      <c r="BB102" s="171"/>
      <c r="BC102" s="627"/>
      <c r="BD102" s="627"/>
      <c r="BE102" s="627"/>
      <c r="BG102" s="627"/>
      <c r="BH102" s="637"/>
      <c r="BJ102" s="627"/>
      <c r="BL102" s="637"/>
      <c r="BM102" s="627"/>
    </row>
    <row r="103" spans="1:65" ht="15.6">
      <c r="A103" s="617"/>
      <c r="B103" s="640"/>
      <c r="C103" s="621"/>
      <c r="D103" s="623"/>
      <c r="E103" s="643">
        <v>3</v>
      </c>
      <c r="F103" s="644">
        <v>79</v>
      </c>
      <c r="G103" s="215" t="s">
        <v>159</v>
      </c>
      <c r="H103" s="646"/>
      <c r="I103" s="195"/>
      <c r="J103" s="196" t="s">
        <v>5</v>
      </c>
      <c r="K103" s="197"/>
      <c r="L103" s="198"/>
      <c r="M103" s="196" t="s">
        <v>5</v>
      </c>
      <c r="N103" s="197"/>
      <c r="O103" s="675"/>
      <c r="P103" s="676"/>
      <c r="Q103" s="677"/>
      <c r="R103" s="198"/>
      <c r="S103" s="196" t="s">
        <v>10</v>
      </c>
      <c r="T103" s="197"/>
      <c r="U103" s="599"/>
      <c r="V103" s="600"/>
      <c r="W103" s="600"/>
      <c r="X103" s="600"/>
      <c r="Y103" s="600"/>
      <c r="Z103" s="601"/>
      <c r="AA103" s="612">
        <v>4</v>
      </c>
      <c r="AB103" s="634"/>
      <c r="AC103" s="605">
        <v>3</v>
      </c>
      <c r="AD103" s="199"/>
      <c r="AE103" s="628"/>
      <c r="AG103" s="629"/>
      <c r="AH103" s="629"/>
      <c r="AI103" s="155">
        <v>4</v>
      </c>
      <c r="AJ103" s="156" t="s">
        <v>375</v>
      </c>
      <c r="AK103" s="156" t="s">
        <v>370</v>
      </c>
      <c r="AL103" s="156" t="s">
        <v>372</v>
      </c>
      <c r="AM103" s="156" t="s">
        <v>373</v>
      </c>
      <c r="AN103" s="156" t="s">
        <v>349</v>
      </c>
      <c r="AO103" s="156" t="s">
        <v>351</v>
      </c>
      <c r="AP103" s="156" t="s">
        <v>352</v>
      </c>
      <c r="AQ103" s="156" t="s">
        <v>354</v>
      </c>
      <c r="AR103" s="156" t="s">
        <v>355</v>
      </c>
      <c r="AS103" s="156" t="s">
        <v>358</v>
      </c>
      <c r="AU103" s="171"/>
      <c r="AV103" s="157"/>
      <c r="AW103" s="157"/>
      <c r="AX103" s="157"/>
      <c r="AY103" s="157"/>
      <c r="AZ103" s="157"/>
      <c r="BA103" s="157"/>
      <c r="BB103" s="157"/>
      <c r="BC103" s="626">
        <f>AA93</f>
        <v>4</v>
      </c>
      <c r="BD103" s="626" t="e">
        <f>IF(AND(BC103=BC97,BC103=BC99),AJ104,(IF(AND(BC103=BC97,BC103=BC101),AK104,(IF(AND(BC103=BC97,BC103=BC105),AL104,(IF(AND(BC103=BC97,BC103=BC107),AM104,(IF(AND(BC103=BC99,BC103=BC101),AN104,(IF(AND(BC103=BC99,BC103=BC105),AO104,(IF(AND(BC103=BC99,BC103=BC107),AP104,(IF(AND(BC103=BC101,BC103=BC105),AQ104,(IF(AND(BC103=BC101,BC103=BC107),AR104,(IF(AND(BC103=BC105,BC103=BC107),AS104,999)))))))))))))))))))</f>
        <v>#REF!</v>
      </c>
      <c r="BE103" s="626" t="e">
        <f t="shared" ref="BE103" si="93">IF(BJ103=1,BC103+BD103,BD103)</f>
        <v>#REF!</v>
      </c>
      <c r="BG103" s="626">
        <f>BC103</f>
        <v>4</v>
      </c>
      <c r="BH103" s="636" t="e">
        <f>IF(BG103=BG97,AV100,(IF(BG103=BG99,AW100,(IF(BG103=BG101,AX100,(IF(BG103=BG105,AZ100,(IF(BG103=BG107,BA100,999)))))))))</f>
        <v>#REF!</v>
      </c>
      <c r="BJ103" s="626" t="e">
        <f t="shared" ref="BJ103" si="94">IF(BD103&lt;&gt;999,1,0)</f>
        <v>#REF!</v>
      </c>
      <c r="BL103" s="636" t="e">
        <f>IF(BJ103=1,BE103,BH103)</f>
        <v>#REF!</v>
      </c>
      <c r="BM103" s="626" t="e">
        <f t="shared" ref="BM103" si="95">IF(BL103&lt;&gt;999,BL103,BG103)</f>
        <v>#REF!</v>
      </c>
    </row>
    <row r="104" spans="1:65">
      <c r="A104" s="638" t="e">
        <f>#REF!</f>
        <v>#REF!</v>
      </c>
      <c r="B104" s="639">
        <v>43550</v>
      </c>
      <c r="C104" s="641">
        <v>0.80555555555555547</v>
      </c>
      <c r="D104" s="655">
        <v>3</v>
      </c>
      <c r="E104" s="625"/>
      <c r="F104" s="645"/>
      <c r="G104" s="177"/>
      <c r="H104" s="646"/>
      <c r="I104" s="635" t="s">
        <v>376</v>
      </c>
      <c r="J104" s="610"/>
      <c r="K104" s="611"/>
      <c r="L104" s="609" t="s">
        <v>376</v>
      </c>
      <c r="M104" s="610"/>
      <c r="N104" s="611"/>
      <c r="O104" s="678"/>
      <c r="P104" s="669"/>
      <c r="Q104" s="670"/>
      <c r="R104" s="609" t="s">
        <v>368</v>
      </c>
      <c r="S104" s="610"/>
      <c r="T104" s="611"/>
      <c r="U104" s="599"/>
      <c r="V104" s="600"/>
      <c r="W104" s="600"/>
      <c r="X104" s="600"/>
      <c r="Y104" s="600"/>
      <c r="Z104" s="601"/>
      <c r="AA104" s="606"/>
      <c r="AB104" s="608"/>
      <c r="AC104" s="606"/>
      <c r="AD104" s="199"/>
      <c r="AE104" s="628">
        <f>IF(F93="","",VLOOKUP(F93,'[3]Список участников'!A:L,8,FALSE))</f>
        <v>0</v>
      </c>
      <c r="AG104" s="629">
        <f>IF(F93&gt;0,1,0)</f>
        <v>1</v>
      </c>
      <c r="AH104" s="629"/>
      <c r="AI104" s="155"/>
      <c r="AJ104" s="168" t="e">
        <f>((#REF!+#REF!)/(#REF!+#REF!))/10</f>
        <v>#REF!</v>
      </c>
      <c r="AK104" s="168" t="e">
        <f>((#REF!+#REF!)/(#REF!+#REF!))/10</f>
        <v>#REF!</v>
      </c>
      <c r="AL104" s="168" t="e">
        <f>((#REF!+#REF!)/(#REF!+#REF!))/10</f>
        <v>#REF!</v>
      </c>
      <c r="AM104" s="168" t="e">
        <f>((#REF!+#REF!)/(#REF!+#REF!))/10</f>
        <v>#REF!</v>
      </c>
      <c r="AN104" s="168" t="e">
        <f>((#REF!+#REF!)/(#REF!+#REF!))/10</f>
        <v>#REF!</v>
      </c>
      <c r="AO104" s="168" t="e">
        <f>((#REF!+#REF!)/(#REF!+#REF!))/10</f>
        <v>#REF!</v>
      </c>
      <c r="AP104" s="168" t="e">
        <f>((#REF!+#REF!)/(#REF!+#REF!))/10</f>
        <v>#REF!</v>
      </c>
      <c r="AQ104" s="168" t="e">
        <f>((#REF!+#REF!)/(#REF!+#REF!))/10</f>
        <v>#REF!</v>
      </c>
      <c r="AR104" s="168" t="e">
        <f>((#REF!+#REF!)/(#REF!+#REF!))/10</f>
        <v>#REF!</v>
      </c>
      <c r="AS104" s="168" t="e">
        <f>((#REF!+#REF!)/(#REF!+#REF!))/10</f>
        <v>#REF!</v>
      </c>
      <c r="AU104" s="171"/>
      <c r="AV104" s="171"/>
      <c r="AW104" s="171"/>
      <c r="AX104" s="171"/>
      <c r="AY104" s="171"/>
      <c r="AZ104" s="171"/>
      <c r="BA104" s="171"/>
      <c r="BB104" s="171"/>
      <c r="BC104" s="627"/>
      <c r="BD104" s="627"/>
      <c r="BE104" s="627"/>
      <c r="BG104" s="627"/>
      <c r="BH104" s="637"/>
      <c r="BJ104" s="627"/>
      <c r="BL104" s="637"/>
      <c r="BM104" s="627"/>
    </row>
    <row r="105" spans="1:65" ht="16.5" customHeight="1">
      <c r="A105" s="617"/>
      <c r="B105" s="640"/>
      <c r="C105" s="621"/>
      <c r="D105" s="656"/>
      <c r="E105" s="643">
        <v>4</v>
      </c>
      <c r="F105" s="644">
        <v>81</v>
      </c>
      <c r="G105" s="215" t="s">
        <v>389</v>
      </c>
      <c r="H105" s="646"/>
      <c r="I105" s="195"/>
      <c r="J105" s="196" t="s">
        <v>5</v>
      </c>
      <c r="K105" s="197"/>
      <c r="L105" s="198"/>
      <c r="M105" s="196" t="s">
        <v>5</v>
      </c>
      <c r="N105" s="197"/>
      <c r="O105" s="198"/>
      <c r="P105" s="196" t="s">
        <v>5</v>
      </c>
      <c r="Q105" s="197"/>
      <c r="R105" s="675"/>
      <c r="S105" s="676"/>
      <c r="T105" s="677"/>
      <c r="U105" s="599"/>
      <c r="V105" s="600"/>
      <c r="W105" s="600"/>
      <c r="X105" s="600"/>
      <c r="Y105" s="600"/>
      <c r="Z105" s="601"/>
      <c r="AA105" s="612">
        <v>3</v>
      </c>
      <c r="AB105" s="634"/>
      <c r="AC105" s="605">
        <v>4</v>
      </c>
      <c r="AD105" s="199"/>
      <c r="AE105" s="628"/>
      <c r="AG105" s="629"/>
      <c r="AH105" s="629"/>
      <c r="AI105" s="155">
        <v>5</v>
      </c>
      <c r="AJ105" s="156" t="s">
        <v>375</v>
      </c>
      <c r="AK105" s="156" t="s">
        <v>370</v>
      </c>
      <c r="AL105" s="156" t="s">
        <v>371</v>
      </c>
      <c r="AM105" s="156" t="s">
        <v>373</v>
      </c>
      <c r="AN105" s="156" t="s">
        <v>349</v>
      </c>
      <c r="AO105" s="156" t="s">
        <v>350</v>
      </c>
      <c r="AP105" s="156" t="s">
        <v>352</v>
      </c>
      <c r="AQ105" s="156" t="s">
        <v>353</v>
      </c>
      <c r="AR105" s="156" t="s">
        <v>355</v>
      </c>
      <c r="AS105" s="156" t="s">
        <v>357</v>
      </c>
      <c r="AU105" s="171"/>
      <c r="AV105" s="157"/>
      <c r="AW105" s="157"/>
      <c r="AX105" s="157"/>
      <c r="AY105" s="157"/>
      <c r="AZ105" s="157"/>
      <c r="BA105" s="157"/>
      <c r="BB105" s="157"/>
      <c r="BC105" s="626" t="e">
        <f>#REF!</f>
        <v>#REF!</v>
      </c>
      <c r="BD105" s="626" t="e">
        <f>IF(AND(BC105=BC97,BC105=BC99),AJ106,(IF(AND(BC105=BC97,BC105=BC101),AK106,(IF(AND(BC105=BC97,BC105=BC103),AL106,(IF(AND(BC105=BC97,BC105=BC107),AM106,(IF(AND(BC105=BC99,BC105=BC101),AN106,(IF(AND(BC105=BC99,BC105=BC103),AO106,(IF(AND(BC105=BC99,BC105=BC107),AP106,(IF(AND(BC105=BC101,BC105=BC103),AQ106,(IF(AND(BC105=BC101,BC105=BC107),AR106,(IF(AND(BC105=BC103,BC105=BC107),AS106,999)))))))))))))))))))</f>
        <v>#REF!</v>
      </c>
      <c r="BE105" s="626" t="e">
        <f t="shared" ref="BE105" si="96">IF(BJ105=1,BC105+BD105,BD105)</f>
        <v>#REF!</v>
      </c>
      <c r="BG105" s="626" t="e">
        <f>BC105</f>
        <v>#REF!</v>
      </c>
      <c r="BH105" s="636" t="e">
        <f>IF(BG105=BG97,AV101,(IF(BG105=BG99,AW101,(IF(BG105=BG101,AX101,(IF(BG105=BG103,AY101,(IF(BG105=BG107,BA101,999)))))))))</f>
        <v>#REF!</v>
      </c>
      <c r="BJ105" s="626" t="e">
        <f t="shared" ref="BJ105" si="97">IF(BD105&lt;&gt;999,1,0)</f>
        <v>#REF!</v>
      </c>
      <c r="BL105" s="636" t="e">
        <f>IF(BJ105=1,BE105,BH105)</f>
        <v>#REF!</v>
      </c>
      <c r="BM105" s="626" t="e">
        <f t="shared" ref="BM105" si="98">IF(BL105&lt;&gt;999,BL105,BG105)</f>
        <v>#REF!</v>
      </c>
    </row>
    <row r="106" spans="1:65" ht="13.8" thickBot="1">
      <c r="A106" s="638" t="e">
        <f>#REF!</f>
        <v>#REF!</v>
      </c>
      <c r="B106" s="639">
        <v>43550</v>
      </c>
      <c r="C106" s="641">
        <v>0.80555555555555547</v>
      </c>
      <c r="D106" s="655">
        <v>4</v>
      </c>
      <c r="E106" s="624"/>
      <c r="F106" s="649"/>
      <c r="G106" s="183"/>
      <c r="H106" s="650"/>
      <c r="I106" s="680" t="s">
        <v>370</v>
      </c>
      <c r="J106" s="681"/>
      <c r="K106" s="682"/>
      <c r="L106" s="683" t="s">
        <v>376</v>
      </c>
      <c r="M106" s="681"/>
      <c r="N106" s="682"/>
      <c r="O106" s="683" t="s">
        <v>370</v>
      </c>
      <c r="P106" s="681"/>
      <c r="Q106" s="682"/>
      <c r="R106" s="679"/>
      <c r="S106" s="667"/>
      <c r="T106" s="668"/>
      <c r="U106" s="602"/>
      <c r="V106" s="603"/>
      <c r="W106" s="603"/>
      <c r="X106" s="603"/>
      <c r="Y106" s="603"/>
      <c r="Z106" s="604"/>
      <c r="AA106" s="605"/>
      <c r="AB106" s="607"/>
      <c r="AC106" s="605"/>
      <c r="AD106" s="199"/>
      <c r="AE106" s="628" t="e">
        <f>IF(#REF!="","",VLOOKUP(#REF!,'[3]Список участников'!A:L,8,FALSE))</f>
        <v>#REF!</v>
      </c>
      <c r="AG106" s="629" t="e">
        <f>IF(#REF!&gt;0,1,0)</f>
        <v>#REF!</v>
      </c>
      <c r="AH106" s="629"/>
      <c r="AI106" s="155"/>
      <c r="AJ106" s="168" t="e">
        <f>((#REF!+#REF!)/(#REF!+#REF!))/10</f>
        <v>#REF!</v>
      </c>
      <c r="AK106" s="168" t="e">
        <f>((#REF!+#REF!)/(#REF!+#REF!))/10</f>
        <v>#REF!</v>
      </c>
      <c r="AL106" s="168" t="e">
        <f>((#REF!+#REF!)/(#REF!+#REF!))/10</f>
        <v>#REF!</v>
      </c>
      <c r="AM106" s="168" t="e">
        <f>((#REF!+#REF!)/(#REF!+#REF!))/10</f>
        <v>#REF!</v>
      </c>
      <c r="AN106" s="168" t="e">
        <f>((#REF!+#REF!)/(#REF!+#REF!))/10</f>
        <v>#REF!</v>
      </c>
      <c r="AO106" s="168" t="e">
        <f>((#REF!+#REF!)/(#REF!+#REF!))/10</f>
        <v>#REF!</v>
      </c>
      <c r="AP106" s="168" t="e">
        <f>((#REF!+#REF!)/(#REF!+#REF!))/10</f>
        <v>#REF!</v>
      </c>
      <c r="AQ106" s="168" t="e">
        <f>((#REF!+#REF!)/(#REF!+#REF!))/10</f>
        <v>#REF!</v>
      </c>
      <c r="AR106" s="168" t="e">
        <f>((#REF!+#REF!)/(#REF!+#REF!))/10</f>
        <v>#REF!</v>
      </c>
      <c r="AS106" s="168" t="e">
        <f>((#REF!+#REF!)/(#REF!+#REF!))/10</f>
        <v>#REF!</v>
      </c>
      <c r="AU106" s="171"/>
      <c r="AV106" s="171"/>
      <c r="AW106" s="171"/>
      <c r="AX106" s="171"/>
      <c r="AY106" s="171"/>
      <c r="AZ106" s="171"/>
      <c r="BA106" s="171"/>
      <c r="BB106" s="171"/>
      <c r="BC106" s="627"/>
      <c r="BD106" s="627"/>
      <c r="BE106" s="627"/>
      <c r="BG106" s="627"/>
      <c r="BH106" s="637"/>
      <c r="BJ106" s="627"/>
      <c r="BL106" s="637"/>
      <c r="BM106" s="627"/>
    </row>
    <row r="107" spans="1:65" ht="16.2" thickTop="1">
      <c r="A107" s="617"/>
      <c r="B107" s="640"/>
      <c r="C107" s="621"/>
      <c r="D107" s="656"/>
      <c r="E107" s="200"/>
      <c r="F107" s="201"/>
      <c r="G107" s="184" t="str">
        <f>IF(F107=0,"",VLOOKUP(F107,'[3]Список участников'!A:H,3,FALSE))</f>
        <v/>
      </c>
      <c r="H107" s="202" t="str">
        <f>IF(F107=0,"",VLOOKUP(F107,'[3]Список участников'!A:H,5,FALSE))</f>
        <v/>
      </c>
      <c r="I107" s="185"/>
      <c r="J107" s="186"/>
      <c r="K107" s="185"/>
      <c r="L107" s="185"/>
      <c r="M107" s="186"/>
      <c r="N107" s="185"/>
      <c r="O107" s="185"/>
      <c r="P107" s="186"/>
      <c r="Q107" s="185"/>
      <c r="R107" s="185"/>
      <c r="S107" s="186"/>
      <c r="T107" s="185"/>
      <c r="U107" s="203"/>
      <c r="V107" s="203"/>
      <c r="W107" s="203"/>
      <c r="X107" s="185"/>
      <c r="Y107" s="186"/>
      <c r="Z107" s="185"/>
      <c r="AA107" s="204"/>
      <c r="AB107" s="205"/>
      <c r="AC107" s="204"/>
      <c r="AD107" s="199"/>
      <c r="AE107" s="628"/>
      <c r="AG107" s="629"/>
      <c r="AH107" s="629"/>
      <c r="AI107" s="155">
        <v>6</v>
      </c>
      <c r="AJ107" s="156" t="s">
        <v>375</v>
      </c>
      <c r="AK107" s="156" t="s">
        <v>370</v>
      </c>
      <c r="AL107" s="156" t="s">
        <v>371</v>
      </c>
      <c r="AM107" s="156" t="s">
        <v>372</v>
      </c>
      <c r="AN107" s="156" t="s">
        <v>349</v>
      </c>
      <c r="AO107" s="156" t="s">
        <v>350</v>
      </c>
      <c r="AP107" s="156" t="s">
        <v>351</v>
      </c>
      <c r="AQ107" s="156" t="s">
        <v>353</v>
      </c>
      <c r="AR107" s="156" t="s">
        <v>354</v>
      </c>
      <c r="AS107" s="156" t="s">
        <v>356</v>
      </c>
      <c r="AU107" s="171"/>
      <c r="AV107" s="157"/>
      <c r="AW107" s="157"/>
      <c r="AX107" s="157"/>
      <c r="AY107" s="157"/>
      <c r="AZ107" s="157"/>
      <c r="BA107" s="157"/>
      <c r="BB107" s="157"/>
      <c r="BC107" s="626">
        <f>AA95</f>
        <v>0</v>
      </c>
      <c r="BD107" s="626" t="e">
        <f>IF(AND(BC107=BC97,BC107=BC99),AJ108,(IF(AND(BC107=BC97,BC107=BC101),AK108,(IF(AND(BC107=BC97,BC107=BC103),AL108,(IF(AND(BC107=BC97,BC107=BC105),AM108,(IF(AND(BC107=BC99,BC107=BC101),AN108,(IF(AND(BC107=BC99,BC107=BC103),AO108,(IF(AND(BC107=BC99,BC107=BC105),AP108,(IF(AND(BC107=BC101,BC107=BC103),AQ108,(IF(AND(BC107=BC101,BC107=BC105),AR108,(IF(AND(BC107=BC103,BC107=BC105),AS108,999)))))))))))))))))))</f>
        <v>#REF!</v>
      </c>
      <c r="BE107" s="626" t="e">
        <f t="shared" ref="BE107" si="99">IF(BJ107=1,BC107+BD107,BD107)</f>
        <v>#REF!</v>
      </c>
      <c r="BG107" s="626">
        <f>BC107</f>
        <v>0</v>
      </c>
      <c r="BH107" s="636" t="e">
        <f>IF(BG107=BG97,AV102,(IF(BG107=BG99,AW102,(IF(BG107=BG101,AX102,(IF(BG107=BG103,AY102,(IF(BG107=BG105,AZ102,999)))))))))</f>
        <v>#REF!</v>
      </c>
      <c r="BJ107" s="626" t="e">
        <f t="shared" ref="BJ107" si="100">IF(BD107&lt;&gt;999,1,0)</f>
        <v>#REF!</v>
      </c>
      <c r="BL107" s="636" t="e">
        <f>IF(BJ107=1,BE107,BH107)</f>
        <v>#REF!</v>
      </c>
      <c r="BM107" s="626" t="e">
        <f t="shared" ref="BM107" si="101">IF(BL107&lt;&gt;999,BL107,BG107)</f>
        <v>#REF!</v>
      </c>
    </row>
    <row r="108" spans="1:65" ht="13.5" customHeight="1">
      <c r="E108" s="686" t="s">
        <v>390</v>
      </c>
      <c r="F108" s="686"/>
      <c r="G108" s="686"/>
      <c r="H108" s="686"/>
      <c r="I108" s="686"/>
      <c r="J108" s="686"/>
      <c r="K108" s="686"/>
      <c r="L108" s="686"/>
      <c r="M108" s="686"/>
      <c r="N108" s="686"/>
      <c r="O108" s="686"/>
      <c r="P108" s="686"/>
      <c r="Q108" s="686"/>
      <c r="R108" s="686"/>
      <c r="S108" s="686"/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199"/>
      <c r="AE108" s="235" t="str">
        <f>IF(F95="","",VLOOKUP(F95,'[3]Список участников'!A:L,8,FALSE))</f>
        <v/>
      </c>
      <c r="AG108" s="236">
        <f>IF(F95&gt;0,1,0)</f>
        <v>0</v>
      </c>
      <c r="AH108" s="629"/>
      <c r="AI108" s="155"/>
      <c r="AJ108" s="168" t="e">
        <f>((#REF!+#REF!)/(#REF!+#REF!))/10</f>
        <v>#REF!</v>
      </c>
      <c r="AK108" s="168" t="e">
        <f>((#REF!+#REF!)/(#REF!+#REF!))/10</f>
        <v>#REF!</v>
      </c>
      <c r="AL108" s="168" t="e">
        <f>((#REF!+#REF!)/(#REF!+#REF!))/10</f>
        <v>#REF!</v>
      </c>
      <c r="AM108" s="168" t="e">
        <f>((#REF!+#REF!)/(#REF!+#REF!))/10</f>
        <v>#REF!</v>
      </c>
      <c r="AN108" s="168" t="e">
        <f>((#REF!+#REF!)/(#REF!+#REF!))/10</f>
        <v>#REF!</v>
      </c>
      <c r="AO108" s="168" t="e">
        <f>((#REF!+#REF!)/(#REF!+#REF!))/10</f>
        <v>#REF!</v>
      </c>
      <c r="AP108" s="168" t="e">
        <f>((#REF!+#REF!)/(#REF!+#REF!))/10</f>
        <v>#REF!</v>
      </c>
      <c r="AQ108" s="168" t="e">
        <f>((#REF!+#REF!)/(#REF!+#REF!))/10</f>
        <v>#REF!</v>
      </c>
      <c r="AR108" s="168" t="e">
        <f>((#REF!+#REF!)/(#REF!+#REF!))/10</f>
        <v>#REF!</v>
      </c>
      <c r="AS108" s="168" t="e">
        <f>((#REF!+#REF!)/(#REF!+#REF!))/10</f>
        <v>#REF!</v>
      </c>
      <c r="AU108" s="171"/>
      <c r="AV108" s="171"/>
      <c r="AW108" s="171"/>
      <c r="AX108" s="171"/>
      <c r="AY108" s="171"/>
      <c r="AZ108" s="171"/>
      <c r="BA108" s="171"/>
      <c r="BB108" s="171"/>
      <c r="BC108" s="627"/>
      <c r="BD108" s="627"/>
      <c r="BE108" s="627"/>
      <c r="BG108" s="627"/>
      <c r="BH108" s="637"/>
      <c r="BJ108" s="627"/>
      <c r="BL108" s="637"/>
      <c r="BM108" s="627"/>
    </row>
    <row r="109" spans="1:65">
      <c r="A109" s="160" t="s">
        <v>364</v>
      </c>
      <c r="B109" s="161" t="s">
        <v>67</v>
      </c>
      <c r="C109" s="161" t="s">
        <v>365</v>
      </c>
      <c r="D109" s="162" t="s">
        <v>366</v>
      </c>
      <c r="E109" s="686" t="s">
        <v>391</v>
      </c>
      <c r="F109" s="686"/>
      <c r="G109" s="686"/>
      <c r="H109" s="686"/>
      <c r="I109" s="686"/>
      <c r="J109" s="686"/>
      <c r="K109" s="686"/>
      <c r="L109" s="686"/>
      <c r="M109" s="686"/>
      <c r="N109" s="686"/>
      <c r="O109" s="686"/>
      <c r="P109" s="686"/>
      <c r="Q109" s="686"/>
      <c r="R109" s="686"/>
      <c r="S109" s="686"/>
      <c r="T109" s="686"/>
      <c r="U109" s="686"/>
      <c r="V109" s="686"/>
      <c r="W109" s="686"/>
      <c r="X109" s="686"/>
      <c r="Y109" s="686"/>
      <c r="Z109" s="686"/>
      <c r="AA109" s="686"/>
      <c r="AB109" s="686"/>
      <c r="AC109" s="686"/>
      <c r="AD109" s="190"/>
    </row>
    <row r="110" spans="1:65">
      <c r="A110" s="616" t="e">
        <f>#REF!</f>
        <v>#REF!</v>
      </c>
      <c r="B110" s="618">
        <v>43550</v>
      </c>
      <c r="C110" s="620">
        <v>0.69444444444444453</v>
      </c>
      <c r="D110" s="622">
        <v>1</v>
      </c>
      <c r="E110" s="188"/>
      <c r="F110" s="189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54"/>
      <c r="AI110" s="155"/>
      <c r="AJ110" s="156" t="s">
        <v>349</v>
      </c>
      <c r="AK110" s="156" t="s">
        <v>350</v>
      </c>
      <c r="AL110" s="156" t="s">
        <v>351</v>
      </c>
      <c r="AM110" s="156" t="s">
        <v>352</v>
      </c>
      <c r="AN110" s="156" t="s">
        <v>353</v>
      </c>
      <c r="AO110" s="156" t="s">
        <v>354</v>
      </c>
      <c r="AP110" s="156" t="s">
        <v>355</v>
      </c>
      <c r="AQ110" s="156" t="s">
        <v>356</v>
      </c>
      <c r="AR110" s="156" t="s">
        <v>357</v>
      </c>
      <c r="AS110" s="156" t="s">
        <v>358</v>
      </c>
      <c r="AU110" s="155"/>
      <c r="AV110" s="156" t="s">
        <v>5</v>
      </c>
      <c r="AW110" s="156" t="s">
        <v>10</v>
      </c>
      <c r="AX110" s="156" t="s">
        <v>14</v>
      </c>
      <c r="AY110" s="156" t="s">
        <v>359</v>
      </c>
      <c r="AZ110" s="156" t="s">
        <v>360</v>
      </c>
      <c r="BA110" s="156" t="s">
        <v>361</v>
      </c>
      <c r="BB110" s="157"/>
      <c r="BC110" s="158" t="s">
        <v>362</v>
      </c>
      <c r="BD110" s="158" t="s">
        <v>363</v>
      </c>
      <c r="BE110" s="158"/>
      <c r="BG110" s="158" t="s">
        <v>362</v>
      </c>
      <c r="BH110" s="158" t="s">
        <v>363</v>
      </c>
      <c r="BJ110" s="159"/>
      <c r="BL110" s="159"/>
      <c r="BM110" s="159"/>
    </row>
    <row r="111" spans="1:65">
      <c r="A111" s="617"/>
      <c r="B111" s="619"/>
      <c r="C111" s="621"/>
      <c r="D111" s="623"/>
      <c r="E111" s="188"/>
      <c r="F111" s="189"/>
      <c r="G111" s="10"/>
      <c r="H111" s="10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0"/>
      <c r="Z111" s="188"/>
      <c r="AA111" s="188"/>
      <c r="AB111" s="188"/>
      <c r="AC111" s="9"/>
      <c r="AD111" s="194"/>
      <c r="AI111" s="155">
        <v>1</v>
      </c>
      <c r="AJ111" s="168" t="e">
        <f>((#REF!+#REF!)/(#REF!+#REF!))/10</f>
        <v>#REF!</v>
      </c>
      <c r="AK111" s="168" t="e">
        <f>((#REF!+#REF!)/(#REF!+#REF!))/10</f>
        <v>#REF!</v>
      </c>
      <c r="AL111" s="168" t="e">
        <f>((#REF!+#REF!)/(#REF!+#REF!))/10</f>
        <v>#REF!</v>
      </c>
      <c r="AM111" s="168" t="e">
        <f>((#REF!+#REF!)/(#REF!+#REF!))/10</f>
        <v>#REF!</v>
      </c>
      <c r="AN111" s="168" t="e">
        <f>((#REF!+#REF!)/(#REF!+#REF!))/10</f>
        <v>#REF!</v>
      </c>
      <c r="AO111" s="168" t="e">
        <f>((#REF!+#REF!)/(#REF!+#REF!))/10</f>
        <v>#REF!</v>
      </c>
      <c r="AP111" s="168" t="e">
        <f>((#REF!+#REF!)/(#REF!+#REF!))/10</f>
        <v>#REF!</v>
      </c>
      <c r="AQ111" s="168" t="e">
        <f>((#REF!+#REF!)/(#REF!+#REF!))/10</f>
        <v>#REF!</v>
      </c>
      <c r="AR111" s="168" t="e">
        <f>((#REF!+#REF!)/(#REF!+#REF!))/10</f>
        <v>#REF!</v>
      </c>
      <c r="AS111" s="168" t="e">
        <f>((#REF!+#REF!)/(#REF!+#REF!))/10</f>
        <v>#REF!</v>
      </c>
      <c r="AU111" s="155">
        <v>1</v>
      </c>
      <c r="AV111" s="169"/>
      <c r="AW111" s="170" t="e">
        <f>IF(#REF!&gt;#REF!,BC111+0.1,BC111-0.1)</f>
        <v>#REF!</v>
      </c>
      <c r="AX111" s="170" t="e">
        <f>IF(#REF!&gt;#REF!,BC111+0.1,BC111-0.1)</f>
        <v>#REF!</v>
      </c>
      <c r="AY111" s="170" t="e">
        <f>IF(#REF!&gt;#REF!,BC111+0.1,BC111-0.1)</f>
        <v>#REF!</v>
      </c>
      <c r="AZ111" s="170" t="e">
        <f>IF(#REF!&gt;#REF!,BC111+0.1,BC111-0.1)</f>
        <v>#REF!</v>
      </c>
      <c r="BA111" s="170" t="e">
        <f>IF(#REF!&gt;#REF!,BC111+0.1,BC111-0.1)</f>
        <v>#REF!</v>
      </c>
      <c r="BB111" s="171"/>
      <c r="BC111" s="626">
        <f>AA99</f>
        <v>6</v>
      </c>
      <c r="BD111" s="626" t="e">
        <f>IF(AND(BC111=BC113,BC111=BC115),AJ111,(IF(AND(BC111=BC113,BC111=BC117),AK111,(IF(AND(BC111=BC113,BC111=BC119),AL111,(IF(AND(BC111=BC113,BC111=BC121),AM111,(IF(AND(BC111=BC115,BC111=BC117),AN111,(IF(AND(BC111=BC115,BC111=BC119),AO111,(IF(AND(BC111=BC115,BC111=BC121),AP111,(IF(AND(BC111=BC117,BC111=BC119),AQ111,(IF(AND(BC111=BC117,BC111=BC121),AR111,(IF(AND(BC111=BC119,BC111=BC121),AS111,999)))))))))))))))))))</f>
        <v>#REF!</v>
      </c>
      <c r="BE111" s="626" t="e">
        <f>IF(BJ111=1,BC111+BD111,BD111)</f>
        <v>#REF!</v>
      </c>
      <c r="BG111" s="626">
        <f>BC111</f>
        <v>6</v>
      </c>
      <c r="BH111" s="636" t="e">
        <f>IF(BG111=BG113,AW111,(IF(BG111=BG115,AX111,(IF(BG111=BG117,AY111,(IF(BG111=BG119,AZ111,(IF(BG111=BG121,BA111,999)))))))))</f>
        <v>#REF!</v>
      </c>
      <c r="BJ111" s="626" t="e">
        <f>IF(BD111&lt;&gt;999,1,0)</f>
        <v>#REF!</v>
      </c>
      <c r="BL111" s="636" t="e">
        <f>IF(BJ111=1,BE111,BH111)</f>
        <v>#REF!</v>
      </c>
      <c r="BM111" s="626" t="e">
        <f>IF(BL111&lt;&gt;999,BL111,BG111)</f>
        <v>#REF!</v>
      </c>
    </row>
    <row r="112" spans="1:65">
      <c r="A112" s="638" t="e">
        <f>#REF!</f>
        <v>#REF!</v>
      </c>
      <c r="B112" s="639">
        <v>43550</v>
      </c>
      <c r="C112" s="685">
        <v>0.69444444444444453</v>
      </c>
      <c r="D112" s="642">
        <v>2</v>
      </c>
      <c r="E112" s="188"/>
      <c r="F112" s="189"/>
      <c r="G112" s="212"/>
      <c r="H112" s="212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212"/>
      <c r="Z112" s="188"/>
      <c r="AA112" s="188"/>
      <c r="AB112" s="188"/>
      <c r="AC112" s="213"/>
      <c r="AD112" s="199"/>
      <c r="AE112" s="628" t="str">
        <f>IF(F99="","",VLOOKUP(F99,'[3]Список участников'!A:L,8,FALSE))</f>
        <v/>
      </c>
      <c r="AG112" s="629">
        <f>IF(F99&gt;0,1,0)</f>
        <v>0</v>
      </c>
      <c r="AH112" s="629" t="e">
        <f>SUM(AG112:AG123)</f>
        <v>#REF!</v>
      </c>
      <c r="AI112" s="155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U112" s="155">
        <v>2</v>
      </c>
      <c r="AV112" s="170" t="e">
        <f>IF(#REF!&gt;#REF!,BC113+0.1,BC113-0.1)</f>
        <v>#REF!</v>
      </c>
      <c r="AW112" s="169"/>
      <c r="AX112" s="170" t="e">
        <f>IF(#REF!&gt;#REF!,BC113+0.1,BC113-0.1)</f>
        <v>#REF!</v>
      </c>
      <c r="AY112" s="170" t="e">
        <f>IF(#REF!&gt;#REF!,BC113+0.1,BC113-0.1)</f>
        <v>#REF!</v>
      </c>
      <c r="AZ112" s="170" t="e">
        <f>IF(#REF!&gt;#REF!,BC113+0.1,BC113-0.1)</f>
        <v>#REF!</v>
      </c>
      <c r="BA112" s="170" t="e">
        <f>IF(#REF!&gt;#REF!,BC113,BC113-0.1)</f>
        <v>#REF!</v>
      </c>
      <c r="BB112" s="171"/>
      <c r="BC112" s="627"/>
      <c r="BD112" s="627"/>
      <c r="BE112" s="627"/>
      <c r="BG112" s="627"/>
      <c r="BH112" s="637"/>
      <c r="BJ112" s="627"/>
      <c r="BL112" s="637"/>
      <c r="BM112" s="627"/>
    </row>
    <row r="113" spans="1:65">
      <c r="A113" s="617"/>
      <c r="B113" s="640"/>
      <c r="C113" s="685"/>
      <c r="D113" s="623"/>
      <c r="E113" s="188"/>
      <c r="F113" s="189"/>
      <c r="G113" s="10"/>
      <c r="H113" s="10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0"/>
      <c r="Z113" s="188"/>
      <c r="AA113" s="188"/>
      <c r="AB113" s="188"/>
      <c r="AC113" s="9"/>
      <c r="AD113" s="199"/>
      <c r="AE113" s="628"/>
      <c r="AG113" s="629"/>
      <c r="AH113" s="629"/>
      <c r="AI113" s="155">
        <v>2</v>
      </c>
      <c r="AJ113" s="156" t="s">
        <v>370</v>
      </c>
      <c r="AK113" s="156" t="s">
        <v>371</v>
      </c>
      <c r="AL113" s="156" t="s">
        <v>372</v>
      </c>
      <c r="AM113" s="156" t="s">
        <v>373</v>
      </c>
      <c r="AN113" s="156" t="s">
        <v>353</v>
      </c>
      <c r="AO113" s="156" t="s">
        <v>354</v>
      </c>
      <c r="AP113" s="156" t="s">
        <v>355</v>
      </c>
      <c r="AQ113" s="156" t="s">
        <v>356</v>
      </c>
      <c r="AR113" s="156" t="s">
        <v>357</v>
      </c>
      <c r="AS113" s="156" t="s">
        <v>358</v>
      </c>
      <c r="AU113" s="155">
        <v>3</v>
      </c>
      <c r="AV113" s="170" t="e">
        <f>IF(#REF!&gt;#REF!,BC115+0.1,BC115-0.1)</f>
        <v>#REF!</v>
      </c>
      <c r="AW113" s="170" t="e">
        <f>IF(#REF!&gt;#REF!,BC115+0.1,BC115-0.1)</f>
        <v>#REF!</v>
      </c>
      <c r="AX113" s="178"/>
      <c r="AY113" s="170" t="e">
        <f>IF(#REF!&gt;#REF!,BC115+0.1,BC115-0.1)</f>
        <v>#REF!</v>
      </c>
      <c r="AZ113" s="170" t="e">
        <f>IF(#REF!&gt;#REF!,BC115+0.1,BC115-0.1)</f>
        <v>#REF!</v>
      </c>
      <c r="BA113" s="170" t="e">
        <f>IF(#REF!&gt;#REF!,BC115+0.1,BC115-0.1)</f>
        <v>#REF!</v>
      </c>
      <c r="BB113" s="157"/>
      <c r="BC113" s="626">
        <f>AA101</f>
        <v>5</v>
      </c>
      <c r="BD113" s="626" t="e">
        <f>IF(AND(BC113=BC111,BC113=BC115),AJ114,(IF(AND(BC113=BC111,BC113=BC117),AK114,(IF(AND(BC113=BC111,BC113=BC119),AL114,(IF(AND(BC113=BC111,BC113=BC121),AM114,(IF(AND(BC113=BC115,BC113=BC117),AN114,(IF(AND(BC113=BC115,BC113=BC119),AO114,(IF(AND(BC113=BC115,BC113=BC121),AP114,(IF(AND(BC113=BC117,BC113=BC119),AQ114,(IF(AND(BC113=BC117,BC113=BC121),AR114,(IF(AND(BC113=BC119,BC113=BC121),AS114,999)))))))))))))))))))</f>
        <v>#REF!</v>
      </c>
      <c r="BE113" s="626" t="e">
        <f t="shared" ref="BE113" si="102">IF(BJ113=1,BC113+BD113,BD113)</f>
        <v>#REF!</v>
      </c>
      <c r="BG113" s="626">
        <f>BC113</f>
        <v>5</v>
      </c>
      <c r="BH113" s="636" t="e">
        <f>IF(BG113=BG111,AV112,(IF(BG113=BG115,AX112,(IF(BG113=BG117,AY112,(IF(BG113=BG119,AZ112,(IF(BG113=BG121,BA112,999)))))))))</f>
        <v>#REF!</v>
      </c>
      <c r="BJ113" s="626" t="e">
        <f t="shared" ref="BJ113" si="103">IF(BD113&lt;&gt;999,1,0)</f>
        <v>#REF!</v>
      </c>
      <c r="BL113" s="636" t="e">
        <f>IF(BJ113=1,BE113,BH113)</f>
        <v>#REF!</v>
      </c>
      <c r="BM113" s="626" t="e">
        <f t="shared" ref="BM113" si="104">IF(BL113&lt;&gt;999,BL113,BG113)</f>
        <v>#REF!</v>
      </c>
    </row>
    <row r="114" spans="1:65">
      <c r="A114" s="638" t="e">
        <f>#REF!</f>
        <v>#REF!</v>
      </c>
      <c r="B114" s="639">
        <v>43550</v>
      </c>
      <c r="C114" s="641">
        <v>0.75</v>
      </c>
      <c r="D114" s="642">
        <v>3</v>
      </c>
      <c r="E114" s="188"/>
      <c r="F114" s="189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99"/>
      <c r="AE114" s="628" t="str">
        <f>IF(F101="","",VLOOKUP(F101,'[3]Список участников'!A:L,8,FALSE))</f>
        <v/>
      </c>
      <c r="AG114" s="629">
        <f>IF(F101&gt;0,1,0)</f>
        <v>0</v>
      </c>
      <c r="AH114" s="629"/>
      <c r="AI114" s="155"/>
      <c r="AJ114" s="168" t="e">
        <f>((#REF!+#REF!)/(#REF!+#REF!))/10</f>
        <v>#REF!</v>
      </c>
      <c r="AK114" s="168" t="e">
        <f>((#REF!+#REF!)/(#REF!+#REF!))/10</f>
        <v>#REF!</v>
      </c>
      <c r="AL114" s="168" t="e">
        <f>((#REF!+#REF!)/(#REF!+#REF!))/10</f>
        <v>#REF!</v>
      </c>
      <c r="AM114" s="168" t="e">
        <f>((#REF!+#REF!)/(#REF!+#REF!))/10</f>
        <v>#REF!</v>
      </c>
      <c r="AN114" s="168" t="e">
        <f>((#REF!+#REF!)/(#REF!+#REF!))/10</f>
        <v>#REF!</v>
      </c>
      <c r="AO114" s="168" t="e">
        <f>((#REF!+#REF!)/(#REF!+#REF!))/10</f>
        <v>#REF!</v>
      </c>
      <c r="AP114" s="168" t="e">
        <f>((#REF!+#REF!)/(#REF!+#REF!))/10</f>
        <v>#REF!</v>
      </c>
      <c r="AQ114" s="168" t="e">
        <f>((#REF!+#REF!)/(#REF!+#REF!))/10</f>
        <v>#REF!</v>
      </c>
      <c r="AR114" s="168" t="e">
        <f>((#REF!+#REF!)/(#REF!+#REF!))/10</f>
        <v>#REF!</v>
      </c>
      <c r="AS114" s="168" t="e">
        <f>((#REF!+#REF!)/(#REF!+#REF!))/10</f>
        <v>#REF!</v>
      </c>
      <c r="AU114" s="155">
        <v>4</v>
      </c>
      <c r="AV114" s="170" t="e">
        <f>IF(#REF!&gt;#REF!,BC117+0.1,BC117-0.1)</f>
        <v>#REF!</v>
      </c>
      <c r="AW114" s="170" t="e">
        <f>IF(#REF!&gt;#REF!,BC117+0.1,BC117-0.1)</f>
        <v>#REF!</v>
      </c>
      <c r="AX114" s="170" t="e">
        <f>IF(#REF!&gt;#REF!,BC117+0.1,BC117-0.1)</f>
        <v>#REF!</v>
      </c>
      <c r="AY114" s="169"/>
      <c r="AZ114" s="170" t="e">
        <f>IF(#REF!&gt;#REF!,BC117+0.1,BC117-0.1)</f>
        <v>#REF!</v>
      </c>
      <c r="BA114" s="170" t="e">
        <f>IF(#REF!&gt;#REF!,BC117+0.1,BC117-0.1)</f>
        <v>#REF!</v>
      </c>
      <c r="BB114" s="171"/>
      <c r="BC114" s="627"/>
      <c r="BD114" s="627"/>
      <c r="BE114" s="627"/>
      <c r="BG114" s="627"/>
      <c r="BH114" s="637"/>
      <c r="BJ114" s="627"/>
      <c r="BL114" s="637"/>
      <c r="BM114" s="627"/>
    </row>
    <row r="115" spans="1:65">
      <c r="A115" s="617"/>
      <c r="B115" s="640"/>
      <c r="C115" s="621"/>
      <c r="D115" s="623"/>
      <c r="E115" s="188"/>
      <c r="F115" s="189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99"/>
      <c r="AE115" s="628"/>
      <c r="AG115" s="629"/>
      <c r="AH115" s="629"/>
      <c r="AI115" s="155">
        <v>3</v>
      </c>
      <c r="AJ115" s="156" t="s">
        <v>375</v>
      </c>
      <c r="AK115" s="156" t="s">
        <v>371</v>
      </c>
      <c r="AL115" s="156" t="s">
        <v>372</v>
      </c>
      <c r="AM115" s="156" t="s">
        <v>373</v>
      </c>
      <c r="AN115" s="156" t="s">
        <v>350</v>
      </c>
      <c r="AO115" s="156" t="s">
        <v>351</v>
      </c>
      <c r="AP115" s="156" t="s">
        <v>352</v>
      </c>
      <c r="AQ115" s="156" t="s">
        <v>356</v>
      </c>
      <c r="AR115" s="156" t="s">
        <v>357</v>
      </c>
      <c r="AS115" s="156" t="s">
        <v>358</v>
      </c>
      <c r="AU115" s="155">
        <v>5</v>
      </c>
      <c r="AV115" s="170" t="e">
        <f>IF(#REF!&gt;#REF!,BC119+0.1,BC119-0.1)</f>
        <v>#REF!</v>
      </c>
      <c r="AW115" s="170" t="e">
        <f>IF(#REF!&gt;#REF!,BC119+0.1,BC119-0.1)</f>
        <v>#REF!</v>
      </c>
      <c r="AX115" s="170" t="e">
        <f>IF(#REF!&gt;#REF!,BC119+0.1,BC119-0.1)</f>
        <v>#REF!</v>
      </c>
      <c r="AY115" s="170" t="e">
        <f>IF(#REF!&gt;#REF!,BC119+0.1,BC119-0.1)</f>
        <v>#REF!</v>
      </c>
      <c r="AZ115" s="178"/>
      <c r="BA115" s="170" t="e">
        <f>IF(#REF!&gt;#REF!,BC119+0.1,BC119-0.1)</f>
        <v>#REF!</v>
      </c>
      <c r="BB115" s="157"/>
      <c r="BC115" s="626">
        <f>AA103</f>
        <v>4</v>
      </c>
      <c r="BD115" s="626" t="e">
        <f>IF(AND(BC115=BC111,BC115=BC113),AJ116,(IF(AND(BC115=BC111,BC115=BC117),AK116,(IF(AND(BC115=BC111,BC115=BC119),AL116,(IF(AND(BC115=BC111,BC115=BC121),AM116,(IF(AND(BC115=BC113,BC115=BC117),AN116,(IF(AND(BC115=BC113,BC115=BC119),AO116,(IF(AND(BC115=BC113,BC115=BC121),AP116,(IF(AND(BC115=BC117,BC115=BC119),AQ116,(IF(AND(BC115=BC117,BC115=BC121),AR116,(IF(AND(BC115=BC119,BC115=BC121),AS116,999)))))))))))))))))))</f>
        <v>#REF!</v>
      </c>
      <c r="BE115" s="626" t="e">
        <f t="shared" ref="BE115" si="105">IF(BJ115=1,BC115+BD115,BD115)</f>
        <v>#REF!</v>
      </c>
      <c r="BG115" s="626">
        <f>BC115</f>
        <v>4</v>
      </c>
      <c r="BH115" s="636" t="e">
        <f>IF(BG115=BG111,AV113,(IF(BG115=BG113,AW113,(IF(BG115=BG117,AY113,(IF(BG115=BG119,AZ113,(IF(BG115=BG121,BA113,999)))))))))</f>
        <v>#REF!</v>
      </c>
      <c r="BJ115" s="626" t="e">
        <f t="shared" ref="BJ115" si="106">IF(BD115&lt;&gt;999,1,0)</f>
        <v>#REF!</v>
      </c>
      <c r="BL115" s="636" t="e">
        <f>IF(BJ115=1,BE115,BH115)</f>
        <v>#REF!</v>
      </c>
      <c r="BM115" s="626" t="e">
        <f t="shared" ref="BM115" si="107">IF(BL115&lt;&gt;999,BL115,BG115)</f>
        <v>#REF!</v>
      </c>
    </row>
    <row r="116" spans="1:65">
      <c r="A116" s="638" t="e">
        <f>#REF!</f>
        <v>#REF!</v>
      </c>
      <c r="B116" s="639">
        <v>43550</v>
      </c>
      <c r="C116" s="641">
        <v>0.75</v>
      </c>
      <c r="D116" s="642">
        <v>4</v>
      </c>
      <c r="E116" s="188"/>
      <c r="F116" s="189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99"/>
      <c r="AE116" s="628">
        <f>IF(F103="","",VLOOKUP(F103,'[3]Список участников'!A:L,8,FALSE))</f>
        <v>0</v>
      </c>
      <c r="AG116" s="629">
        <f>IF(F103&gt;0,1,0)</f>
        <v>1</v>
      </c>
      <c r="AH116" s="629"/>
      <c r="AI116" s="155"/>
      <c r="AJ116" s="168" t="e">
        <f>((#REF!+#REF!)/(#REF!+#REF!))/10</f>
        <v>#REF!</v>
      </c>
      <c r="AK116" s="168" t="e">
        <f>((#REF!+#REF!)/(#REF!+#REF!))/10</f>
        <v>#REF!</v>
      </c>
      <c r="AL116" s="168" t="e">
        <f>((#REF!+#REF!)/(#REF!+#REF!))/10</f>
        <v>#REF!</v>
      </c>
      <c r="AM116" s="168" t="e">
        <f>((#REF!+#REF!)/(#REF!+#REF!))/10</f>
        <v>#REF!</v>
      </c>
      <c r="AN116" s="168" t="e">
        <f>((#REF!+#REF!)/(#REF!+#REF!))/10</f>
        <v>#REF!</v>
      </c>
      <c r="AO116" s="168" t="e">
        <f>((#REF!+#REF!)/(#REF!+#REF!))/10</f>
        <v>#REF!</v>
      </c>
      <c r="AP116" s="168" t="e">
        <f>((#REF!+#REF!)/(#REF!+#REF!))/10</f>
        <v>#REF!</v>
      </c>
      <c r="AQ116" s="168" t="e">
        <f>((#REF!+#REF!)/(#REF!+#REF!))/10</f>
        <v>#REF!</v>
      </c>
      <c r="AR116" s="168" t="e">
        <f>((#REF!+#REF!)/(#REF!+#REF!))/10</f>
        <v>#REF!</v>
      </c>
      <c r="AS116" s="168" t="e">
        <f>((#REF!+#REF!)/(#REF!+#REF!))/10</f>
        <v>#REF!</v>
      </c>
      <c r="AU116" s="155">
        <v>6</v>
      </c>
      <c r="AV116" s="170" t="e">
        <f>IF(#REF!&gt;#REF!,BC121+0.1,BC121-0.1)</f>
        <v>#REF!</v>
      </c>
      <c r="AW116" s="170" t="e">
        <f>IF(#REF!&gt;#REF!,BC121+0.1,BC121-0.1)</f>
        <v>#REF!</v>
      </c>
      <c r="AX116" s="170" t="e">
        <f>IF(#REF!&gt;#REF!,BC121+0.1,BC121-0.1)</f>
        <v>#REF!</v>
      </c>
      <c r="AY116" s="170" t="e">
        <f>IF(#REF!&gt;#REF!,BC121+0.1,BC121-0.1)</f>
        <v>#REF!</v>
      </c>
      <c r="AZ116" s="170" t="e">
        <f>IF(#REF!&gt;#REF!,BC121+0.1,BC121-0.1)</f>
        <v>#REF!</v>
      </c>
      <c r="BA116" s="169"/>
      <c r="BB116" s="171"/>
      <c r="BC116" s="627"/>
      <c r="BD116" s="627"/>
      <c r="BE116" s="627"/>
      <c r="BG116" s="627"/>
      <c r="BH116" s="637"/>
      <c r="BJ116" s="627"/>
      <c r="BL116" s="637"/>
      <c r="BM116" s="627"/>
    </row>
    <row r="117" spans="1:65">
      <c r="A117" s="617"/>
      <c r="B117" s="640"/>
      <c r="C117" s="621"/>
      <c r="D117" s="623"/>
      <c r="E117" s="188"/>
      <c r="F117" s="189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99"/>
      <c r="AE117" s="628"/>
      <c r="AG117" s="629"/>
      <c r="AH117" s="629"/>
      <c r="AI117" s="155">
        <v>4</v>
      </c>
      <c r="AJ117" s="156" t="s">
        <v>375</v>
      </c>
      <c r="AK117" s="156" t="s">
        <v>370</v>
      </c>
      <c r="AL117" s="156" t="s">
        <v>372</v>
      </c>
      <c r="AM117" s="156" t="s">
        <v>373</v>
      </c>
      <c r="AN117" s="156" t="s">
        <v>349</v>
      </c>
      <c r="AO117" s="156" t="s">
        <v>351</v>
      </c>
      <c r="AP117" s="156" t="s">
        <v>352</v>
      </c>
      <c r="AQ117" s="156" t="s">
        <v>354</v>
      </c>
      <c r="AR117" s="156" t="s">
        <v>355</v>
      </c>
      <c r="AS117" s="156" t="s">
        <v>358</v>
      </c>
      <c r="AU117" s="171"/>
      <c r="AV117" s="157"/>
      <c r="AW117" s="157"/>
      <c r="AX117" s="157"/>
      <c r="AY117" s="157"/>
      <c r="AZ117" s="157"/>
      <c r="BA117" s="157"/>
      <c r="BB117" s="157"/>
      <c r="BC117" s="626">
        <f>AA105</f>
        <v>3</v>
      </c>
      <c r="BD117" s="626" t="e">
        <f>IF(AND(BC117=BC111,BC117=BC113),AJ118,(IF(AND(BC117=BC111,BC117=BC115),AK118,(IF(AND(BC117=BC111,BC117=BC119),AL118,(IF(AND(BC117=BC111,BC117=BC121),AM118,(IF(AND(BC117=BC113,BC117=BC115),AN118,(IF(AND(BC117=BC113,BC117=BC119),AO118,(IF(AND(BC117=BC113,BC117=BC121),AP118,(IF(AND(BC117=BC115,BC117=BC119),AQ118,(IF(AND(BC117=BC115,BC117=BC121),AR118,(IF(AND(BC117=BC119,BC117=BC121),AS118,999)))))))))))))))))))</f>
        <v>#REF!</v>
      </c>
      <c r="BE117" s="626" t="e">
        <f t="shared" ref="BE117" si="108">IF(BJ117=1,BC117+BD117,BD117)</f>
        <v>#REF!</v>
      </c>
      <c r="BG117" s="626">
        <f>BC117</f>
        <v>3</v>
      </c>
      <c r="BH117" s="636" t="e">
        <f>IF(BG117=BG111,AV114,(IF(BG117=BG113,AW114,(IF(BG117=BG115,AX114,(IF(BG117=BG119,AZ114,(IF(BG117=BG121,BA114,999)))))))))</f>
        <v>#REF!</v>
      </c>
      <c r="BJ117" s="626" t="e">
        <f t="shared" ref="BJ117" si="109">IF(BD117&lt;&gt;999,1,0)</f>
        <v>#REF!</v>
      </c>
      <c r="BL117" s="636" t="e">
        <f>IF(BJ117=1,BE117,BH117)</f>
        <v>#REF!</v>
      </c>
      <c r="BM117" s="626" t="e">
        <f t="shared" ref="BM117" si="110">IF(BL117&lt;&gt;999,BL117,BG117)</f>
        <v>#REF!</v>
      </c>
    </row>
    <row r="118" spans="1:65">
      <c r="A118" s="638" t="e">
        <f>#REF!</f>
        <v>#REF!</v>
      </c>
      <c r="B118" s="639">
        <v>43550</v>
      </c>
      <c r="C118" s="641">
        <v>0.80555555555555547</v>
      </c>
      <c r="D118" s="655">
        <v>5</v>
      </c>
      <c r="E118" s="188"/>
      <c r="F118" s="189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99"/>
      <c r="AE118" s="628">
        <f>IF(F105="","",VLOOKUP(F105,'[3]Список участников'!A:L,8,FALSE))</f>
        <v>0</v>
      </c>
      <c r="AG118" s="629">
        <f>IF(F105&gt;0,1,0)</f>
        <v>1</v>
      </c>
      <c r="AH118" s="629"/>
      <c r="AI118" s="155"/>
      <c r="AJ118" s="168" t="e">
        <f>((#REF!+#REF!)/(#REF!+#REF!))/10</f>
        <v>#REF!</v>
      </c>
      <c r="AK118" s="168" t="e">
        <f>((#REF!+#REF!)/(#REF!+#REF!))/10</f>
        <v>#REF!</v>
      </c>
      <c r="AL118" s="168" t="e">
        <f>((#REF!+#REF!)/(#REF!+#REF!))/10</f>
        <v>#REF!</v>
      </c>
      <c r="AM118" s="168" t="e">
        <f>((#REF!+#REF!)/(#REF!+#REF!))/10</f>
        <v>#REF!</v>
      </c>
      <c r="AN118" s="168" t="e">
        <f>((#REF!+#REF!)/(#REF!+#REF!))/10</f>
        <v>#REF!</v>
      </c>
      <c r="AO118" s="168" t="e">
        <f>((#REF!+#REF!)/(#REF!+#REF!))/10</f>
        <v>#REF!</v>
      </c>
      <c r="AP118" s="168" t="e">
        <f>((#REF!+#REF!)/(#REF!+#REF!))/10</f>
        <v>#REF!</v>
      </c>
      <c r="AQ118" s="168" t="e">
        <f>((#REF!+#REF!)/(#REF!+#REF!))/10</f>
        <v>#REF!</v>
      </c>
      <c r="AR118" s="168" t="e">
        <f>((#REF!+#REF!)/(#REF!+#REF!))/10</f>
        <v>#REF!</v>
      </c>
      <c r="AS118" s="168" t="e">
        <f>((#REF!+#REF!)/(#REF!+#REF!))/10</f>
        <v>#REF!</v>
      </c>
      <c r="AU118" s="171"/>
      <c r="AV118" s="171"/>
      <c r="AW118" s="171"/>
      <c r="AX118" s="171"/>
      <c r="AY118" s="171"/>
      <c r="AZ118" s="171"/>
      <c r="BA118" s="171"/>
      <c r="BB118" s="171"/>
      <c r="BC118" s="627"/>
      <c r="BD118" s="627"/>
      <c r="BE118" s="627"/>
      <c r="BG118" s="627"/>
      <c r="BH118" s="637"/>
      <c r="BJ118" s="627"/>
      <c r="BL118" s="637"/>
      <c r="BM118" s="627"/>
    </row>
    <row r="119" spans="1:65">
      <c r="A119" s="617"/>
      <c r="B119" s="640"/>
      <c r="C119" s="621"/>
      <c r="D119" s="656"/>
      <c r="E119" s="188"/>
      <c r="F119" s="189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99"/>
      <c r="AE119" s="628"/>
      <c r="AG119" s="629"/>
      <c r="AH119" s="629"/>
      <c r="AI119" s="155">
        <v>5</v>
      </c>
      <c r="AJ119" s="156" t="s">
        <v>375</v>
      </c>
      <c r="AK119" s="156" t="s">
        <v>370</v>
      </c>
      <c r="AL119" s="156" t="s">
        <v>371</v>
      </c>
      <c r="AM119" s="156" t="s">
        <v>373</v>
      </c>
      <c r="AN119" s="156" t="s">
        <v>349</v>
      </c>
      <c r="AO119" s="156" t="s">
        <v>350</v>
      </c>
      <c r="AP119" s="156" t="s">
        <v>352</v>
      </c>
      <c r="AQ119" s="156" t="s">
        <v>353</v>
      </c>
      <c r="AR119" s="156" t="s">
        <v>355</v>
      </c>
      <c r="AS119" s="156" t="s">
        <v>357</v>
      </c>
      <c r="AU119" s="171"/>
      <c r="AV119" s="157"/>
      <c r="AW119" s="157"/>
      <c r="AX119" s="157"/>
      <c r="AY119" s="157"/>
      <c r="AZ119" s="157"/>
      <c r="BA119" s="157"/>
      <c r="BB119" s="157"/>
      <c r="BC119" s="626">
        <f>AA107</f>
        <v>0</v>
      </c>
      <c r="BD119" s="626" t="e">
        <f>IF(AND(BC119=BC111,BC119=BC113),AJ120,(IF(AND(BC119=BC111,BC119=BC115),AK120,(IF(AND(BC119=BC111,BC119=BC117),AL120,(IF(AND(BC119=BC111,BC119=BC121),AM120,(IF(AND(BC119=BC113,BC119=BC115),AN120,(IF(AND(BC119=BC113,BC119=BC117),AO120,(IF(AND(BC119=BC113,BC119=BC121),AP120,(IF(AND(BC119=BC115,BC119=BC117),AQ120,(IF(AND(BC119=BC115,BC119=BC121),AR120,(IF(AND(BC119=BC117,BC119=BC121),AS120,999)))))))))))))))))))</f>
        <v>#REF!</v>
      </c>
      <c r="BE119" s="626" t="e">
        <f t="shared" ref="BE119" si="111">IF(BJ119=1,BC119+BD119,BD119)</f>
        <v>#REF!</v>
      </c>
      <c r="BG119" s="626">
        <f>BC119</f>
        <v>0</v>
      </c>
      <c r="BH119" s="636" t="e">
        <f>IF(BG119=BG111,AV115,(IF(BG119=BG113,AW115,(IF(BG119=BG115,AX115,(IF(BG119=BG117,AY115,(IF(BG119=BG121,BA115,999)))))))))</f>
        <v>#REF!</v>
      </c>
      <c r="BJ119" s="626" t="e">
        <f t="shared" ref="BJ119" si="112">IF(BD119&lt;&gt;999,1,0)</f>
        <v>#REF!</v>
      </c>
      <c r="BL119" s="636" t="e">
        <f>IF(BJ119=1,BE119,BH119)</f>
        <v>#REF!</v>
      </c>
      <c r="BM119" s="626" t="e">
        <f t="shared" ref="BM119" si="113">IF(BL119&lt;&gt;999,BL119,BG119)</f>
        <v>#REF!</v>
      </c>
    </row>
    <row r="120" spans="1:65">
      <c r="A120" s="638" t="e">
        <f>#REF!</f>
        <v>#REF!</v>
      </c>
      <c r="B120" s="639">
        <v>43550</v>
      </c>
      <c r="C120" s="641">
        <v>0.80555555555555547</v>
      </c>
      <c r="D120" s="655">
        <v>6</v>
      </c>
      <c r="E120" s="188"/>
      <c r="F120" s="189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99"/>
      <c r="AE120" s="628" t="str">
        <f>IF(F107="","",VLOOKUP(F107,'[3]Список участников'!A:L,8,FALSE))</f>
        <v/>
      </c>
      <c r="AG120" s="629">
        <f>IF(F107&gt;0,1,0)</f>
        <v>0</v>
      </c>
      <c r="AH120" s="629"/>
      <c r="AI120" s="155"/>
      <c r="AJ120" s="168" t="e">
        <f>((#REF!+#REF!)/(#REF!+#REF!))/10</f>
        <v>#REF!</v>
      </c>
      <c r="AK120" s="168" t="e">
        <f>((#REF!+#REF!)/(#REF!+#REF!))/10</f>
        <v>#REF!</v>
      </c>
      <c r="AL120" s="168" t="e">
        <f>((#REF!+#REF!)/(#REF!+#REF!))/10</f>
        <v>#REF!</v>
      </c>
      <c r="AM120" s="168" t="e">
        <f>((#REF!+#REF!)/(#REF!+#REF!))/10</f>
        <v>#REF!</v>
      </c>
      <c r="AN120" s="168" t="e">
        <f>((#REF!+#REF!)/(#REF!+#REF!))/10</f>
        <v>#REF!</v>
      </c>
      <c r="AO120" s="168" t="e">
        <f>((#REF!+#REF!)/(#REF!+#REF!))/10</f>
        <v>#REF!</v>
      </c>
      <c r="AP120" s="168" t="e">
        <f>((#REF!+#REF!)/(#REF!+#REF!))/10</f>
        <v>#REF!</v>
      </c>
      <c r="AQ120" s="168" t="e">
        <f>((#REF!+#REF!)/(#REF!+#REF!))/10</f>
        <v>#REF!</v>
      </c>
      <c r="AR120" s="168" t="e">
        <f>((#REF!+#REF!)/(#REF!+#REF!))/10</f>
        <v>#REF!</v>
      </c>
      <c r="AS120" s="168" t="e">
        <f>((#REF!+#REF!)/(#REF!+#REF!))/10</f>
        <v>#REF!</v>
      </c>
      <c r="AU120" s="171"/>
      <c r="AV120" s="171"/>
      <c r="AW120" s="171"/>
      <c r="AX120" s="171"/>
      <c r="AY120" s="171"/>
      <c r="AZ120" s="171"/>
      <c r="BA120" s="171"/>
      <c r="BB120" s="171"/>
      <c r="BC120" s="627"/>
      <c r="BD120" s="627"/>
      <c r="BE120" s="627"/>
      <c r="BG120" s="627"/>
      <c r="BH120" s="637"/>
      <c r="BJ120" s="627"/>
      <c r="BL120" s="637"/>
      <c r="BM120" s="627"/>
    </row>
    <row r="121" spans="1:65">
      <c r="A121" s="617"/>
      <c r="B121" s="640"/>
      <c r="C121" s="621"/>
      <c r="D121" s="656"/>
      <c r="E121" s="188"/>
      <c r="F121" s="189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99"/>
      <c r="AE121" s="628"/>
      <c r="AG121" s="629"/>
      <c r="AH121" s="629"/>
      <c r="AI121" s="155">
        <v>6</v>
      </c>
      <c r="AJ121" s="156" t="s">
        <v>375</v>
      </c>
      <c r="AK121" s="156" t="s">
        <v>370</v>
      </c>
      <c r="AL121" s="156" t="s">
        <v>371</v>
      </c>
      <c r="AM121" s="156" t="s">
        <v>372</v>
      </c>
      <c r="AN121" s="156" t="s">
        <v>349</v>
      </c>
      <c r="AO121" s="156" t="s">
        <v>350</v>
      </c>
      <c r="AP121" s="156" t="s">
        <v>351</v>
      </c>
      <c r="AQ121" s="156" t="s">
        <v>353</v>
      </c>
      <c r="AR121" s="156" t="s">
        <v>354</v>
      </c>
      <c r="AS121" s="156" t="s">
        <v>356</v>
      </c>
      <c r="AU121" s="171"/>
      <c r="AV121" s="157"/>
      <c r="AW121" s="157"/>
      <c r="AX121" s="157"/>
      <c r="AY121" s="157"/>
      <c r="AZ121" s="157"/>
      <c r="BA121" s="157"/>
      <c r="BB121" s="157"/>
      <c r="BC121" s="626" t="e">
        <f>#REF!</f>
        <v>#REF!</v>
      </c>
      <c r="BD121" s="626" t="e">
        <f>IF(AND(BC121=BC111,BC121=BC113),AJ122,(IF(AND(BC121=BC111,BC121=BC115),AK122,(IF(AND(BC121=BC111,BC121=BC117),AL122,(IF(AND(BC121=BC111,BC121=BC119),AM122,(IF(AND(BC121=BC113,BC121=BC115),AN122,(IF(AND(BC121=BC113,BC121=BC117),AO122,(IF(AND(BC121=BC113,BC121=BC119),AP122,(IF(AND(BC121=BC115,BC121=BC117),AQ122,(IF(AND(BC121=BC115,BC121=BC119),AR122,(IF(AND(BC121=BC117,BC121=BC119),AS122,999)))))))))))))))))))</f>
        <v>#REF!</v>
      </c>
      <c r="BE121" s="626" t="e">
        <f t="shared" ref="BE121" si="114">IF(BJ121=1,BC121+BD121,BD121)</f>
        <v>#REF!</v>
      </c>
      <c r="BG121" s="626" t="e">
        <f>BC121</f>
        <v>#REF!</v>
      </c>
      <c r="BH121" s="636" t="e">
        <f>IF(BG121=BG111,AV116,(IF(BG121=BG113,AW116,(IF(BG121=BG115,AX116,(IF(BG121=BG117,AY116,(IF(BG121=BG119,AZ116,999)))))))))</f>
        <v>#REF!</v>
      </c>
      <c r="BJ121" s="626" t="e">
        <f t="shared" ref="BJ121" si="115">IF(BD121&lt;&gt;999,1,0)</f>
        <v>#REF!</v>
      </c>
      <c r="BL121" s="636" t="e">
        <f>IF(BJ121=1,BE121,BH121)</f>
        <v>#REF!</v>
      </c>
      <c r="BM121" s="626" t="e">
        <f t="shared" ref="BM121" si="116">IF(BL121&lt;&gt;999,BL121,BG121)</f>
        <v>#REF!</v>
      </c>
    </row>
    <row r="122" spans="1:65">
      <c r="E122" s="188"/>
      <c r="F122" s="189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99"/>
      <c r="AE122" s="628" t="e">
        <f>IF(#REF!="","",VLOOKUP(#REF!,'[3]Список участников'!A:L,8,FALSE))</f>
        <v>#REF!</v>
      </c>
      <c r="AG122" s="629" t="e">
        <f>IF(#REF!&gt;0,1,0)</f>
        <v>#REF!</v>
      </c>
      <c r="AH122" s="629"/>
      <c r="AI122" s="155"/>
      <c r="AJ122" s="168" t="e">
        <f>((#REF!+#REF!)/(#REF!+#REF!))/10</f>
        <v>#REF!</v>
      </c>
      <c r="AK122" s="168" t="e">
        <f>((#REF!+#REF!)/(#REF!+#REF!))/10</f>
        <v>#REF!</v>
      </c>
      <c r="AL122" s="168" t="e">
        <f>((#REF!+#REF!)/(#REF!+#REF!))/10</f>
        <v>#REF!</v>
      </c>
      <c r="AM122" s="168" t="e">
        <f>((#REF!+#REF!)/(#REF!+#REF!))/10</f>
        <v>#REF!</v>
      </c>
      <c r="AN122" s="168" t="e">
        <f>((#REF!+#REF!)/(#REF!+#REF!))/10</f>
        <v>#REF!</v>
      </c>
      <c r="AO122" s="168" t="e">
        <f>((#REF!+#REF!)/(#REF!+#REF!))/10</f>
        <v>#REF!</v>
      </c>
      <c r="AP122" s="168" t="e">
        <f>((#REF!+#REF!)/(#REF!+#REF!))/10</f>
        <v>#REF!</v>
      </c>
      <c r="AQ122" s="168" t="e">
        <f>((#REF!+#REF!)/(#REF!+#REF!))/10</f>
        <v>#REF!</v>
      </c>
      <c r="AR122" s="168" t="e">
        <f>((#REF!+#REF!)/(#REF!+#REF!))/10</f>
        <v>#REF!</v>
      </c>
      <c r="AS122" s="168" t="e">
        <f>((#REF!+#REF!)/(#REF!+#REF!))/10</f>
        <v>#REF!</v>
      </c>
      <c r="AU122" s="171"/>
      <c r="AV122" s="171"/>
      <c r="AW122" s="171"/>
      <c r="AX122" s="171"/>
      <c r="AY122" s="171"/>
      <c r="AZ122" s="171"/>
      <c r="BA122" s="171"/>
      <c r="BB122" s="171"/>
      <c r="BC122" s="627"/>
      <c r="BD122" s="627"/>
      <c r="BE122" s="627"/>
      <c r="BG122" s="627"/>
      <c r="BH122" s="637"/>
      <c r="BJ122" s="627"/>
      <c r="BL122" s="637"/>
      <c r="BM122" s="627"/>
    </row>
    <row r="123" spans="1:65">
      <c r="E123" s="188"/>
      <c r="F123" s="189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99"/>
      <c r="AE123" s="628"/>
      <c r="AG123" s="629"/>
      <c r="AH123" s="629"/>
    </row>
    <row r="124" spans="1:65">
      <c r="E124" s="188"/>
      <c r="F124" s="189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90"/>
    </row>
    <row r="125" spans="1:65">
      <c r="AD125" s="190"/>
    </row>
    <row r="126" spans="1:65">
      <c r="AD126" s="190"/>
    </row>
    <row r="127" spans="1:65">
      <c r="AD127" s="190"/>
    </row>
    <row r="128" spans="1:65">
      <c r="AD128" s="190"/>
      <c r="AE128" s="188"/>
      <c r="AF128" s="188"/>
      <c r="AG128" s="227"/>
      <c r="AH128" s="227"/>
    </row>
    <row r="129" spans="30:34">
      <c r="AD129" s="190"/>
      <c r="AE129" s="188"/>
      <c r="AF129" s="188"/>
      <c r="AG129" s="227"/>
      <c r="AH129" s="227"/>
    </row>
    <row r="130" spans="30:34">
      <c r="AD130" s="190"/>
      <c r="AE130" s="188"/>
      <c r="AF130" s="188"/>
      <c r="AG130" s="227"/>
      <c r="AH130" s="227"/>
    </row>
    <row r="131" spans="30:34">
      <c r="AD131" s="190"/>
      <c r="AE131" s="188"/>
      <c r="AF131" s="188"/>
      <c r="AG131" s="227"/>
      <c r="AH131" s="227"/>
    </row>
    <row r="132" spans="30:34">
      <c r="AD132" s="190"/>
      <c r="AE132" s="188"/>
      <c r="AF132" s="188"/>
      <c r="AG132" s="227"/>
      <c r="AH132" s="227"/>
    </row>
    <row r="133" spans="30:34">
      <c r="AD133" s="190"/>
      <c r="AE133" s="188"/>
      <c r="AF133" s="188"/>
      <c r="AG133" s="227"/>
      <c r="AH133" s="227"/>
    </row>
    <row r="134" spans="30:34">
      <c r="AD134" s="190"/>
      <c r="AE134" s="188"/>
      <c r="AF134" s="188"/>
      <c r="AG134" s="227"/>
      <c r="AH134" s="227"/>
    </row>
    <row r="135" spans="30:34">
      <c r="AD135" s="190"/>
      <c r="AE135" s="188"/>
      <c r="AF135" s="188"/>
      <c r="AG135" s="227"/>
      <c r="AH135" s="227"/>
    </row>
    <row r="136" spans="30:34">
      <c r="AD136" s="190"/>
      <c r="AE136" s="188"/>
      <c r="AF136" s="188"/>
      <c r="AG136" s="227"/>
      <c r="AH136" s="227"/>
    </row>
    <row r="137" spans="30:34">
      <c r="AD137" s="190"/>
      <c r="AE137" s="188"/>
      <c r="AF137" s="188"/>
      <c r="AG137" s="227"/>
      <c r="AH137" s="227"/>
    </row>
    <row r="138" spans="30:34">
      <c r="AD138" s="190"/>
      <c r="AE138" s="188"/>
      <c r="AF138" s="188"/>
      <c r="AG138" s="227"/>
      <c r="AH138" s="227"/>
    </row>
  </sheetData>
  <mergeCells count="1073">
    <mergeCell ref="BG121:BG122"/>
    <mergeCell ref="BH121:BH122"/>
    <mergeCell ref="BJ121:BJ122"/>
    <mergeCell ref="BL121:BL122"/>
    <mergeCell ref="BM121:BM122"/>
    <mergeCell ref="AE122:AE123"/>
    <mergeCell ref="AG122:AG123"/>
    <mergeCell ref="BM119:BM120"/>
    <mergeCell ref="A120:A121"/>
    <mergeCell ref="B120:B121"/>
    <mergeCell ref="C120:C121"/>
    <mergeCell ref="D120:D121"/>
    <mergeCell ref="AE120:AE121"/>
    <mergeCell ref="AG120:AG121"/>
    <mergeCell ref="BC121:BC122"/>
    <mergeCell ref="BD121:BD122"/>
    <mergeCell ref="BE121:BE122"/>
    <mergeCell ref="BD119:BD120"/>
    <mergeCell ref="BE119:BE120"/>
    <mergeCell ref="BG119:BG120"/>
    <mergeCell ref="BH119:BH120"/>
    <mergeCell ref="BJ119:BJ120"/>
    <mergeCell ref="BL119:BL120"/>
    <mergeCell ref="BJ117:BJ118"/>
    <mergeCell ref="BL117:BL118"/>
    <mergeCell ref="BM117:BM118"/>
    <mergeCell ref="A118:A119"/>
    <mergeCell ref="B118:B119"/>
    <mergeCell ref="C118:C119"/>
    <mergeCell ref="D118:D119"/>
    <mergeCell ref="AE118:AE119"/>
    <mergeCell ref="AG118:AG119"/>
    <mergeCell ref="BC119:BC120"/>
    <mergeCell ref="AG116:AG117"/>
    <mergeCell ref="BC117:BC118"/>
    <mergeCell ref="BD117:BD118"/>
    <mergeCell ref="BE117:BE118"/>
    <mergeCell ref="BG117:BG118"/>
    <mergeCell ref="BH117:BH118"/>
    <mergeCell ref="BG115:BG116"/>
    <mergeCell ref="BH115:BH116"/>
    <mergeCell ref="BJ115:BJ116"/>
    <mergeCell ref="BL115:BL116"/>
    <mergeCell ref="BM115:BM116"/>
    <mergeCell ref="A116:A117"/>
    <mergeCell ref="B116:B117"/>
    <mergeCell ref="C116:C117"/>
    <mergeCell ref="D116:D117"/>
    <mergeCell ref="AE116:AE117"/>
    <mergeCell ref="BM113:BM114"/>
    <mergeCell ref="A114:A115"/>
    <mergeCell ref="B114:B115"/>
    <mergeCell ref="C114:C115"/>
    <mergeCell ref="D114:D115"/>
    <mergeCell ref="AE114:AE115"/>
    <mergeCell ref="AG114:AG115"/>
    <mergeCell ref="BC115:BC116"/>
    <mergeCell ref="BD115:BD116"/>
    <mergeCell ref="BE115:BE116"/>
    <mergeCell ref="BD113:BD114"/>
    <mergeCell ref="BE113:BE114"/>
    <mergeCell ref="BG113:BG114"/>
    <mergeCell ref="BH113:BH114"/>
    <mergeCell ref="BJ113:BJ114"/>
    <mergeCell ref="BL113:BL114"/>
    <mergeCell ref="BL111:BL112"/>
    <mergeCell ref="BM111:BM112"/>
    <mergeCell ref="A112:A113"/>
    <mergeCell ref="B112:B113"/>
    <mergeCell ref="C112:C113"/>
    <mergeCell ref="D112:D113"/>
    <mergeCell ref="AE112:AE113"/>
    <mergeCell ref="AG112:AG113"/>
    <mergeCell ref="AH112:AH123"/>
    <mergeCell ref="BC113:BC114"/>
    <mergeCell ref="BC111:BC112"/>
    <mergeCell ref="BD111:BD112"/>
    <mergeCell ref="BE111:BE112"/>
    <mergeCell ref="BG111:BG112"/>
    <mergeCell ref="BH111:BH112"/>
    <mergeCell ref="BJ111:BJ112"/>
    <mergeCell ref="E108:AC108"/>
    <mergeCell ref="E109:AC109"/>
    <mergeCell ref="A110:A111"/>
    <mergeCell ref="B110:B111"/>
    <mergeCell ref="C110:C111"/>
    <mergeCell ref="D110:D111"/>
    <mergeCell ref="BE107:BE108"/>
    <mergeCell ref="BG107:BG108"/>
    <mergeCell ref="BH107:BH108"/>
    <mergeCell ref="BJ107:BJ108"/>
    <mergeCell ref="BL107:BL108"/>
    <mergeCell ref="BM107:BM108"/>
    <mergeCell ref="BH105:BH106"/>
    <mergeCell ref="BJ105:BJ106"/>
    <mergeCell ref="BL105:BL106"/>
    <mergeCell ref="BM105:BM106"/>
    <mergeCell ref="A106:A107"/>
    <mergeCell ref="B106:B107"/>
    <mergeCell ref="C106:C107"/>
    <mergeCell ref="D106:D107"/>
    <mergeCell ref="I106:K106"/>
    <mergeCell ref="L106:N106"/>
    <mergeCell ref="AC105:AC106"/>
    <mergeCell ref="BC105:BC106"/>
    <mergeCell ref="BD105:BD106"/>
    <mergeCell ref="BE105:BE106"/>
    <mergeCell ref="BG105:BG106"/>
    <mergeCell ref="AE106:AE107"/>
    <mergeCell ref="AG106:AG107"/>
    <mergeCell ref="BC107:BC108"/>
    <mergeCell ref="BD107:BD108"/>
    <mergeCell ref="E105:E106"/>
    <mergeCell ref="BM103:BM104"/>
    <mergeCell ref="A104:A105"/>
    <mergeCell ref="B104:B105"/>
    <mergeCell ref="C104:C105"/>
    <mergeCell ref="D104:D105"/>
    <mergeCell ref="I104:K104"/>
    <mergeCell ref="L104:N104"/>
    <mergeCell ref="R104:T104"/>
    <mergeCell ref="AE104:AE105"/>
    <mergeCell ref="AG104:AG105"/>
    <mergeCell ref="BD103:BD104"/>
    <mergeCell ref="BE103:BE104"/>
    <mergeCell ref="BG103:BG104"/>
    <mergeCell ref="BH103:BH104"/>
    <mergeCell ref="BJ103:BJ104"/>
    <mergeCell ref="BL103:BL104"/>
    <mergeCell ref="E103:E104"/>
    <mergeCell ref="F103:F104"/>
    <mergeCell ref="H103:H104"/>
    <mergeCell ref="O103:Q104"/>
    <mergeCell ref="AA103:AA104"/>
    <mergeCell ref="AB103:AB104"/>
    <mergeCell ref="I102:K102"/>
    <mergeCell ref="O102:Q102"/>
    <mergeCell ref="R102:T102"/>
    <mergeCell ref="AC101:AC102"/>
    <mergeCell ref="BC101:BC102"/>
    <mergeCell ref="BD101:BD102"/>
    <mergeCell ref="BE101:BE102"/>
    <mergeCell ref="BG101:BG102"/>
    <mergeCell ref="BH101:BH102"/>
    <mergeCell ref="AE102:AE103"/>
    <mergeCell ref="AG102:AG103"/>
    <mergeCell ref="AC103:AC104"/>
    <mergeCell ref="BC103:BC104"/>
    <mergeCell ref="F105:F106"/>
    <mergeCell ref="H105:H106"/>
    <mergeCell ref="R105:T106"/>
    <mergeCell ref="AA105:AA106"/>
    <mergeCell ref="AB105:AB106"/>
    <mergeCell ref="O106:Q106"/>
    <mergeCell ref="R100:T100"/>
    <mergeCell ref="AE100:AE101"/>
    <mergeCell ref="AG100:AG101"/>
    <mergeCell ref="E101:E102"/>
    <mergeCell ref="F101:F102"/>
    <mergeCell ref="H101:H102"/>
    <mergeCell ref="L101:N102"/>
    <mergeCell ref="AA101:AA102"/>
    <mergeCell ref="AB101:AB102"/>
    <mergeCell ref="BG99:BG100"/>
    <mergeCell ref="BH99:BH100"/>
    <mergeCell ref="BJ99:BJ100"/>
    <mergeCell ref="BL99:BL100"/>
    <mergeCell ref="BM99:BM100"/>
    <mergeCell ref="A100:A101"/>
    <mergeCell ref="B100:B101"/>
    <mergeCell ref="C100:C101"/>
    <mergeCell ref="D100:D101"/>
    <mergeCell ref="L100:N100"/>
    <mergeCell ref="AA99:AA100"/>
    <mergeCell ref="AB99:AB100"/>
    <mergeCell ref="AC99:AC100"/>
    <mergeCell ref="BC99:BC100"/>
    <mergeCell ref="BD99:BD100"/>
    <mergeCell ref="BE99:BE100"/>
    <mergeCell ref="BJ101:BJ102"/>
    <mergeCell ref="BL101:BL102"/>
    <mergeCell ref="BM101:BM102"/>
    <mergeCell ref="A102:A103"/>
    <mergeCell ref="B102:B103"/>
    <mergeCell ref="C102:C103"/>
    <mergeCell ref="D102:D103"/>
    <mergeCell ref="U98:W98"/>
    <mergeCell ref="X98:Z98"/>
    <mergeCell ref="AE98:AE99"/>
    <mergeCell ref="AG98:AG99"/>
    <mergeCell ref="AH98:AH108"/>
    <mergeCell ref="E99:E100"/>
    <mergeCell ref="F99:F100"/>
    <mergeCell ref="H99:H100"/>
    <mergeCell ref="I99:K100"/>
    <mergeCell ref="U99:Z106"/>
    <mergeCell ref="BL97:BL98"/>
    <mergeCell ref="BM97:BM98"/>
    <mergeCell ref="A98:A99"/>
    <mergeCell ref="B98:B99"/>
    <mergeCell ref="C98:C99"/>
    <mergeCell ref="D98:D99"/>
    <mergeCell ref="I98:K98"/>
    <mergeCell ref="L98:N98"/>
    <mergeCell ref="O98:Q98"/>
    <mergeCell ref="R98:T98"/>
    <mergeCell ref="BC97:BC98"/>
    <mergeCell ref="BD97:BD98"/>
    <mergeCell ref="BE97:BE98"/>
    <mergeCell ref="BG97:BG98"/>
    <mergeCell ref="BH97:BH98"/>
    <mergeCell ref="BJ97:BJ98"/>
    <mergeCell ref="A96:A97"/>
    <mergeCell ref="B96:B97"/>
    <mergeCell ref="C96:C97"/>
    <mergeCell ref="D96:D97"/>
    <mergeCell ref="E97:G97"/>
    <mergeCell ref="O100:Q100"/>
    <mergeCell ref="O91:Q92"/>
    <mergeCell ref="AA91:AA92"/>
    <mergeCell ref="AB91:AB92"/>
    <mergeCell ref="AC91:AC92"/>
    <mergeCell ref="X95:Z95"/>
    <mergeCell ref="BH93:BH94"/>
    <mergeCell ref="BJ93:BJ94"/>
    <mergeCell ref="BL93:BL94"/>
    <mergeCell ref="BM93:BM94"/>
    <mergeCell ref="I94:K94"/>
    <mergeCell ref="L94:N94"/>
    <mergeCell ref="O94:Q94"/>
    <mergeCell ref="AE94:AE95"/>
    <mergeCell ref="AG94:AG95"/>
    <mergeCell ref="AE92:AE93"/>
    <mergeCell ref="AG92:AG93"/>
    <mergeCell ref="E93:E94"/>
    <mergeCell ref="F93:F94"/>
    <mergeCell ref="H93:H94"/>
    <mergeCell ref="R93:T94"/>
    <mergeCell ref="AA93:AA94"/>
    <mergeCell ref="AB93:AB94"/>
    <mergeCell ref="AC93:AC94"/>
    <mergeCell ref="BJ91:BJ92"/>
    <mergeCell ref="BL91:BL92"/>
    <mergeCell ref="BM91:BM92"/>
    <mergeCell ref="F89:F90"/>
    <mergeCell ref="H89:H90"/>
    <mergeCell ref="L89:N90"/>
    <mergeCell ref="AA89:AA90"/>
    <mergeCell ref="AB89:AB90"/>
    <mergeCell ref="AC89:AC90"/>
    <mergeCell ref="AG90:AG91"/>
    <mergeCell ref="E91:E92"/>
    <mergeCell ref="BL87:BL88"/>
    <mergeCell ref="BM87:BM88"/>
    <mergeCell ref="A88:A89"/>
    <mergeCell ref="B88:B89"/>
    <mergeCell ref="C88:C89"/>
    <mergeCell ref="D88:D89"/>
    <mergeCell ref="A92:A93"/>
    <mergeCell ref="B92:B93"/>
    <mergeCell ref="C92:C93"/>
    <mergeCell ref="D92:D93"/>
    <mergeCell ref="I92:K92"/>
    <mergeCell ref="L92:N92"/>
    <mergeCell ref="R92:T92"/>
    <mergeCell ref="BC91:BC92"/>
    <mergeCell ref="BD91:BD92"/>
    <mergeCell ref="BE91:BE92"/>
    <mergeCell ref="BG91:BG92"/>
    <mergeCell ref="BH91:BH92"/>
    <mergeCell ref="BC93:BC94"/>
    <mergeCell ref="BD93:BD94"/>
    <mergeCell ref="BE93:BE94"/>
    <mergeCell ref="BG93:BG94"/>
    <mergeCell ref="F91:F92"/>
    <mergeCell ref="H91:H92"/>
    <mergeCell ref="BH87:BH88"/>
    <mergeCell ref="BJ87:BJ88"/>
    <mergeCell ref="AE86:AE87"/>
    <mergeCell ref="AG86:AG87"/>
    <mergeCell ref="E87:E88"/>
    <mergeCell ref="F87:F88"/>
    <mergeCell ref="H87:H88"/>
    <mergeCell ref="I87:K88"/>
    <mergeCell ref="U87:Z94"/>
    <mergeCell ref="AA87:AA88"/>
    <mergeCell ref="AB87:AB88"/>
    <mergeCell ref="AC87:AC88"/>
    <mergeCell ref="BH85:BH86"/>
    <mergeCell ref="BJ85:BJ86"/>
    <mergeCell ref="BL89:BL90"/>
    <mergeCell ref="BM89:BM90"/>
    <mergeCell ref="A90:A91"/>
    <mergeCell ref="B90:B91"/>
    <mergeCell ref="C90:C91"/>
    <mergeCell ref="D90:D91"/>
    <mergeCell ref="I90:K90"/>
    <mergeCell ref="O90:Q90"/>
    <mergeCell ref="R90:T90"/>
    <mergeCell ref="AE90:AE91"/>
    <mergeCell ref="BC89:BC90"/>
    <mergeCell ref="BD89:BD90"/>
    <mergeCell ref="BE89:BE90"/>
    <mergeCell ref="BG89:BG90"/>
    <mergeCell ref="BH89:BH90"/>
    <mergeCell ref="BJ89:BJ90"/>
    <mergeCell ref="AG88:AG89"/>
    <mergeCell ref="E89:E90"/>
    <mergeCell ref="BL85:BL86"/>
    <mergeCell ref="BM85:BM86"/>
    <mergeCell ref="A86:A87"/>
    <mergeCell ref="B86:B87"/>
    <mergeCell ref="C86:C87"/>
    <mergeCell ref="D86:D87"/>
    <mergeCell ref="I86:K86"/>
    <mergeCell ref="L86:N86"/>
    <mergeCell ref="AH84:AH95"/>
    <mergeCell ref="E85:G85"/>
    <mergeCell ref="BC85:BC86"/>
    <mergeCell ref="BD85:BD86"/>
    <mergeCell ref="BE85:BE86"/>
    <mergeCell ref="BG85:BG86"/>
    <mergeCell ref="O86:Q86"/>
    <mergeCell ref="R86:T86"/>
    <mergeCell ref="U86:W86"/>
    <mergeCell ref="X86:Z86"/>
    <mergeCell ref="A84:A85"/>
    <mergeCell ref="B84:B85"/>
    <mergeCell ref="C84:C85"/>
    <mergeCell ref="D84:D85"/>
    <mergeCell ref="AE84:AE85"/>
    <mergeCell ref="AG84:AG85"/>
    <mergeCell ref="L88:N88"/>
    <mergeCell ref="O88:Q88"/>
    <mergeCell ref="R88:T88"/>
    <mergeCell ref="AE88:AE89"/>
    <mergeCell ref="BC87:BC88"/>
    <mergeCell ref="BD87:BD88"/>
    <mergeCell ref="BE87:BE88"/>
    <mergeCell ref="BG87:BG88"/>
    <mergeCell ref="X83:Z83"/>
    <mergeCell ref="E81:E82"/>
    <mergeCell ref="F81:F82"/>
    <mergeCell ref="H81:H82"/>
    <mergeCell ref="R81:T82"/>
    <mergeCell ref="AA81:AA82"/>
    <mergeCell ref="AB81:AB82"/>
    <mergeCell ref="I82:K82"/>
    <mergeCell ref="L82:N82"/>
    <mergeCell ref="O82:Q82"/>
    <mergeCell ref="BJ79:BJ80"/>
    <mergeCell ref="BL79:BL80"/>
    <mergeCell ref="BM79:BM80"/>
    <mergeCell ref="I80:K80"/>
    <mergeCell ref="L80:N80"/>
    <mergeCell ref="R80:T80"/>
    <mergeCell ref="AE80:AE81"/>
    <mergeCell ref="AG80:AG81"/>
    <mergeCell ref="AC81:AC82"/>
    <mergeCell ref="AC79:AC80"/>
    <mergeCell ref="BC79:BC80"/>
    <mergeCell ref="BD79:BD80"/>
    <mergeCell ref="BE79:BE80"/>
    <mergeCell ref="BG79:BG80"/>
    <mergeCell ref="BH79:BH80"/>
    <mergeCell ref="E79:E80"/>
    <mergeCell ref="F79:F80"/>
    <mergeCell ref="H79:H80"/>
    <mergeCell ref="O79:Q80"/>
    <mergeCell ref="AA79:AA80"/>
    <mergeCell ref="AB79:AB80"/>
    <mergeCell ref="BJ77:BJ78"/>
    <mergeCell ref="BL77:BL78"/>
    <mergeCell ref="BM77:BM78"/>
    <mergeCell ref="A78:A79"/>
    <mergeCell ref="B78:B79"/>
    <mergeCell ref="C78:C79"/>
    <mergeCell ref="D78:D79"/>
    <mergeCell ref="I78:K78"/>
    <mergeCell ref="O78:Q78"/>
    <mergeCell ref="R78:T78"/>
    <mergeCell ref="BC77:BC78"/>
    <mergeCell ref="BD77:BD78"/>
    <mergeCell ref="BE77:BE78"/>
    <mergeCell ref="BG77:BG78"/>
    <mergeCell ref="BH77:BH78"/>
    <mergeCell ref="E77:E78"/>
    <mergeCell ref="F77:F78"/>
    <mergeCell ref="H77:H78"/>
    <mergeCell ref="L77:N78"/>
    <mergeCell ref="AA77:AA78"/>
    <mergeCell ref="AB77:AB78"/>
    <mergeCell ref="BL75:BL76"/>
    <mergeCell ref="BM75:BM76"/>
    <mergeCell ref="A76:A77"/>
    <mergeCell ref="B76:B77"/>
    <mergeCell ref="C76:C77"/>
    <mergeCell ref="D76:D77"/>
    <mergeCell ref="L76:N76"/>
    <mergeCell ref="O76:Q76"/>
    <mergeCell ref="R76:T76"/>
    <mergeCell ref="AE76:AE77"/>
    <mergeCell ref="BC75:BC76"/>
    <mergeCell ref="BD75:BD76"/>
    <mergeCell ref="BE75:BE76"/>
    <mergeCell ref="BG75:BG76"/>
    <mergeCell ref="BH75:BH76"/>
    <mergeCell ref="BJ75:BJ76"/>
    <mergeCell ref="O74:Q74"/>
    <mergeCell ref="R74:T74"/>
    <mergeCell ref="U74:W74"/>
    <mergeCell ref="X74:Z74"/>
    <mergeCell ref="AE74:AE75"/>
    <mergeCell ref="AG74:AG75"/>
    <mergeCell ref="U75:Z82"/>
    <mergeCell ref="AA75:AA76"/>
    <mergeCell ref="AB75:AB76"/>
    <mergeCell ref="AC75:AC76"/>
    <mergeCell ref="A74:A75"/>
    <mergeCell ref="B74:B75"/>
    <mergeCell ref="C74:C75"/>
    <mergeCell ref="D74:D75"/>
    <mergeCell ref="I74:K74"/>
    <mergeCell ref="L74:N74"/>
    <mergeCell ref="E75:E76"/>
    <mergeCell ref="F75:F76"/>
    <mergeCell ref="H75:H76"/>
    <mergeCell ref="I75:K76"/>
    <mergeCell ref="BE73:BE74"/>
    <mergeCell ref="BG73:BG74"/>
    <mergeCell ref="BH73:BH74"/>
    <mergeCell ref="BJ73:BJ74"/>
    <mergeCell ref="BL73:BL74"/>
    <mergeCell ref="BM73:BM74"/>
    <mergeCell ref="A72:A73"/>
    <mergeCell ref="B72:B73"/>
    <mergeCell ref="C72:C73"/>
    <mergeCell ref="D72:D73"/>
    <mergeCell ref="AE72:AE73"/>
    <mergeCell ref="AG72:AG73"/>
    <mergeCell ref="E73:G73"/>
    <mergeCell ref="BC73:BC74"/>
    <mergeCell ref="BD73:BD74"/>
    <mergeCell ref="AH71:AH81"/>
    <mergeCell ref="AG76:AG77"/>
    <mergeCell ref="AC77:AC78"/>
    <mergeCell ref="AE78:AE79"/>
    <mergeCell ref="AG78:AG79"/>
    <mergeCell ref="BL70:BL71"/>
    <mergeCell ref="BM70:BM71"/>
    <mergeCell ref="X71:Z71"/>
    <mergeCell ref="BC70:BC71"/>
    <mergeCell ref="BD70:BD71"/>
    <mergeCell ref="BE70:BE71"/>
    <mergeCell ref="BG70:BG71"/>
    <mergeCell ref="BH70:BH71"/>
    <mergeCell ref="BJ70:BJ71"/>
    <mergeCell ref="H69:H70"/>
    <mergeCell ref="R69:T70"/>
    <mergeCell ref="AA69:AA70"/>
    <mergeCell ref="AB69:AB70"/>
    <mergeCell ref="AC69:AC70"/>
    <mergeCell ref="I70:K70"/>
    <mergeCell ref="L70:N70"/>
    <mergeCell ref="O70:Q70"/>
    <mergeCell ref="A69:A70"/>
    <mergeCell ref="B69:B70"/>
    <mergeCell ref="C69:C70"/>
    <mergeCell ref="D69:D70"/>
    <mergeCell ref="E69:E70"/>
    <mergeCell ref="F69:F70"/>
    <mergeCell ref="AA67:AA68"/>
    <mergeCell ref="AB67:AB68"/>
    <mergeCell ref="AC67:AC68"/>
    <mergeCell ref="I68:K68"/>
    <mergeCell ref="L68:N68"/>
    <mergeCell ref="R68:T68"/>
    <mergeCell ref="O66:Q66"/>
    <mergeCell ref="R66:T66"/>
    <mergeCell ref="E67:E68"/>
    <mergeCell ref="F67:F68"/>
    <mergeCell ref="H67:H68"/>
    <mergeCell ref="O67:Q68"/>
    <mergeCell ref="AB63:AB64"/>
    <mergeCell ref="AC63:AC64"/>
    <mergeCell ref="L64:N64"/>
    <mergeCell ref="O64:Q64"/>
    <mergeCell ref="R64:T64"/>
    <mergeCell ref="L65:N66"/>
    <mergeCell ref="AA65:AA66"/>
    <mergeCell ref="AB65:AB66"/>
    <mergeCell ref="AC65:AC66"/>
    <mergeCell ref="E63:E64"/>
    <mergeCell ref="F63:F64"/>
    <mergeCell ref="H63:H64"/>
    <mergeCell ref="I63:K64"/>
    <mergeCell ref="U63:Z70"/>
    <mergeCell ref="AA63:AA64"/>
    <mergeCell ref="E65:E66"/>
    <mergeCell ref="F65:F66"/>
    <mergeCell ref="H65:H66"/>
    <mergeCell ref="I66:K66"/>
    <mergeCell ref="I62:K62"/>
    <mergeCell ref="L62:N62"/>
    <mergeCell ref="O62:Q62"/>
    <mergeCell ref="R62:T62"/>
    <mergeCell ref="U62:W62"/>
    <mergeCell ref="X62:Z62"/>
    <mergeCell ref="BL59:BL60"/>
    <mergeCell ref="BM59:BM60"/>
    <mergeCell ref="E60:G60"/>
    <mergeCell ref="AA60:AC60"/>
    <mergeCell ref="AE60:AE61"/>
    <mergeCell ref="AG60:AG61"/>
    <mergeCell ref="E61:G61"/>
    <mergeCell ref="BC59:BC60"/>
    <mergeCell ref="BD59:BD60"/>
    <mergeCell ref="BE59:BE60"/>
    <mergeCell ref="BG59:BG60"/>
    <mergeCell ref="BH59:BH60"/>
    <mergeCell ref="BJ59:BJ60"/>
    <mergeCell ref="BL57:BL58"/>
    <mergeCell ref="BM57:BM58"/>
    <mergeCell ref="A58:A59"/>
    <mergeCell ref="B58:B59"/>
    <mergeCell ref="C58:C59"/>
    <mergeCell ref="D58:D59"/>
    <mergeCell ref="E58:AC58"/>
    <mergeCell ref="AE58:AE59"/>
    <mergeCell ref="AG58:AG59"/>
    <mergeCell ref="E59:AC59"/>
    <mergeCell ref="BC57:BC58"/>
    <mergeCell ref="BD57:BD58"/>
    <mergeCell ref="BE57:BE58"/>
    <mergeCell ref="BG57:BG58"/>
    <mergeCell ref="BH57:BH58"/>
    <mergeCell ref="BJ57:BJ58"/>
    <mergeCell ref="A56:A57"/>
    <mergeCell ref="B56:B57"/>
    <mergeCell ref="C56:C57"/>
    <mergeCell ref="D56:D57"/>
    <mergeCell ref="AE56:AE57"/>
    <mergeCell ref="AG56:AG57"/>
    <mergeCell ref="BE55:BE56"/>
    <mergeCell ref="BG55:BG56"/>
    <mergeCell ref="BH55:BH56"/>
    <mergeCell ref="BJ55:BJ56"/>
    <mergeCell ref="BL55:BL56"/>
    <mergeCell ref="BM55:BM56"/>
    <mergeCell ref="E55:AC55"/>
    <mergeCell ref="A53:A54"/>
    <mergeCell ref="B53:B54"/>
    <mergeCell ref="C53:C54"/>
    <mergeCell ref="D53:D54"/>
    <mergeCell ref="AE53:AE54"/>
    <mergeCell ref="AG53:AG54"/>
    <mergeCell ref="E54:AC54"/>
    <mergeCell ref="BE52:BE53"/>
    <mergeCell ref="BG52:BG53"/>
    <mergeCell ref="BH52:BH53"/>
    <mergeCell ref="BJ52:BJ53"/>
    <mergeCell ref="BL52:BL53"/>
    <mergeCell ref="BM52:BM53"/>
    <mergeCell ref="AH51:AH61"/>
    <mergeCell ref="I52:K52"/>
    <mergeCell ref="L52:N52"/>
    <mergeCell ref="O52:Q52"/>
    <mergeCell ref="BC52:BC53"/>
    <mergeCell ref="BD52:BD53"/>
    <mergeCell ref="BC55:BC56"/>
    <mergeCell ref="BD55:BD56"/>
    <mergeCell ref="BM50:BM51"/>
    <mergeCell ref="A51:A52"/>
    <mergeCell ref="B51:B52"/>
    <mergeCell ref="C51:C52"/>
    <mergeCell ref="D51:D52"/>
    <mergeCell ref="E51:E52"/>
    <mergeCell ref="F51:F52"/>
    <mergeCell ref="H51:H52"/>
    <mergeCell ref="R51:T52"/>
    <mergeCell ref="AA51:AA52"/>
    <mergeCell ref="BD50:BD51"/>
    <mergeCell ref="BE50:BE51"/>
    <mergeCell ref="BG50:BG51"/>
    <mergeCell ref="BH50:BH51"/>
    <mergeCell ref="BJ50:BJ51"/>
    <mergeCell ref="BL50:BL51"/>
    <mergeCell ref="AB49:AB50"/>
    <mergeCell ref="AC49:AC50"/>
    <mergeCell ref="I50:K50"/>
    <mergeCell ref="L50:N50"/>
    <mergeCell ref="R50:T50"/>
    <mergeCell ref="BC50:BC51"/>
    <mergeCell ref="AB51:AB52"/>
    <mergeCell ref="AC51:AC52"/>
    <mergeCell ref="AE51:AE52"/>
    <mergeCell ref="AG51:AG52"/>
    <mergeCell ref="A49:A50"/>
    <mergeCell ref="B49:B50"/>
    <mergeCell ref="C49:C50"/>
    <mergeCell ref="D49:D50"/>
    <mergeCell ref="E49:E50"/>
    <mergeCell ref="F49:F50"/>
    <mergeCell ref="H49:H50"/>
    <mergeCell ref="O49:Q50"/>
    <mergeCell ref="AA49:AA50"/>
    <mergeCell ref="E47:E48"/>
    <mergeCell ref="F47:F48"/>
    <mergeCell ref="H47:H48"/>
    <mergeCell ref="L47:N48"/>
    <mergeCell ref="AA47:AA48"/>
    <mergeCell ref="AB47:AB48"/>
    <mergeCell ref="I48:K48"/>
    <mergeCell ref="O48:Q48"/>
    <mergeCell ref="R48:T48"/>
    <mergeCell ref="BH45:BH46"/>
    <mergeCell ref="BJ45:BJ46"/>
    <mergeCell ref="BL45:BL46"/>
    <mergeCell ref="BM45:BM46"/>
    <mergeCell ref="L46:N46"/>
    <mergeCell ref="O46:Q46"/>
    <mergeCell ref="R46:T46"/>
    <mergeCell ref="AE46:AE47"/>
    <mergeCell ref="AG46:AG47"/>
    <mergeCell ref="AC47:AC48"/>
    <mergeCell ref="AB45:AB46"/>
    <mergeCell ref="AC45:AC46"/>
    <mergeCell ref="BC45:BC46"/>
    <mergeCell ref="BD45:BD46"/>
    <mergeCell ref="BE45:BE46"/>
    <mergeCell ref="BG45:BG46"/>
    <mergeCell ref="U44:W44"/>
    <mergeCell ref="X44:Z44"/>
    <mergeCell ref="AE44:AE45"/>
    <mergeCell ref="AG44:AG45"/>
    <mergeCell ref="E45:E46"/>
    <mergeCell ref="F45:F46"/>
    <mergeCell ref="H45:H46"/>
    <mergeCell ref="I45:K46"/>
    <mergeCell ref="U45:Z52"/>
    <mergeCell ref="AA45:AA46"/>
    <mergeCell ref="BL43:BL44"/>
    <mergeCell ref="BM43:BM44"/>
    <mergeCell ref="A44:A45"/>
    <mergeCell ref="B44:B45"/>
    <mergeCell ref="C44:C45"/>
    <mergeCell ref="D44:D45"/>
    <mergeCell ref="I44:K44"/>
    <mergeCell ref="L44:N44"/>
    <mergeCell ref="O44:Q44"/>
    <mergeCell ref="R44:T44"/>
    <mergeCell ref="BC43:BC44"/>
    <mergeCell ref="BD43:BD44"/>
    <mergeCell ref="BE43:BE44"/>
    <mergeCell ref="BG43:BG44"/>
    <mergeCell ref="BH43:BH44"/>
    <mergeCell ref="BJ43:BJ44"/>
    <mergeCell ref="A42:A43"/>
    <mergeCell ref="B42:B43"/>
    <mergeCell ref="C42:C43"/>
    <mergeCell ref="D42:D43"/>
    <mergeCell ref="AE42:AE43"/>
    <mergeCell ref="AG42:AG43"/>
    <mergeCell ref="E43:G43"/>
    <mergeCell ref="AA43:AC43"/>
    <mergeCell ref="BE41:BE42"/>
    <mergeCell ref="BG41:BG42"/>
    <mergeCell ref="BH41:BH42"/>
    <mergeCell ref="BJ41:BJ42"/>
    <mergeCell ref="BL41:BL42"/>
    <mergeCell ref="BM41:BM42"/>
    <mergeCell ref="H40:H41"/>
    <mergeCell ref="U40:W41"/>
    <mergeCell ref="AA40:AA41"/>
    <mergeCell ref="AB40:AB41"/>
    <mergeCell ref="AC40:AC41"/>
    <mergeCell ref="AE40:AE41"/>
    <mergeCell ref="I41:K41"/>
    <mergeCell ref="L41:N41"/>
    <mergeCell ref="O41:Q41"/>
    <mergeCell ref="R41:T41"/>
    <mergeCell ref="A40:A41"/>
    <mergeCell ref="B40:B41"/>
    <mergeCell ref="C40:C41"/>
    <mergeCell ref="D40:D41"/>
    <mergeCell ref="E40:E41"/>
    <mergeCell ref="F40:F41"/>
    <mergeCell ref="BE39:BE40"/>
    <mergeCell ref="BG39:BG40"/>
    <mergeCell ref="BH39:BH40"/>
    <mergeCell ref="BJ39:BJ40"/>
    <mergeCell ref="BL39:BL40"/>
    <mergeCell ref="BM39:BM40"/>
    <mergeCell ref="AG38:AG39"/>
    <mergeCell ref="I39:K39"/>
    <mergeCell ref="L39:N39"/>
    <mergeCell ref="O39:Q39"/>
    <mergeCell ref="BC39:BC40"/>
    <mergeCell ref="BD39:BD40"/>
    <mergeCell ref="AG40:AG41"/>
    <mergeCell ref="X41:Z41"/>
    <mergeCell ref="BC41:BC42"/>
    <mergeCell ref="BD41:BD42"/>
    <mergeCell ref="BJ37:BJ38"/>
    <mergeCell ref="BL37:BL38"/>
    <mergeCell ref="BM37:BM38"/>
    <mergeCell ref="A38:A39"/>
    <mergeCell ref="B38:B39"/>
    <mergeCell ref="C38:C39"/>
    <mergeCell ref="D38:D39"/>
    <mergeCell ref="E38:E39"/>
    <mergeCell ref="F38:F39"/>
    <mergeCell ref="H38:H39"/>
    <mergeCell ref="BL35:BL36"/>
    <mergeCell ref="BM35:BM36"/>
    <mergeCell ref="A36:A37"/>
    <mergeCell ref="B36:B37"/>
    <mergeCell ref="C36:C37"/>
    <mergeCell ref="D36:D37"/>
    <mergeCell ref="E36:E37"/>
    <mergeCell ref="F36:F37"/>
    <mergeCell ref="H36:H37"/>
    <mergeCell ref="R35:T35"/>
    <mergeCell ref="BC35:BC36"/>
    <mergeCell ref="BD35:BD36"/>
    <mergeCell ref="BE35:BE36"/>
    <mergeCell ref="BG35:BG36"/>
    <mergeCell ref="BH35:BH36"/>
    <mergeCell ref="AH36:AH47"/>
    <mergeCell ref="BG37:BG38"/>
    <mergeCell ref="BH37:BH38"/>
    <mergeCell ref="AE38:AE39"/>
    <mergeCell ref="E34:E35"/>
    <mergeCell ref="F34:F35"/>
    <mergeCell ref="H34:H35"/>
    <mergeCell ref="L34:N35"/>
    <mergeCell ref="AA34:AA35"/>
    <mergeCell ref="AB34:AB35"/>
    <mergeCell ref="AC34:AC35"/>
    <mergeCell ref="I35:K35"/>
    <mergeCell ref="O35:Q35"/>
    <mergeCell ref="I37:K37"/>
    <mergeCell ref="L37:N37"/>
    <mergeCell ref="R37:T37"/>
    <mergeCell ref="BC37:BC38"/>
    <mergeCell ref="AA32:AA33"/>
    <mergeCell ref="AB32:AB33"/>
    <mergeCell ref="AC32:AC33"/>
    <mergeCell ref="L33:N33"/>
    <mergeCell ref="O33:Q33"/>
    <mergeCell ref="R33:T33"/>
    <mergeCell ref="R31:T31"/>
    <mergeCell ref="U31:W31"/>
    <mergeCell ref="X31:Z31"/>
    <mergeCell ref="AE31:AE32"/>
    <mergeCell ref="AG31:AG32"/>
    <mergeCell ref="E32:E33"/>
    <mergeCell ref="F32:F33"/>
    <mergeCell ref="H32:H33"/>
    <mergeCell ref="I32:K33"/>
    <mergeCell ref="U32:Z39"/>
    <mergeCell ref="BJ30:BJ31"/>
    <mergeCell ref="BD37:BD38"/>
    <mergeCell ref="BE37:BE38"/>
    <mergeCell ref="R38:T39"/>
    <mergeCell ref="AA38:AA39"/>
    <mergeCell ref="AB38:AB39"/>
    <mergeCell ref="AC38:AC39"/>
    <mergeCell ref="O36:Q37"/>
    <mergeCell ref="AA36:AA37"/>
    <mergeCell ref="AB36:AB37"/>
    <mergeCell ref="AC36:AC37"/>
    <mergeCell ref="AE36:AE37"/>
    <mergeCell ref="AG36:AG37"/>
    <mergeCell ref="BJ35:BJ36"/>
    <mergeCell ref="BL30:BL31"/>
    <mergeCell ref="BM30:BM31"/>
    <mergeCell ref="A31:A32"/>
    <mergeCell ref="B31:B32"/>
    <mergeCell ref="C31:C32"/>
    <mergeCell ref="D31:D32"/>
    <mergeCell ref="I31:K31"/>
    <mergeCell ref="L31:N31"/>
    <mergeCell ref="O31:Q31"/>
    <mergeCell ref="AA30:AC30"/>
    <mergeCell ref="BC30:BC31"/>
    <mergeCell ref="BD30:BD31"/>
    <mergeCell ref="BE30:BE31"/>
    <mergeCell ref="BG30:BG31"/>
    <mergeCell ref="BH30:BH31"/>
    <mergeCell ref="BJ28:BJ29"/>
    <mergeCell ref="BL28:BL29"/>
    <mergeCell ref="BM28:BM29"/>
    <mergeCell ref="A29:A30"/>
    <mergeCell ref="B29:B30"/>
    <mergeCell ref="C29:C30"/>
    <mergeCell ref="D29:D30"/>
    <mergeCell ref="AE29:AE30"/>
    <mergeCell ref="AG29:AG30"/>
    <mergeCell ref="E30:G30"/>
    <mergeCell ref="X28:Z28"/>
    <mergeCell ref="BC28:BC29"/>
    <mergeCell ref="BD28:BD29"/>
    <mergeCell ref="BE28:BE29"/>
    <mergeCell ref="BG28:BG29"/>
    <mergeCell ref="BH28:BH29"/>
    <mergeCell ref="H27:H28"/>
    <mergeCell ref="U27:W28"/>
    <mergeCell ref="AA27:AA28"/>
    <mergeCell ref="AB27:AB28"/>
    <mergeCell ref="AC27:AC28"/>
    <mergeCell ref="AE27:AE28"/>
    <mergeCell ref="I28:K28"/>
    <mergeCell ref="L28:N28"/>
    <mergeCell ref="O28:Q28"/>
    <mergeCell ref="R28:T28"/>
    <mergeCell ref="A27:A28"/>
    <mergeCell ref="B27:B28"/>
    <mergeCell ref="C27:C28"/>
    <mergeCell ref="D27:D28"/>
    <mergeCell ref="E27:E28"/>
    <mergeCell ref="F27:F28"/>
    <mergeCell ref="BE26:BE27"/>
    <mergeCell ref="BG26:BG27"/>
    <mergeCell ref="BC26:BC27"/>
    <mergeCell ref="BD26:BD27"/>
    <mergeCell ref="AG27:AG28"/>
    <mergeCell ref="BH26:BH27"/>
    <mergeCell ref="BJ26:BJ27"/>
    <mergeCell ref="BL26:BL27"/>
    <mergeCell ref="BM26:BM27"/>
    <mergeCell ref="H25:H26"/>
    <mergeCell ref="R25:T26"/>
    <mergeCell ref="AA25:AA26"/>
    <mergeCell ref="AB25:AB26"/>
    <mergeCell ref="AC25:AC26"/>
    <mergeCell ref="AE25:AE26"/>
    <mergeCell ref="I26:K26"/>
    <mergeCell ref="L26:N26"/>
    <mergeCell ref="O26:Q26"/>
    <mergeCell ref="A25:A26"/>
    <mergeCell ref="B25:B26"/>
    <mergeCell ref="C25:C26"/>
    <mergeCell ref="D25:D26"/>
    <mergeCell ref="E25:E26"/>
    <mergeCell ref="F25:F26"/>
    <mergeCell ref="BE24:BE25"/>
    <mergeCell ref="BG24:BG25"/>
    <mergeCell ref="BH24:BH25"/>
    <mergeCell ref="BJ24:BJ25"/>
    <mergeCell ref="BL24:BL25"/>
    <mergeCell ref="BM24:BM25"/>
    <mergeCell ref="AG23:AG24"/>
    <mergeCell ref="I24:K24"/>
    <mergeCell ref="L24:N24"/>
    <mergeCell ref="R24:T24"/>
    <mergeCell ref="BC24:BC25"/>
    <mergeCell ref="BD24:BD25"/>
    <mergeCell ref="AG25:AG26"/>
    <mergeCell ref="H23:H24"/>
    <mergeCell ref="O23:Q24"/>
    <mergeCell ref="AA23:AA24"/>
    <mergeCell ref="AB23:AB24"/>
    <mergeCell ref="AC23:AC24"/>
    <mergeCell ref="AE23:AE24"/>
    <mergeCell ref="A23:A24"/>
    <mergeCell ref="B23:B24"/>
    <mergeCell ref="C23:C24"/>
    <mergeCell ref="D23:D24"/>
    <mergeCell ref="E23:E24"/>
    <mergeCell ref="F23:F24"/>
    <mergeCell ref="BE22:BE23"/>
    <mergeCell ref="BG22:BG23"/>
    <mergeCell ref="BH22:BH23"/>
    <mergeCell ref="BJ22:BJ23"/>
    <mergeCell ref="BL22:BL23"/>
    <mergeCell ref="BM22:BM23"/>
    <mergeCell ref="H21:H22"/>
    <mergeCell ref="L21:N22"/>
    <mergeCell ref="AA21:AA22"/>
    <mergeCell ref="AB21:AB22"/>
    <mergeCell ref="AC21:AC22"/>
    <mergeCell ref="AE21:AE22"/>
    <mergeCell ref="I22:K22"/>
    <mergeCell ref="O22:Q22"/>
    <mergeCell ref="R22:T22"/>
    <mergeCell ref="BH20:BH21"/>
    <mergeCell ref="BJ20:BJ21"/>
    <mergeCell ref="BL20:BL21"/>
    <mergeCell ref="BM20:BM21"/>
    <mergeCell ref="A21:A22"/>
    <mergeCell ref="B21:B22"/>
    <mergeCell ref="C21:C22"/>
    <mergeCell ref="D21:D22"/>
    <mergeCell ref="E21:E22"/>
    <mergeCell ref="F21:F22"/>
    <mergeCell ref="O20:Q20"/>
    <mergeCell ref="R20:T20"/>
    <mergeCell ref="BC20:BC21"/>
    <mergeCell ref="BD20:BD21"/>
    <mergeCell ref="BE20:BE21"/>
    <mergeCell ref="BG20:BG21"/>
    <mergeCell ref="AG21:AG22"/>
    <mergeCell ref="AH21:AH32"/>
    <mergeCell ref="BC22:BC23"/>
    <mergeCell ref="BD22:BD23"/>
    <mergeCell ref="E19:E20"/>
    <mergeCell ref="F19:F20"/>
    <mergeCell ref="H19:H20"/>
    <mergeCell ref="I19:K20"/>
    <mergeCell ref="U19:Z26"/>
    <mergeCell ref="AA19:AA20"/>
    <mergeCell ref="AB19:AB20"/>
    <mergeCell ref="AC19:AC20"/>
    <mergeCell ref="L20:N20"/>
    <mergeCell ref="I18:K18"/>
    <mergeCell ref="L18:N18"/>
    <mergeCell ref="O18:Q18"/>
    <mergeCell ref="R18:T18"/>
    <mergeCell ref="U18:W18"/>
    <mergeCell ref="X18:Z18"/>
    <mergeCell ref="BL15:BL16"/>
    <mergeCell ref="BM15:BM16"/>
    <mergeCell ref="A16:A17"/>
    <mergeCell ref="B16:B17"/>
    <mergeCell ref="C16:C17"/>
    <mergeCell ref="D16:D17"/>
    <mergeCell ref="AE16:AE17"/>
    <mergeCell ref="AG16:AG17"/>
    <mergeCell ref="E17:G17"/>
    <mergeCell ref="AA17:AC17"/>
    <mergeCell ref="BC15:BC16"/>
    <mergeCell ref="BD15:BD16"/>
    <mergeCell ref="BE15:BE16"/>
    <mergeCell ref="BG15:BG16"/>
    <mergeCell ref="BH15:BH16"/>
    <mergeCell ref="BJ15:BJ16"/>
    <mergeCell ref="AA14:AA15"/>
    <mergeCell ref="AB14:AB15"/>
    <mergeCell ref="AC14:AC15"/>
    <mergeCell ref="I15:K15"/>
    <mergeCell ref="L15:N15"/>
    <mergeCell ref="O15:Q15"/>
    <mergeCell ref="R15:T15"/>
    <mergeCell ref="X15:Z15"/>
    <mergeCell ref="BL13:BL14"/>
    <mergeCell ref="BM13:BM14"/>
    <mergeCell ref="A14:A15"/>
    <mergeCell ref="B14:B15"/>
    <mergeCell ref="C14:C15"/>
    <mergeCell ref="D14:D15"/>
    <mergeCell ref="E14:E15"/>
    <mergeCell ref="F14:F15"/>
    <mergeCell ref="H14:H15"/>
    <mergeCell ref="U14:W15"/>
    <mergeCell ref="BC13:BC14"/>
    <mergeCell ref="BD13:BD14"/>
    <mergeCell ref="BE13:BE14"/>
    <mergeCell ref="BG13:BG14"/>
    <mergeCell ref="BH13:BH14"/>
    <mergeCell ref="BJ13:BJ14"/>
    <mergeCell ref="AA12:AA13"/>
    <mergeCell ref="AB12:AB13"/>
    <mergeCell ref="AC12:AC13"/>
    <mergeCell ref="AE12:AE13"/>
    <mergeCell ref="AG12:AG13"/>
    <mergeCell ref="I13:K13"/>
    <mergeCell ref="L13:N13"/>
    <mergeCell ref="O13:Q13"/>
    <mergeCell ref="BL11:BL12"/>
    <mergeCell ref="BM11:BM12"/>
    <mergeCell ref="A12:A13"/>
    <mergeCell ref="BC11:BC12"/>
    <mergeCell ref="BD11:BD12"/>
    <mergeCell ref="BE11:BE12"/>
    <mergeCell ref="BG11:BG12"/>
    <mergeCell ref="BH11:BH12"/>
    <mergeCell ref="BJ11:BJ12"/>
    <mergeCell ref="AA10:AA11"/>
    <mergeCell ref="AB10:AB11"/>
    <mergeCell ref="AC10:AC11"/>
    <mergeCell ref="AE10:AE11"/>
    <mergeCell ref="AG10:AG11"/>
    <mergeCell ref="I11:K11"/>
    <mergeCell ref="L11:N11"/>
    <mergeCell ref="R11:T11"/>
    <mergeCell ref="BG9:BG10"/>
    <mergeCell ref="BH9:BH10"/>
    <mergeCell ref="BJ9:BJ10"/>
    <mergeCell ref="BL9:BL10"/>
    <mergeCell ref="BM9:BM10"/>
    <mergeCell ref="A10:A11"/>
    <mergeCell ref="B10:B11"/>
    <mergeCell ref="C10:C11"/>
    <mergeCell ref="D10:D11"/>
    <mergeCell ref="E10:E11"/>
    <mergeCell ref="F10:F11"/>
    <mergeCell ref="H10:H11"/>
    <mergeCell ref="BL7:BL8"/>
    <mergeCell ref="BM7:BM8"/>
    <mergeCell ref="A8:A9"/>
    <mergeCell ref="B8:B9"/>
    <mergeCell ref="C8:C9"/>
    <mergeCell ref="D8:D9"/>
    <mergeCell ref="E8:E9"/>
    <mergeCell ref="F8:F9"/>
    <mergeCell ref="H8:H9"/>
    <mergeCell ref="L8:N9"/>
    <mergeCell ref="BC7:BC8"/>
    <mergeCell ref="BD7:BD8"/>
    <mergeCell ref="BE7:BE8"/>
    <mergeCell ref="BG7:BG8"/>
    <mergeCell ref="BH7:BH8"/>
    <mergeCell ref="BJ7:BJ8"/>
    <mergeCell ref="F6:F7"/>
    <mergeCell ref="H6:H7"/>
    <mergeCell ref="BG5:BG6"/>
    <mergeCell ref="BH5:BH6"/>
    <mergeCell ref="BJ5:BJ6"/>
    <mergeCell ref="BL5:BL6"/>
    <mergeCell ref="BM5:BM6"/>
    <mergeCell ref="A6:A7"/>
    <mergeCell ref="B6:B7"/>
    <mergeCell ref="C6:C7"/>
    <mergeCell ref="D6:D7"/>
    <mergeCell ref="E6:E7"/>
    <mergeCell ref="R5:T5"/>
    <mergeCell ref="U5:W5"/>
    <mergeCell ref="X5:Z5"/>
    <mergeCell ref="BC5:BC6"/>
    <mergeCell ref="BD5:BD6"/>
    <mergeCell ref="BE5:BE6"/>
    <mergeCell ref="AC6:AC7"/>
    <mergeCell ref="AE6:AE7"/>
    <mergeCell ref="AG6:AG7"/>
    <mergeCell ref="AH6:AH17"/>
    <mergeCell ref="O10:Q11"/>
    <mergeCell ref="BC9:BC10"/>
    <mergeCell ref="BD9:BD10"/>
    <mergeCell ref="BE9:BE10"/>
    <mergeCell ref="AB8:AB9"/>
    <mergeCell ref="AC8:AC9"/>
    <mergeCell ref="AE8:AE9"/>
    <mergeCell ref="AG8:AG9"/>
    <mergeCell ref="AE14:AE15"/>
    <mergeCell ref="AG14:AG15"/>
    <mergeCell ref="I9:K9"/>
    <mergeCell ref="B12:B13"/>
    <mergeCell ref="C12:C13"/>
    <mergeCell ref="D12:D13"/>
    <mergeCell ref="E12:E13"/>
    <mergeCell ref="F12:F13"/>
    <mergeCell ref="H12:H13"/>
    <mergeCell ref="E1:AC1"/>
    <mergeCell ref="E2:AC2"/>
    <mergeCell ref="E3:G3"/>
    <mergeCell ref="Y3:AC3"/>
    <mergeCell ref="E4:G4"/>
    <mergeCell ref="Z4:AC4"/>
    <mergeCell ref="I5:K5"/>
    <mergeCell ref="L5:N5"/>
    <mergeCell ref="O5:Q5"/>
    <mergeCell ref="I6:K7"/>
    <mergeCell ref="U6:Z13"/>
    <mergeCell ref="AA6:AA7"/>
    <mergeCell ref="AB6:AB7"/>
    <mergeCell ref="L7:N7"/>
    <mergeCell ref="O7:Q7"/>
    <mergeCell ref="R7:T7"/>
    <mergeCell ref="AA8:AA9"/>
    <mergeCell ref="O9:Q9"/>
    <mergeCell ref="R9:T9"/>
    <mergeCell ref="R12:T13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selection activeCell="K26" sqref="K26"/>
    </sheetView>
  </sheetViews>
  <sheetFormatPr defaultRowHeight="14.4"/>
  <cols>
    <col min="1" max="1" width="2.88671875" customWidth="1"/>
    <col min="2" max="2" width="16" customWidth="1"/>
    <col min="3" max="3" width="3" customWidth="1"/>
    <col min="4" max="4" width="15.6640625" customWidth="1"/>
    <col min="5" max="5" width="3.6640625" customWidth="1"/>
    <col min="6" max="6" width="14.88671875" customWidth="1"/>
    <col min="7" max="7" width="3.33203125" customWidth="1"/>
    <col min="8" max="8" width="15.6640625" customWidth="1"/>
    <col min="9" max="9" width="4.44140625" customWidth="1"/>
  </cols>
  <sheetData>
    <row r="1" spans="1:26" ht="18" customHeight="1">
      <c r="A1" s="586" t="s">
        <v>0</v>
      </c>
      <c r="B1" s="586"/>
      <c r="C1" s="586"/>
      <c r="D1" s="586"/>
      <c r="E1" s="586"/>
      <c r="F1" s="586"/>
      <c r="G1" s="586"/>
      <c r="H1" s="586"/>
      <c r="I1" s="586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12" customHeight="1">
      <c r="A2" s="715" t="s">
        <v>1</v>
      </c>
      <c r="B2" s="715"/>
      <c r="C2" s="715"/>
      <c r="D2" s="715"/>
      <c r="E2" s="715"/>
      <c r="F2" s="715"/>
      <c r="G2" s="715"/>
      <c r="H2" s="715"/>
      <c r="I2" s="715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10.5" customHeight="1">
      <c r="A3" s="716" t="s">
        <v>405</v>
      </c>
      <c r="B3" s="716"/>
      <c r="C3" s="716"/>
      <c r="D3" s="716"/>
      <c r="E3" s="716"/>
      <c r="F3" s="716"/>
      <c r="G3" s="716"/>
      <c r="H3" s="716"/>
      <c r="I3" s="716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279"/>
      <c r="Y3" s="279"/>
      <c r="Z3" s="279"/>
    </row>
    <row r="4" spans="1:26" ht="10.5" customHeight="1">
      <c r="B4" s="110"/>
      <c r="C4" s="110"/>
      <c r="D4" s="248"/>
      <c r="E4" s="110"/>
      <c r="F4" s="249" t="s">
        <v>347</v>
      </c>
      <c r="G4" s="110"/>
      <c r="H4" s="110"/>
    </row>
    <row r="5" spans="1:26" ht="10.5" customHeight="1">
      <c r="A5" s="250">
        <v>1</v>
      </c>
      <c r="B5" s="251" t="s">
        <v>13</v>
      </c>
      <c r="C5" s="252"/>
      <c r="D5" s="253"/>
      <c r="E5" s="252"/>
      <c r="F5" s="254"/>
      <c r="G5" s="255">
        <v>1</v>
      </c>
      <c r="H5" s="256" t="s">
        <v>406</v>
      </c>
      <c r="I5" s="257"/>
    </row>
    <row r="6" spans="1:26" ht="10.5" customHeight="1">
      <c r="A6" s="250"/>
      <c r="B6" s="258"/>
      <c r="C6" s="717">
        <v>1</v>
      </c>
      <c r="D6" s="253" t="str">
        <f>B5</f>
        <v>ЗКО</v>
      </c>
      <c r="E6" s="252"/>
      <c r="F6" s="259"/>
      <c r="G6" s="260"/>
      <c r="H6" s="250"/>
      <c r="I6" s="257"/>
    </row>
    <row r="7" spans="1:26" ht="10.5" customHeight="1">
      <c r="A7" s="250">
        <v>2</v>
      </c>
      <c r="B7" s="261" t="s">
        <v>407</v>
      </c>
      <c r="C7" s="718"/>
      <c r="D7" s="262"/>
      <c r="E7" s="717">
        <v>5</v>
      </c>
      <c r="F7" s="259"/>
      <c r="G7" s="263"/>
      <c r="H7" s="253"/>
      <c r="I7" s="257"/>
    </row>
    <row r="8" spans="1:26" ht="10.5" customHeight="1">
      <c r="A8" s="250"/>
      <c r="B8" s="251"/>
      <c r="C8" s="252"/>
      <c r="D8" s="259"/>
      <c r="E8" s="719"/>
      <c r="F8" s="264" t="str">
        <f>D6</f>
        <v>ЗКО</v>
      </c>
      <c r="G8" s="263"/>
      <c r="H8" s="253"/>
      <c r="I8" s="257"/>
    </row>
    <row r="9" spans="1:26" ht="10.5" customHeight="1">
      <c r="A9" s="250">
        <v>3</v>
      </c>
      <c r="B9" s="261" t="s">
        <v>387</v>
      </c>
      <c r="C9" s="263"/>
      <c r="D9" s="259"/>
      <c r="E9" s="719"/>
      <c r="F9" s="262"/>
      <c r="G9" s="717">
        <v>7</v>
      </c>
      <c r="H9" s="253"/>
      <c r="I9" s="257"/>
    </row>
    <row r="10" spans="1:26" ht="10.5" customHeight="1">
      <c r="A10" s="250"/>
      <c r="B10" s="258"/>
      <c r="C10" s="717">
        <v>2</v>
      </c>
      <c r="D10" s="264" t="str">
        <f>B11</f>
        <v>г. НУР-СУЛТАН</v>
      </c>
      <c r="E10" s="718"/>
      <c r="F10" s="259"/>
      <c r="G10" s="719"/>
      <c r="H10" s="253"/>
      <c r="I10" s="257"/>
    </row>
    <row r="11" spans="1:26" ht="10.5" customHeight="1">
      <c r="A11" s="250">
        <v>4</v>
      </c>
      <c r="B11" s="261" t="s">
        <v>384</v>
      </c>
      <c r="C11" s="718"/>
      <c r="D11" s="253"/>
      <c r="E11" s="252"/>
      <c r="F11" s="259"/>
      <c r="G11" s="719"/>
      <c r="H11" s="253"/>
      <c r="I11" s="257"/>
    </row>
    <row r="12" spans="1:26" ht="10.5" customHeight="1">
      <c r="A12" s="250"/>
      <c r="B12" s="251"/>
      <c r="C12" s="252"/>
      <c r="D12" s="253"/>
      <c r="E12" s="252"/>
      <c r="F12" s="259"/>
      <c r="G12" s="719"/>
      <c r="H12" s="264" t="str">
        <f>F16</f>
        <v>КАРАГАНДИНСКАЯ обл.</v>
      </c>
      <c r="I12" s="720">
        <v>1</v>
      </c>
    </row>
    <row r="13" spans="1:26" ht="10.5" customHeight="1">
      <c r="A13" s="250">
        <v>5</v>
      </c>
      <c r="B13" s="251" t="s">
        <v>386</v>
      </c>
      <c r="C13" s="252"/>
      <c r="D13" s="253"/>
      <c r="E13" s="252"/>
      <c r="F13" s="259"/>
      <c r="G13" s="719"/>
      <c r="H13" s="253"/>
      <c r="I13" s="720"/>
    </row>
    <row r="14" spans="1:26" ht="10.5" customHeight="1">
      <c r="A14" s="250"/>
      <c r="B14" s="258"/>
      <c r="C14" s="717">
        <v>3</v>
      </c>
      <c r="D14" s="253" t="str">
        <f>B13</f>
        <v>г. ШЫМКЕНТ</v>
      </c>
      <c r="E14" s="252"/>
      <c r="F14" s="259"/>
      <c r="G14" s="719"/>
      <c r="H14" s="259"/>
      <c r="I14" s="257"/>
    </row>
    <row r="15" spans="1:26" ht="10.5" customHeight="1">
      <c r="A15" s="250">
        <v>6</v>
      </c>
      <c r="B15" s="261" t="s">
        <v>374</v>
      </c>
      <c r="C15" s="718"/>
      <c r="D15" s="262"/>
      <c r="E15" s="717">
        <v>6</v>
      </c>
      <c r="F15" s="259"/>
      <c r="G15" s="719"/>
      <c r="H15" s="259"/>
      <c r="I15" s="257"/>
    </row>
    <row r="16" spans="1:26" ht="10.5" customHeight="1">
      <c r="A16" s="250"/>
      <c r="B16" s="251"/>
      <c r="C16" s="252"/>
      <c r="D16" s="259"/>
      <c r="E16" s="719"/>
      <c r="F16" s="264" t="str">
        <f>D18</f>
        <v>КАРАГАНДИНСКАЯ обл.</v>
      </c>
      <c r="G16" s="718"/>
      <c r="H16" s="259"/>
      <c r="I16" s="257"/>
    </row>
    <row r="17" spans="1:9" ht="10.5" customHeight="1">
      <c r="A17" s="250">
        <v>7</v>
      </c>
      <c r="B17" s="265" t="s">
        <v>408</v>
      </c>
      <c r="C17" s="263"/>
      <c r="D17" s="259"/>
      <c r="E17" s="719"/>
      <c r="F17" s="266"/>
      <c r="G17" s="252"/>
      <c r="H17" s="253"/>
      <c r="I17" s="257"/>
    </row>
    <row r="18" spans="1:9" ht="10.5" customHeight="1">
      <c r="A18" s="250"/>
      <c r="B18" s="258"/>
      <c r="C18" s="717">
        <v>4</v>
      </c>
      <c r="D18" s="264" t="str">
        <f>B19</f>
        <v>КАРАГАНДИНСКАЯ обл.</v>
      </c>
      <c r="E18" s="718"/>
      <c r="F18" s="253"/>
      <c r="G18" s="252">
        <v>-7</v>
      </c>
      <c r="H18" s="264" t="str">
        <f>F8</f>
        <v>ЗКО</v>
      </c>
      <c r="I18" s="720">
        <v>2</v>
      </c>
    </row>
    <row r="19" spans="1:9" ht="10.5" customHeight="1">
      <c r="A19" s="250">
        <v>8</v>
      </c>
      <c r="B19" s="261" t="s">
        <v>379</v>
      </c>
      <c r="C19" s="718"/>
      <c r="D19" s="253"/>
      <c r="E19" s="252"/>
      <c r="F19" s="253"/>
      <c r="G19" s="252"/>
      <c r="H19" s="253"/>
      <c r="I19" s="720"/>
    </row>
    <row r="20" spans="1:9" ht="10.5" customHeight="1">
      <c r="A20" s="250"/>
      <c r="B20" s="265"/>
      <c r="C20" s="263"/>
      <c r="D20" s="253"/>
      <c r="F20" s="253"/>
      <c r="G20" s="252"/>
      <c r="H20" s="253"/>
      <c r="I20" s="252"/>
    </row>
    <row r="21" spans="1:9" ht="10.5" customHeight="1">
      <c r="A21" s="250"/>
      <c r="B21" s="265"/>
      <c r="C21" s="263"/>
      <c r="D21" s="253"/>
      <c r="E21" s="252"/>
      <c r="F21" s="259"/>
      <c r="G21" s="252">
        <v>-5</v>
      </c>
      <c r="H21" s="264" t="str">
        <f>D10</f>
        <v>г. НУР-СУЛТАН</v>
      </c>
      <c r="I21" s="720">
        <v>3</v>
      </c>
    </row>
    <row r="22" spans="1:9" ht="10.5" customHeight="1">
      <c r="A22" s="250"/>
      <c r="B22" s="265"/>
      <c r="C22" s="263"/>
      <c r="D22" s="253"/>
      <c r="F22" s="259"/>
      <c r="G22" s="263"/>
      <c r="H22" s="253"/>
      <c r="I22" s="720"/>
    </row>
    <row r="23" spans="1:9" ht="10.5" customHeight="1">
      <c r="A23" s="250"/>
      <c r="B23" s="251"/>
      <c r="D23" s="253"/>
      <c r="E23" s="252"/>
      <c r="F23" s="253"/>
      <c r="G23" s="252">
        <v>-6</v>
      </c>
      <c r="H23" s="264" t="str">
        <f>D14</f>
        <v>г. ШЫМКЕНТ</v>
      </c>
      <c r="I23" s="720">
        <v>3</v>
      </c>
    </row>
    <row r="24" spans="1:9" ht="10.5" customHeight="1">
      <c r="A24" s="250"/>
      <c r="B24" s="251"/>
      <c r="C24" s="252">
        <v>-1</v>
      </c>
      <c r="D24" s="253" t="str">
        <f>B7</f>
        <v>КОСТАНАЙСКАЯ обл.</v>
      </c>
      <c r="E24" s="252"/>
      <c r="F24" s="253"/>
      <c r="G24" s="252"/>
      <c r="H24" s="259"/>
      <c r="I24" s="720"/>
    </row>
    <row r="25" spans="1:9" ht="10.5" customHeight="1">
      <c r="A25" s="267"/>
      <c r="B25" s="251"/>
      <c r="C25" s="252"/>
      <c r="D25" s="262"/>
      <c r="E25" s="717">
        <v>9</v>
      </c>
      <c r="F25" s="266" t="str">
        <f>D26</f>
        <v>ПАВЛОДАРСКАЯ обл.</v>
      </c>
      <c r="H25" s="266"/>
      <c r="I25" s="255"/>
    </row>
    <row r="26" spans="1:9" ht="10.5" customHeight="1">
      <c r="A26" s="267"/>
      <c r="B26" s="265"/>
      <c r="C26" s="263">
        <v>-2</v>
      </c>
      <c r="D26" s="264" t="str">
        <f>B9</f>
        <v>ПАВЛОДАРСКАЯ обл.</v>
      </c>
      <c r="E26" s="718"/>
      <c r="F26" s="262"/>
      <c r="G26" s="717">
        <v>11</v>
      </c>
      <c r="H26" s="253"/>
      <c r="I26" s="257"/>
    </row>
    <row r="27" spans="1:9" ht="10.5" customHeight="1">
      <c r="A27" s="267"/>
      <c r="B27" s="265"/>
      <c r="C27" s="263"/>
      <c r="D27" s="253"/>
      <c r="E27" s="252"/>
      <c r="F27" s="259"/>
      <c r="G27" s="719"/>
      <c r="H27" s="268" t="str">
        <f>F25</f>
        <v>ПАВЛОДАРСКАЯ обл.</v>
      </c>
      <c r="I27" s="720">
        <v>5</v>
      </c>
    </row>
    <row r="28" spans="1:9" ht="10.5" customHeight="1">
      <c r="A28" s="267"/>
      <c r="B28" s="251"/>
      <c r="C28" s="252">
        <v>-3</v>
      </c>
      <c r="D28" s="253" t="str">
        <f>B15</f>
        <v>ЖАМБЫЛСКАЯ обл.</v>
      </c>
      <c r="E28" s="252"/>
      <c r="F28" s="259"/>
      <c r="G28" s="719"/>
      <c r="H28" s="253"/>
      <c r="I28" s="720"/>
    </row>
    <row r="29" spans="1:9" ht="10.5" customHeight="1">
      <c r="A29" s="267"/>
      <c r="B29" s="251"/>
      <c r="C29" s="252"/>
      <c r="D29" s="262"/>
      <c r="E29" s="717">
        <v>10</v>
      </c>
      <c r="F29" s="264" t="str">
        <f>D30</f>
        <v>г, АЛМАТЫ</v>
      </c>
      <c r="G29" s="718"/>
      <c r="H29" s="259"/>
      <c r="I29" s="257"/>
    </row>
    <row r="30" spans="1:9" ht="10.5" customHeight="1">
      <c r="A30" s="267"/>
      <c r="B30" s="265"/>
      <c r="C30" s="263">
        <v>-4</v>
      </c>
      <c r="D30" s="264" t="str">
        <f>B17</f>
        <v>г, АЛМАТЫ</v>
      </c>
      <c r="E30" s="718"/>
      <c r="F30" s="253"/>
      <c r="G30" s="252">
        <v>-11</v>
      </c>
      <c r="H30" s="264" t="str">
        <f>F29</f>
        <v>г, АЛМАТЫ</v>
      </c>
      <c r="I30" s="720">
        <v>6</v>
      </c>
    </row>
    <row r="31" spans="1:9" ht="10.5" customHeight="1">
      <c r="A31" s="267"/>
      <c r="B31" s="265"/>
      <c r="C31" s="263"/>
      <c r="D31" s="253"/>
      <c r="E31" s="252"/>
      <c r="F31" s="253"/>
      <c r="G31" s="252"/>
      <c r="H31" s="253"/>
      <c r="I31" s="720"/>
    </row>
    <row r="32" spans="1:9" ht="10.5" customHeight="1">
      <c r="A32" s="269"/>
      <c r="B32" s="265"/>
      <c r="C32" s="263"/>
      <c r="D32" s="259"/>
      <c r="E32" s="263">
        <v>-9</v>
      </c>
      <c r="F32" s="253" t="str">
        <f>D24</f>
        <v>КОСТАНАЙСКАЯ обл.</v>
      </c>
      <c r="G32" s="252"/>
      <c r="H32" s="259"/>
      <c r="I32" s="257"/>
    </row>
    <row r="33" spans="1:9" ht="10.5" customHeight="1">
      <c r="A33" s="270"/>
      <c r="B33" s="265"/>
      <c r="C33" s="721"/>
      <c r="D33" s="259"/>
      <c r="E33" s="271"/>
      <c r="F33" s="262"/>
      <c r="G33" s="717">
        <v>12</v>
      </c>
      <c r="H33" s="264" t="str">
        <f>F32</f>
        <v>КОСТАНАЙСКАЯ обл.</v>
      </c>
      <c r="I33" s="720">
        <v>7</v>
      </c>
    </row>
    <row r="34" spans="1:9" ht="10.5" customHeight="1">
      <c r="A34" s="269"/>
      <c r="B34" s="265"/>
      <c r="C34" s="721"/>
      <c r="D34" s="259"/>
      <c r="E34" s="269">
        <v>-10</v>
      </c>
      <c r="F34" s="264" t="str">
        <f>D28</f>
        <v>ЖАМБЫЛСКАЯ обл.</v>
      </c>
      <c r="G34" s="718"/>
      <c r="H34" s="253"/>
      <c r="I34" s="720"/>
    </row>
    <row r="35" spans="1:9" ht="10.5" customHeight="1">
      <c r="A35" s="269"/>
      <c r="B35" s="265"/>
      <c r="C35" s="263"/>
      <c r="D35" s="259"/>
      <c r="E35" s="722"/>
      <c r="F35" s="253"/>
      <c r="G35" s="252">
        <v>-12</v>
      </c>
      <c r="H35" s="264" t="str">
        <f>F34</f>
        <v>ЖАМБЫЛСКАЯ обл.</v>
      </c>
      <c r="I35" s="720">
        <v>8</v>
      </c>
    </row>
    <row r="36" spans="1:9" ht="10.5" customHeight="1">
      <c r="A36" s="75"/>
      <c r="B36" s="272"/>
      <c r="C36" s="75"/>
      <c r="D36" s="273"/>
      <c r="E36" s="722"/>
      <c r="F36" s="266"/>
      <c r="H36" s="266"/>
      <c r="I36" s="720"/>
    </row>
    <row r="37" spans="1:9" ht="10.5" customHeight="1">
      <c r="A37" s="250">
        <v>1</v>
      </c>
      <c r="B37" s="251" t="s">
        <v>55</v>
      </c>
      <c r="C37" s="252"/>
      <c r="D37" s="253"/>
      <c r="E37" s="252"/>
      <c r="F37" s="254"/>
      <c r="G37" s="255">
        <v>2</v>
      </c>
      <c r="H37" s="253" t="s">
        <v>406</v>
      </c>
      <c r="I37" s="257"/>
    </row>
    <row r="38" spans="1:9" ht="10.5" customHeight="1">
      <c r="A38" s="250"/>
      <c r="B38" s="258"/>
      <c r="C38" s="717">
        <v>1</v>
      </c>
      <c r="D38" s="253" t="str">
        <f>B37</f>
        <v>ВКО</v>
      </c>
      <c r="E38" s="252"/>
      <c r="F38" s="259"/>
      <c r="G38" s="260"/>
      <c r="H38" s="253"/>
      <c r="I38" s="257"/>
    </row>
    <row r="39" spans="1:9" ht="10.5" customHeight="1">
      <c r="A39" s="250">
        <v>2</v>
      </c>
      <c r="B39" s="261" t="s">
        <v>409</v>
      </c>
      <c r="C39" s="718"/>
      <c r="D39" s="262"/>
      <c r="E39" s="717">
        <v>5</v>
      </c>
      <c r="F39" s="259"/>
      <c r="G39" s="263"/>
      <c r="H39" s="253"/>
      <c r="I39" s="257"/>
    </row>
    <row r="40" spans="1:9" ht="10.5" customHeight="1">
      <c r="A40" s="250"/>
      <c r="B40" s="251"/>
      <c r="C40" s="252"/>
      <c r="D40" s="259"/>
      <c r="E40" s="719"/>
      <c r="F40" s="264" t="str">
        <f>D38</f>
        <v>ВКО</v>
      </c>
      <c r="G40" s="263"/>
      <c r="H40" s="253"/>
      <c r="I40" s="257"/>
    </row>
    <row r="41" spans="1:9" ht="10.5" customHeight="1">
      <c r="A41" s="250">
        <v>3</v>
      </c>
      <c r="B41" s="261" t="s">
        <v>409</v>
      </c>
      <c r="C41" s="263"/>
      <c r="D41" s="259"/>
      <c r="E41" s="719"/>
      <c r="F41" s="262"/>
      <c r="G41" s="717">
        <v>7</v>
      </c>
      <c r="H41" s="253"/>
      <c r="I41" s="257"/>
    </row>
    <row r="42" spans="1:9" ht="10.5" customHeight="1">
      <c r="A42" s="250"/>
      <c r="B42" s="258"/>
      <c r="C42" s="717">
        <v>2</v>
      </c>
      <c r="D42" s="264" t="str">
        <f>B43</f>
        <v>АКТЮБИНСКАЯ обл.</v>
      </c>
      <c r="E42" s="718"/>
      <c r="F42" s="259"/>
      <c r="G42" s="719"/>
      <c r="H42" s="253"/>
      <c r="I42" s="257"/>
    </row>
    <row r="43" spans="1:9" ht="10.5" customHeight="1">
      <c r="A43" s="250">
        <v>4</v>
      </c>
      <c r="B43" s="261" t="s">
        <v>388</v>
      </c>
      <c r="C43" s="718"/>
      <c r="D43" s="253"/>
      <c r="E43" s="252"/>
      <c r="F43" s="259"/>
      <c r="G43" s="719"/>
      <c r="H43" s="253"/>
      <c r="I43" s="257"/>
    </row>
    <row r="44" spans="1:9" ht="10.5" customHeight="1">
      <c r="A44" s="250"/>
      <c r="B44" s="251"/>
      <c r="C44" s="252"/>
      <c r="D44" s="253"/>
      <c r="E44" s="252"/>
      <c r="F44" s="259"/>
      <c r="G44" s="719"/>
      <c r="H44" s="264" t="str">
        <f>F40</f>
        <v>ВКО</v>
      </c>
      <c r="I44" s="720">
        <v>9</v>
      </c>
    </row>
    <row r="45" spans="1:9" ht="10.5" customHeight="1">
      <c r="A45" s="250">
        <v>5</v>
      </c>
      <c r="B45" s="251" t="s">
        <v>159</v>
      </c>
      <c r="C45" s="252"/>
      <c r="D45" s="253"/>
      <c r="E45" s="252"/>
      <c r="F45" s="259"/>
      <c r="G45" s="719"/>
      <c r="H45" s="253"/>
      <c r="I45" s="720"/>
    </row>
    <row r="46" spans="1:9" ht="10.5" customHeight="1">
      <c r="A46" s="250"/>
      <c r="B46" s="258"/>
      <c r="C46" s="717">
        <v>3</v>
      </c>
      <c r="D46" s="253" t="str">
        <f>B45</f>
        <v>СКО</v>
      </c>
      <c r="E46" s="252"/>
      <c r="F46" s="259"/>
      <c r="G46" s="719"/>
      <c r="H46" s="259"/>
      <c r="I46" s="257"/>
    </row>
    <row r="47" spans="1:9" ht="10.5" customHeight="1">
      <c r="A47" s="250">
        <v>6</v>
      </c>
      <c r="B47" s="261" t="s">
        <v>409</v>
      </c>
      <c r="C47" s="718"/>
      <c r="D47" s="262"/>
      <c r="E47" s="717">
        <v>6</v>
      </c>
      <c r="F47" s="259"/>
      <c r="G47" s="719"/>
      <c r="H47" s="259"/>
      <c r="I47" s="257"/>
    </row>
    <row r="48" spans="1:9" ht="10.5" customHeight="1">
      <c r="A48" s="250"/>
      <c r="B48" s="251"/>
      <c r="C48" s="252"/>
      <c r="D48" s="259"/>
      <c r="E48" s="719"/>
      <c r="F48" s="264" t="str">
        <f>D50</f>
        <v>МАНГИСТАУСКАЯ обл.</v>
      </c>
      <c r="G48" s="718"/>
      <c r="H48" s="259"/>
      <c r="I48" s="257"/>
    </row>
    <row r="49" spans="1:9" ht="10.5" customHeight="1">
      <c r="A49" s="250">
        <v>7</v>
      </c>
      <c r="B49" s="265" t="s">
        <v>410</v>
      </c>
      <c r="C49" s="263"/>
      <c r="D49" s="259"/>
      <c r="E49" s="719"/>
      <c r="F49" s="253"/>
      <c r="G49" s="252"/>
      <c r="H49" s="253"/>
      <c r="I49" s="257"/>
    </row>
    <row r="50" spans="1:9" ht="10.5" customHeight="1">
      <c r="A50" s="250"/>
      <c r="B50" s="258"/>
      <c r="C50" s="717">
        <v>4</v>
      </c>
      <c r="D50" s="264" t="str">
        <f>B51</f>
        <v>МАНГИСТАУСКАЯ обл.</v>
      </c>
      <c r="E50" s="718"/>
      <c r="F50" s="253"/>
      <c r="G50" s="252">
        <v>-7</v>
      </c>
      <c r="H50" s="264" t="str">
        <f>F48</f>
        <v>МАНГИСТАУСКАЯ обл.</v>
      </c>
      <c r="I50" s="720">
        <v>10</v>
      </c>
    </row>
    <row r="51" spans="1:9" ht="10.5" customHeight="1">
      <c r="A51" s="250">
        <v>8</v>
      </c>
      <c r="B51" s="261" t="s">
        <v>411</v>
      </c>
      <c r="C51" s="718"/>
      <c r="D51" s="253"/>
      <c r="E51" s="252"/>
      <c r="F51" s="253"/>
      <c r="G51" s="252"/>
      <c r="H51" s="253"/>
      <c r="I51" s="720"/>
    </row>
    <row r="52" spans="1:9" ht="10.5" customHeight="1">
      <c r="A52" s="250"/>
      <c r="B52" s="265"/>
      <c r="C52" s="263"/>
      <c r="D52" s="253"/>
      <c r="E52" s="252">
        <v>-5</v>
      </c>
      <c r="F52" s="253" t="str">
        <f>D42</f>
        <v>АКТЮБИНСКАЯ обл.</v>
      </c>
      <c r="G52" s="252"/>
      <c r="H52" s="253"/>
      <c r="I52" s="252"/>
    </row>
    <row r="53" spans="1:9" ht="10.5" customHeight="1">
      <c r="A53" s="250"/>
      <c r="B53" s="274"/>
      <c r="C53" s="263"/>
      <c r="D53" s="253"/>
      <c r="E53" s="252"/>
      <c r="F53" s="262"/>
      <c r="G53" s="717">
        <v>8</v>
      </c>
      <c r="H53" s="268" t="str">
        <f>F52</f>
        <v>АКТЮБИНСКАЯ обл.</v>
      </c>
      <c r="I53" s="720">
        <v>11</v>
      </c>
    </row>
    <row r="54" spans="1:9" ht="10.5" customHeight="1">
      <c r="A54" s="250"/>
      <c r="B54" s="275"/>
      <c r="C54" s="263"/>
      <c r="D54" s="253"/>
      <c r="E54" s="252">
        <v>-6</v>
      </c>
      <c r="F54" s="264" t="str">
        <f>D46</f>
        <v>СКО</v>
      </c>
      <c r="G54" s="718"/>
      <c r="H54" s="253"/>
      <c r="I54" s="720"/>
    </row>
    <row r="55" spans="1:9" ht="10.5" customHeight="1">
      <c r="A55" s="250"/>
      <c r="B55" s="250"/>
      <c r="D55" s="253"/>
      <c r="E55" s="252"/>
      <c r="F55" s="253"/>
      <c r="G55" s="252">
        <v>-8</v>
      </c>
      <c r="H55" s="264" t="str">
        <f>F54</f>
        <v>СКО</v>
      </c>
      <c r="I55" s="720">
        <v>12</v>
      </c>
    </row>
    <row r="56" spans="1:9" ht="10.5" customHeight="1">
      <c r="A56" s="250"/>
      <c r="B56" s="250"/>
      <c r="C56" s="252">
        <v>-6</v>
      </c>
      <c r="D56" s="253" t="s">
        <v>409</v>
      </c>
      <c r="E56" s="252"/>
      <c r="F56" s="253"/>
      <c r="G56" s="252"/>
      <c r="H56" s="259"/>
      <c r="I56" s="720"/>
    </row>
    <row r="57" spans="1:9" ht="10.5" customHeight="1">
      <c r="A57" s="267"/>
      <c r="B57" s="250"/>
      <c r="C57" s="252"/>
      <c r="D57" s="262"/>
      <c r="E57" s="717">
        <v>9</v>
      </c>
      <c r="F57" s="266" t="s">
        <v>409</v>
      </c>
      <c r="H57" s="266"/>
      <c r="I57" s="255"/>
    </row>
    <row r="58" spans="1:9" ht="10.5" customHeight="1">
      <c r="A58" s="267"/>
      <c r="B58" s="275"/>
      <c r="C58" s="263">
        <v>8</v>
      </c>
      <c r="D58" s="264" t="s">
        <v>409</v>
      </c>
      <c r="E58" s="718"/>
      <c r="F58" s="262"/>
      <c r="G58" s="717">
        <v>11</v>
      </c>
      <c r="H58" s="253"/>
      <c r="I58" s="257"/>
    </row>
    <row r="59" spans="1:9" ht="10.5" customHeight="1">
      <c r="A59" s="267"/>
      <c r="B59" s="275"/>
      <c r="C59" s="263"/>
      <c r="D59" s="253"/>
      <c r="E59" s="252"/>
      <c r="F59" s="259"/>
      <c r="G59" s="719"/>
      <c r="H59" s="268" t="str">
        <f>F61</f>
        <v>АТЫРАУСКАЯ обл.</v>
      </c>
      <c r="I59" s="720">
        <v>13</v>
      </c>
    </row>
    <row r="60" spans="1:9" ht="10.5" customHeight="1">
      <c r="A60" s="267"/>
      <c r="B60" s="250"/>
      <c r="C60" s="252">
        <v>-5</v>
      </c>
      <c r="D60" s="253" t="s">
        <v>409</v>
      </c>
      <c r="E60" s="252"/>
      <c r="F60" s="259"/>
      <c r="G60" s="719"/>
      <c r="H60" s="253"/>
      <c r="I60" s="720"/>
    </row>
    <row r="61" spans="1:9" ht="10.5" customHeight="1">
      <c r="A61" s="267"/>
      <c r="B61" s="250"/>
      <c r="C61" s="252"/>
      <c r="D61" s="262"/>
      <c r="E61" s="717">
        <v>10</v>
      </c>
      <c r="F61" s="264" t="str">
        <f>D62</f>
        <v>АТЫРАУСКАЯ обл.</v>
      </c>
      <c r="G61" s="718"/>
      <c r="H61" s="259"/>
      <c r="I61" s="257"/>
    </row>
    <row r="62" spans="1:9" ht="10.5" customHeight="1">
      <c r="A62" s="267"/>
      <c r="B62" s="275"/>
      <c r="C62" s="263">
        <v>9</v>
      </c>
      <c r="D62" s="264" t="str">
        <f>B49</f>
        <v>АТЫРАУСКАЯ обл.</v>
      </c>
      <c r="E62" s="718"/>
      <c r="F62" s="253"/>
      <c r="G62" s="252">
        <v>-11</v>
      </c>
      <c r="H62" s="264"/>
      <c r="I62" s="720">
        <v>14</v>
      </c>
    </row>
    <row r="63" spans="1:9" ht="10.5" customHeight="1">
      <c r="A63" s="267"/>
      <c r="B63" s="275"/>
      <c r="C63" s="263"/>
      <c r="D63" s="253"/>
      <c r="E63" s="252"/>
      <c r="F63" s="253"/>
      <c r="G63" s="252"/>
      <c r="H63" s="253"/>
      <c r="I63" s="720"/>
    </row>
    <row r="64" spans="1:9" ht="10.5" customHeight="1">
      <c r="A64" s="269"/>
      <c r="B64" s="275"/>
      <c r="C64" s="263"/>
      <c r="D64" s="259"/>
      <c r="E64" s="263">
        <v>-9</v>
      </c>
      <c r="F64" s="253"/>
      <c r="G64" s="252"/>
      <c r="H64" s="259"/>
      <c r="I64" s="257"/>
    </row>
    <row r="65" spans="1:26" ht="10.5" customHeight="1">
      <c r="A65" s="270"/>
      <c r="B65" s="275"/>
      <c r="C65" s="721"/>
      <c r="D65" s="259"/>
      <c r="E65" s="271"/>
      <c r="F65" s="262"/>
      <c r="G65" s="717">
        <v>12</v>
      </c>
      <c r="H65" s="264"/>
      <c r="I65" s="720">
        <v>15</v>
      </c>
    </row>
    <row r="66" spans="1:26" ht="10.5" customHeight="1">
      <c r="A66" s="269"/>
      <c r="B66" s="275"/>
      <c r="C66" s="721"/>
      <c r="D66" s="259"/>
      <c r="E66" s="269">
        <v>-10</v>
      </c>
      <c r="F66" s="264"/>
      <c r="G66" s="718"/>
      <c r="H66" s="253"/>
      <c r="I66" s="720"/>
    </row>
    <row r="67" spans="1:26" ht="10.5" customHeight="1">
      <c r="A67" s="269"/>
      <c r="B67" s="275"/>
      <c r="C67" s="263"/>
      <c r="D67" s="259"/>
      <c r="E67" s="271"/>
      <c r="F67" s="253"/>
      <c r="G67" s="252">
        <v>-12</v>
      </c>
      <c r="H67" s="264"/>
      <c r="I67" s="720">
        <v>16</v>
      </c>
    </row>
    <row r="68" spans="1:26" ht="10.5" customHeight="1">
      <c r="A68" s="75"/>
      <c r="B68" s="276"/>
      <c r="C68" s="75"/>
      <c r="D68" s="75"/>
      <c r="E68" s="271"/>
      <c r="F68" s="277"/>
      <c r="H68" s="277"/>
      <c r="I68" s="720"/>
    </row>
    <row r="69" spans="1:26" ht="10.5" customHeight="1">
      <c r="B69" s="724" t="s">
        <v>412</v>
      </c>
      <c r="C69" s="724"/>
      <c r="D69" s="724"/>
      <c r="E69" s="724"/>
      <c r="F69" s="724"/>
      <c r="G69" s="724"/>
      <c r="H69" s="724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ht="10.5" customHeight="1">
      <c r="B70" s="723" t="s">
        <v>413</v>
      </c>
      <c r="C70" s="723"/>
      <c r="D70" s="723"/>
      <c r="E70" s="723"/>
      <c r="F70" s="723"/>
      <c r="G70" s="723"/>
      <c r="H70" s="723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ht="10.5" customHeight="1"/>
    <row r="72" spans="1:26" ht="11.1" customHeight="1"/>
    <row r="73" spans="1:26" ht="11.1" customHeight="1"/>
    <row r="74" spans="1:26" ht="11.1" customHeight="1"/>
    <row r="75" spans="1:26" ht="11.1" customHeight="1"/>
  </sheetData>
  <mergeCells count="47">
    <mergeCell ref="G53:G54"/>
    <mergeCell ref="I53:I54"/>
    <mergeCell ref="B70:H70"/>
    <mergeCell ref="I55:I56"/>
    <mergeCell ref="E57:E58"/>
    <mergeCell ref="G58:G61"/>
    <mergeCell ref="I59:I60"/>
    <mergeCell ref="E61:E62"/>
    <mergeCell ref="I62:I63"/>
    <mergeCell ref="C65:C66"/>
    <mergeCell ref="G65:G66"/>
    <mergeCell ref="I65:I66"/>
    <mergeCell ref="I67:I68"/>
    <mergeCell ref="B69:H69"/>
    <mergeCell ref="C33:C34"/>
    <mergeCell ref="G33:G34"/>
    <mergeCell ref="I33:I34"/>
    <mergeCell ref="E35:E36"/>
    <mergeCell ref="I35:I36"/>
    <mergeCell ref="C38:C39"/>
    <mergeCell ref="E39:E42"/>
    <mergeCell ref="G41:G48"/>
    <mergeCell ref="C42:C43"/>
    <mergeCell ref="I44:I45"/>
    <mergeCell ref="C46:C47"/>
    <mergeCell ref="E47:E50"/>
    <mergeCell ref="C50:C51"/>
    <mergeCell ref="I50:I51"/>
    <mergeCell ref="I21:I22"/>
    <mergeCell ref="I23:I24"/>
    <mergeCell ref="E25:E26"/>
    <mergeCell ref="G26:G29"/>
    <mergeCell ref="I27:I28"/>
    <mergeCell ref="E29:E30"/>
    <mergeCell ref="I30:I31"/>
    <mergeCell ref="A1:I1"/>
    <mergeCell ref="A2:I2"/>
    <mergeCell ref="A3:I3"/>
    <mergeCell ref="C6:C7"/>
    <mergeCell ref="E7:E10"/>
    <mergeCell ref="G9:G16"/>
    <mergeCell ref="C10:C11"/>
    <mergeCell ref="I12:I13"/>
    <mergeCell ref="C14:C15"/>
    <mergeCell ref="E15:E18"/>
    <mergeCell ref="C18:C19"/>
    <mergeCell ref="I18:I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3"/>
  <sheetViews>
    <sheetView topLeftCell="B1" workbookViewId="0">
      <selection activeCell="O16" sqref="O16"/>
    </sheetView>
  </sheetViews>
  <sheetFormatPr defaultColWidth="9.109375" defaultRowHeight="13.2" outlineLevelCol="1"/>
  <cols>
    <col min="1" max="1" width="5.6640625" style="147" hidden="1" customWidth="1" outlineLevel="1"/>
    <col min="2" max="2" width="5.5546875" style="147" customWidth="1" collapsed="1"/>
    <col min="3" max="3" width="23.6640625" style="147" customWidth="1"/>
    <col min="4" max="4" width="5.5546875" style="147" customWidth="1" outlineLevel="1"/>
    <col min="5" max="5" width="23.6640625" style="147" customWidth="1"/>
    <col min="6" max="10" width="5.5546875" style="147" customWidth="1"/>
    <col min="11" max="12" width="5.5546875" style="147" hidden="1" customWidth="1" outlineLevel="1"/>
    <col min="13" max="13" width="5.5546875" style="147" customWidth="1" collapsed="1"/>
    <col min="14" max="14" width="5.5546875" style="147" customWidth="1"/>
    <col min="15" max="15" width="9.33203125" style="147" customWidth="1"/>
    <col min="16" max="16" width="3" style="147" hidden="1" customWidth="1" outlineLevel="1"/>
    <col min="17" max="17" width="3.33203125" style="147" hidden="1" customWidth="1" outlineLevel="1"/>
    <col min="18" max="18" width="3.109375" style="147" hidden="1" customWidth="1" outlineLevel="1"/>
    <col min="19" max="19" width="3.33203125" style="147" hidden="1" customWidth="1" outlineLevel="1"/>
    <col min="20" max="20" width="3.109375" style="147" hidden="1" customWidth="1" outlineLevel="1"/>
    <col min="21" max="21" width="2.6640625" style="147" hidden="1" customWidth="1" outlineLevel="1"/>
    <col min="22" max="22" width="9.109375" style="147" collapsed="1"/>
    <col min="23" max="16384" width="9.109375" style="147"/>
  </cols>
  <sheetData>
    <row r="1" spans="1:26" ht="21" thickBot="1">
      <c r="A1" s="472"/>
      <c r="B1" s="730" t="s">
        <v>954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P1" s="472"/>
      <c r="Q1" s="472"/>
      <c r="R1" s="472"/>
      <c r="S1" s="472"/>
      <c r="T1" s="472"/>
      <c r="U1" s="472"/>
    </row>
    <row r="2" spans="1:26">
      <c r="A2" s="472"/>
      <c r="B2" s="473" t="s">
        <v>955</v>
      </c>
      <c r="D2" s="472"/>
      <c r="F2" s="474"/>
      <c r="G2" s="474"/>
      <c r="H2" s="474"/>
      <c r="I2" s="474"/>
      <c r="J2" s="474"/>
      <c r="K2" s="474"/>
      <c r="L2" s="474"/>
      <c r="M2" s="474"/>
      <c r="N2" s="475" t="s">
        <v>346</v>
      </c>
      <c r="P2" s="472"/>
      <c r="Q2" s="472"/>
      <c r="R2" s="472"/>
      <c r="S2" s="472"/>
      <c r="T2" s="472"/>
      <c r="U2" s="472"/>
    </row>
    <row r="3" spans="1:26" ht="15.6">
      <c r="A3" s="472"/>
      <c r="B3" s="731" t="s">
        <v>1074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P3" s="472"/>
      <c r="Q3" s="472"/>
      <c r="R3" s="472"/>
      <c r="S3" s="472"/>
      <c r="T3" s="472"/>
      <c r="U3" s="472"/>
    </row>
    <row r="4" spans="1:26" ht="15.6">
      <c r="A4" s="472"/>
      <c r="B4" s="733" t="s">
        <v>957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P4" s="472"/>
      <c r="Q4" s="472"/>
      <c r="R4" s="472"/>
      <c r="S4" s="472"/>
      <c r="T4" s="472"/>
      <c r="U4" s="472"/>
    </row>
    <row r="5" spans="1:26" ht="13.8">
      <c r="A5" s="472"/>
      <c r="B5" s="476" t="s">
        <v>958</v>
      </c>
      <c r="D5" s="472"/>
      <c r="F5" s="474"/>
      <c r="G5" s="474"/>
      <c r="H5" s="474"/>
      <c r="I5" s="474"/>
      <c r="J5" s="474"/>
      <c r="K5" s="474"/>
      <c r="L5" s="474"/>
      <c r="M5" s="474"/>
      <c r="N5" s="474"/>
      <c r="P5" s="472"/>
      <c r="Q5" s="472"/>
      <c r="R5" s="472"/>
      <c r="S5" s="472"/>
      <c r="T5" s="472"/>
      <c r="U5" s="472"/>
    </row>
    <row r="6" spans="1:26">
      <c r="A6" s="472"/>
      <c r="B6" s="725" t="s">
        <v>959</v>
      </c>
      <c r="C6" s="477" t="s">
        <v>960</v>
      </c>
      <c r="D6" s="725" t="s">
        <v>959</v>
      </c>
      <c r="E6" s="477" t="s">
        <v>961</v>
      </c>
      <c r="F6" s="727" t="s">
        <v>962</v>
      </c>
      <c r="G6" s="728"/>
      <c r="H6" s="728"/>
      <c r="I6" s="728"/>
      <c r="J6" s="729"/>
      <c r="K6" s="727" t="s">
        <v>963</v>
      </c>
      <c r="L6" s="729"/>
      <c r="M6" s="727" t="s">
        <v>964</v>
      </c>
      <c r="N6" s="729"/>
      <c r="P6" s="472"/>
      <c r="Q6" s="472"/>
      <c r="R6" s="472"/>
      <c r="S6" s="472"/>
      <c r="T6" s="472"/>
      <c r="U6" s="472"/>
      <c r="Z6" s="150"/>
    </row>
    <row r="7" spans="1:26" ht="13.8">
      <c r="A7" s="478"/>
      <c r="B7" s="726"/>
      <c r="C7" s="479" t="s">
        <v>55</v>
      </c>
      <c r="D7" s="726"/>
      <c r="E7" s="479" t="s">
        <v>13</v>
      </c>
      <c r="F7" s="480">
        <v>1</v>
      </c>
      <c r="G7" s="480">
        <v>2</v>
      </c>
      <c r="H7" s="480">
        <v>3</v>
      </c>
      <c r="I7" s="480">
        <v>4</v>
      </c>
      <c r="J7" s="480">
        <v>5</v>
      </c>
      <c r="K7" s="480" t="s">
        <v>965</v>
      </c>
      <c r="L7" s="480" t="s">
        <v>409</v>
      </c>
      <c r="M7" s="477" t="s">
        <v>966</v>
      </c>
      <c r="N7" s="480" t="s">
        <v>967</v>
      </c>
      <c r="P7" s="472"/>
      <c r="Q7" s="472"/>
      <c r="R7" s="472"/>
      <c r="S7" s="472"/>
      <c r="T7" s="472"/>
      <c r="U7" s="472"/>
    </row>
    <row r="8" spans="1:26">
      <c r="A8" s="481"/>
      <c r="B8" s="482" t="s">
        <v>968</v>
      </c>
      <c r="C8" s="483" t="s">
        <v>425</v>
      </c>
      <c r="D8" s="503" t="s">
        <v>969</v>
      </c>
      <c r="E8" s="483" t="s">
        <v>1075</v>
      </c>
      <c r="F8" s="485">
        <v>-3</v>
      </c>
      <c r="G8" s="485">
        <v>-9</v>
      </c>
      <c r="H8" s="485">
        <v>5</v>
      </c>
      <c r="I8" s="485">
        <v>-4</v>
      </c>
      <c r="J8" s="485"/>
      <c r="K8" s="485">
        <v>1</v>
      </c>
      <c r="L8" s="504">
        <v>3</v>
      </c>
      <c r="M8" s="485">
        <f t="shared" ref="M8:M12" si="0">IF(OR(U8=1,U8=2,U8=3),1,0)</f>
        <v>0</v>
      </c>
      <c r="N8" s="505">
        <f t="shared" ref="N8:N12" si="1">IF(OR(U8=-1,U8=-2,U8=-3),1,0)</f>
        <v>1</v>
      </c>
      <c r="P8" s="487">
        <f t="shared" ref="P8:T12" si="2">SIGN(F8)</f>
        <v>-1</v>
      </c>
      <c r="Q8" s="487">
        <f t="shared" si="2"/>
        <v>-1</v>
      </c>
      <c r="R8" s="487">
        <f t="shared" si="2"/>
        <v>1</v>
      </c>
      <c r="S8" s="487">
        <f t="shared" si="2"/>
        <v>-1</v>
      </c>
      <c r="T8" s="487">
        <f t="shared" si="2"/>
        <v>0</v>
      </c>
      <c r="U8" s="487">
        <f>P8+Q8+R8+S8+T8</f>
        <v>-2</v>
      </c>
    </row>
    <row r="9" spans="1:26">
      <c r="A9" s="481"/>
      <c r="B9" s="482" t="s">
        <v>970</v>
      </c>
      <c r="C9" s="488" t="s">
        <v>1076</v>
      </c>
      <c r="D9" s="503" t="s">
        <v>972</v>
      </c>
      <c r="E9" s="488" t="s">
        <v>1077</v>
      </c>
      <c r="F9" s="485">
        <v>-3</v>
      </c>
      <c r="G9" s="485">
        <v>-4</v>
      </c>
      <c r="H9" s="485">
        <v>-3</v>
      </c>
      <c r="I9" s="485"/>
      <c r="J9" s="485"/>
      <c r="K9" s="485">
        <v>0</v>
      </c>
      <c r="L9" s="504">
        <v>3</v>
      </c>
      <c r="M9" s="485">
        <f t="shared" si="0"/>
        <v>0</v>
      </c>
      <c r="N9" s="505">
        <f t="shared" si="1"/>
        <v>1</v>
      </c>
      <c r="P9" s="487">
        <f t="shared" si="2"/>
        <v>-1</v>
      </c>
      <c r="Q9" s="487">
        <f t="shared" si="2"/>
        <v>-1</v>
      </c>
      <c r="R9" s="487">
        <f t="shared" si="2"/>
        <v>-1</v>
      </c>
      <c r="S9" s="487">
        <f t="shared" si="2"/>
        <v>0</v>
      </c>
      <c r="T9" s="487">
        <f t="shared" si="2"/>
        <v>0</v>
      </c>
      <c r="U9" s="487">
        <f>P9+Q9+R9+S9+T9</f>
        <v>-3</v>
      </c>
    </row>
    <row r="10" spans="1:26">
      <c r="A10" s="481">
        <f>A8</f>
        <v>0</v>
      </c>
      <c r="B10" s="489" t="s">
        <v>973</v>
      </c>
      <c r="C10" s="490" t="s">
        <v>1078</v>
      </c>
      <c r="D10" s="503" t="s">
        <v>975</v>
      </c>
      <c r="E10" s="490" t="s">
        <v>1079</v>
      </c>
      <c r="F10" s="491">
        <v>10</v>
      </c>
      <c r="G10" s="491">
        <v>-6</v>
      </c>
      <c r="H10" s="491">
        <v>-5</v>
      </c>
      <c r="I10" s="491">
        <v>-4</v>
      </c>
      <c r="J10" s="491"/>
      <c r="K10" s="491">
        <v>1</v>
      </c>
      <c r="L10" s="506">
        <v>3</v>
      </c>
      <c r="M10" s="485">
        <f t="shared" si="0"/>
        <v>0</v>
      </c>
      <c r="N10" s="505">
        <f t="shared" si="1"/>
        <v>1</v>
      </c>
      <c r="P10" s="487">
        <f t="shared" si="2"/>
        <v>1</v>
      </c>
      <c r="Q10" s="487">
        <f t="shared" si="2"/>
        <v>-1</v>
      </c>
      <c r="R10" s="487">
        <f t="shared" si="2"/>
        <v>-1</v>
      </c>
      <c r="S10" s="487">
        <f t="shared" si="2"/>
        <v>-1</v>
      </c>
      <c r="T10" s="487">
        <f t="shared" si="2"/>
        <v>0</v>
      </c>
      <c r="U10" s="487">
        <f>P10+Q10+R10+S10+T10</f>
        <v>-2</v>
      </c>
    </row>
    <row r="11" spans="1:26">
      <c r="A11" s="481">
        <f>A8</f>
        <v>0</v>
      </c>
      <c r="B11" s="482" t="s">
        <v>968</v>
      </c>
      <c r="C11" s="507" t="str">
        <f>C8</f>
        <v>КАПАНОВА Д.</v>
      </c>
      <c r="D11" s="503" t="str">
        <f>D9</f>
        <v>Y</v>
      </c>
      <c r="E11" s="507" t="str">
        <f>E9</f>
        <v>САПАРОВА А.</v>
      </c>
      <c r="F11" s="485"/>
      <c r="G11" s="485"/>
      <c r="H11" s="485"/>
      <c r="I11" s="485"/>
      <c r="J11" s="485"/>
      <c r="K11" s="485"/>
      <c r="L11" s="485"/>
      <c r="M11" s="508">
        <f t="shared" si="0"/>
        <v>0</v>
      </c>
      <c r="N11" s="507">
        <f t="shared" si="1"/>
        <v>0</v>
      </c>
      <c r="P11" s="487">
        <f t="shared" si="2"/>
        <v>0</v>
      </c>
      <c r="Q11" s="487">
        <f t="shared" si="2"/>
        <v>0</v>
      </c>
      <c r="R11" s="487">
        <f t="shared" si="2"/>
        <v>0</v>
      </c>
      <c r="S11" s="487">
        <f t="shared" si="2"/>
        <v>0</v>
      </c>
      <c r="T11" s="487">
        <f t="shared" si="2"/>
        <v>0</v>
      </c>
      <c r="U11" s="487">
        <f>P11+Q11+R11+S11+T11</f>
        <v>0</v>
      </c>
    </row>
    <row r="12" spans="1:26" ht="13.8" thickBot="1">
      <c r="A12" s="481">
        <f>A9</f>
        <v>0</v>
      </c>
      <c r="B12" s="482" t="s">
        <v>970</v>
      </c>
      <c r="C12" s="507" t="str">
        <f>C9</f>
        <v>ДАРХАНКЫЗЫ А.</v>
      </c>
      <c r="D12" s="503" t="str">
        <f>D8</f>
        <v>X</v>
      </c>
      <c r="E12" s="507" t="str">
        <f>E8</f>
        <v>АЛМАГАМБЕТОВА Г.</v>
      </c>
      <c r="F12" s="485"/>
      <c r="G12" s="485"/>
      <c r="H12" s="485"/>
      <c r="I12" s="485"/>
      <c r="J12" s="485"/>
      <c r="K12" s="485"/>
      <c r="L12" s="485"/>
      <c r="M12" s="507">
        <f t="shared" si="0"/>
        <v>0</v>
      </c>
      <c r="N12" s="507">
        <f t="shared" si="1"/>
        <v>0</v>
      </c>
      <c r="P12" s="487">
        <f t="shared" si="2"/>
        <v>0</v>
      </c>
      <c r="Q12" s="487">
        <f t="shared" si="2"/>
        <v>0</v>
      </c>
      <c r="R12" s="487">
        <f t="shared" si="2"/>
        <v>0</v>
      </c>
      <c r="S12" s="487">
        <f t="shared" si="2"/>
        <v>0</v>
      </c>
      <c r="T12" s="487">
        <f t="shared" si="2"/>
        <v>0</v>
      </c>
      <c r="U12" s="487">
        <f>P12+Q12+R12+S12+T12</f>
        <v>0</v>
      </c>
    </row>
    <row r="13" spans="1:26" ht="13.8" thickBot="1">
      <c r="A13" s="472"/>
      <c r="B13" s="474"/>
      <c r="D13" s="472"/>
      <c r="F13" s="474"/>
      <c r="G13" s="474"/>
      <c r="H13" s="474"/>
      <c r="I13" s="493" t="s">
        <v>976</v>
      </c>
      <c r="J13" s="474"/>
      <c r="K13" s="474"/>
      <c r="L13" s="474"/>
      <c r="M13" s="494">
        <f>SUM(M8,M9,M10,M11,M12)</f>
        <v>0</v>
      </c>
      <c r="N13" s="495">
        <f>SUM(N8,N9,N10,N11,N12,)</f>
        <v>3</v>
      </c>
      <c r="P13" s="472"/>
      <c r="Q13" s="472"/>
      <c r="R13" s="472"/>
      <c r="S13" s="472"/>
      <c r="T13" s="472"/>
      <c r="U13" s="472"/>
    </row>
    <row r="14" spans="1:26" ht="15.6">
      <c r="A14" s="472"/>
      <c r="B14" s="474"/>
      <c r="C14" s="496" t="s">
        <v>977</v>
      </c>
      <c r="D14" s="497"/>
      <c r="E14" s="498" t="str">
        <f>E7</f>
        <v>ЗКО</v>
      </c>
      <c r="F14" s="474"/>
      <c r="G14" s="474"/>
      <c r="H14" s="474"/>
      <c r="I14" s="474"/>
      <c r="J14" s="474"/>
      <c r="K14" s="474"/>
      <c r="L14" s="474"/>
      <c r="M14" s="474"/>
      <c r="N14" s="474"/>
      <c r="P14" s="472"/>
      <c r="Q14" s="472"/>
      <c r="R14" s="472"/>
      <c r="S14" s="472"/>
      <c r="T14" s="472"/>
      <c r="U14" s="472"/>
    </row>
    <row r="15" spans="1:26" ht="13.8">
      <c r="A15" s="472"/>
      <c r="B15" s="476" t="s">
        <v>978</v>
      </c>
      <c r="D15" s="472"/>
      <c r="F15" s="474"/>
      <c r="G15" s="474"/>
      <c r="H15" s="474"/>
      <c r="I15" s="474"/>
      <c r="J15" s="474"/>
      <c r="K15" s="474"/>
      <c r="L15" s="474"/>
      <c r="M15" s="474"/>
      <c r="N15" s="474"/>
      <c r="P15" s="472"/>
      <c r="Q15" s="472"/>
      <c r="R15" s="472"/>
      <c r="S15" s="472"/>
      <c r="T15" s="472"/>
      <c r="U15" s="472"/>
    </row>
    <row r="16" spans="1:26">
      <c r="A16" s="472"/>
      <c r="B16" s="725" t="s">
        <v>959</v>
      </c>
      <c r="C16" s="477" t="s">
        <v>960</v>
      </c>
      <c r="D16" s="725" t="s">
        <v>959</v>
      </c>
      <c r="E16" s="477" t="s">
        <v>961</v>
      </c>
      <c r="F16" s="727" t="s">
        <v>962</v>
      </c>
      <c r="G16" s="728"/>
      <c r="H16" s="728"/>
      <c r="I16" s="728"/>
      <c r="J16" s="728"/>
      <c r="K16" s="727" t="s">
        <v>963</v>
      </c>
      <c r="L16" s="729"/>
      <c r="M16" s="727" t="s">
        <v>964</v>
      </c>
      <c r="N16" s="729"/>
      <c r="P16" s="472"/>
      <c r="Q16" s="472"/>
      <c r="R16" s="472"/>
      <c r="S16" s="472"/>
      <c r="T16" s="472"/>
      <c r="U16" s="472"/>
    </row>
    <row r="17" spans="1:21" ht="13.8">
      <c r="A17" s="478"/>
      <c r="B17" s="726"/>
      <c r="C17" s="479" t="s">
        <v>411</v>
      </c>
      <c r="D17" s="726"/>
      <c r="E17" s="479" t="s">
        <v>379</v>
      </c>
      <c r="F17" s="480">
        <v>1</v>
      </c>
      <c r="G17" s="480">
        <v>2</v>
      </c>
      <c r="H17" s="480">
        <v>3</v>
      </c>
      <c r="I17" s="480">
        <v>4</v>
      </c>
      <c r="J17" s="480">
        <v>5</v>
      </c>
      <c r="K17" s="480" t="s">
        <v>965</v>
      </c>
      <c r="L17" s="480" t="s">
        <v>409</v>
      </c>
      <c r="M17" s="480" t="s">
        <v>966</v>
      </c>
      <c r="N17" s="480" t="s">
        <v>967</v>
      </c>
      <c r="P17" s="472"/>
      <c r="Q17" s="472"/>
      <c r="R17" s="472"/>
      <c r="S17" s="472"/>
      <c r="T17" s="472"/>
      <c r="U17" s="472"/>
    </row>
    <row r="18" spans="1:21">
      <c r="A18" s="481"/>
      <c r="B18" s="482" t="s">
        <v>968</v>
      </c>
      <c r="C18" s="483" t="s">
        <v>1080</v>
      </c>
      <c r="D18" s="503" t="s">
        <v>969</v>
      </c>
      <c r="E18" s="483" t="s">
        <v>1081</v>
      </c>
      <c r="F18" s="485">
        <v>-7</v>
      </c>
      <c r="G18" s="485">
        <v>-5</v>
      </c>
      <c r="H18" s="485">
        <v>-9</v>
      </c>
      <c r="I18" s="485"/>
      <c r="J18" s="485"/>
      <c r="K18" s="485"/>
      <c r="L18" s="485"/>
      <c r="M18" s="485">
        <f t="shared" ref="M18:M22" si="3">IF(OR(U18=1,U18=2,U18=3),1,0)</f>
        <v>0</v>
      </c>
      <c r="N18" s="509">
        <f t="shared" ref="N18:N22" si="4">IF(OR(U18=-1,U18=-2,U18=-3),1,0)</f>
        <v>1</v>
      </c>
      <c r="P18" s="487">
        <f t="shared" ref="P18:T22" si="5">SIGN(F18)</f>
        <v>-1</v>
      </c>
      <c r="Q18" s="487">
        <f t="shared" si="5"/>
        <v>-1</v>
      </c>
      <c r="R18" s="487">
        <f t="shared" si="5"/>
        <v>-1</v>
      </c>
      <c r="S18" s="487">
        <f t="shared" si="5"/>
        <v>0</v>
      </c>
      <c r="T18" s="487">
        <f t="shared" si="5"/>
        <v>0</v>
      </c>
      <c r="U18" s="487">
        <f>P18+Q18+R18+S18+T18</f>
        <v>-3</v>
      </c>
    </row>
    <row r="19" spans="1:21">
      <c r="A19" s="481"/>
      <c r="B19" s="482" t="s">
        <v>970</v>
      </c>
      <c r="C19" s="488" t="s">
        <v>1082</v>
      </c>
      <c r="D19" s="503" t="s">
        <v>972</v>
      </c>
      <c r="E19" s="488" t="s">
        <v>1083</v>
      </c>
      <c r="F19" s="485">
        <v>-1</v>
      </c>
      <c r="G19" s="485">
        <v>-2</v>
      </c>
      <c r="H19" s="485">
        <v>-4</v>
      </c>
      <c r="I19" s="485"/>
      <c r="J19" s="485"/>
      <c r="K19" s="485"/>
      <c r="L19" s="485"/>
      <c r="M19" s="485">
        <f t="shared" si="3"/>
        <v>0</v>
      </c>
      <c r="N19" s="509">
        <f t="shared" si="4"/>
        <v>1</v>
      </c>
      <c r="P19" s="487">
        <f t="shared" si="5"/>
        <v>-1</v>
      </c>
      <c r="Q19" s="487">
        <f t="shared" si="5"/>
        <v>-1</v>
      </c>
      <c r="R19" s="487">
        <f t="shared" si="5"/>
        <v>-1</v>
      </c>
      <c r="S19" s="487">
        <f t="shared" si="5"/>
        <v>0</v>
      </c>
      <c r="T19" s="487">
        <f t="shared" si="5"/>
        <v>0</v>
      </c>
      <c r="U19" s="487">
        <f>P19+Q19+R19+S19+T19</f>
        <v>-3</v>
      </c>
    </row>
    <row r="20" spans="1:21">
      <c r="A20" s="481">
        <f>A18</f>
        <v>0</v>
      </c>
      <c r="B20" s="489" t="s">
        <v>973</v>
      </c>
      <c r="C20" s="490" t="s">
        <v>482</v>
      </c>
      <c r="D20" s="503" t="s">
        <v>975</v>
      </c>
      <c r="E20" s="490" t="s">
        <v>1084</v>
      </c>
      <c r="F20" s="491">
        <v>-9</v>
      </c>
      <c r="G20" s="491">
        <v>9</v>
      </c>
      <c r="H20" s="491">
        <v>-7</v>
      </c>
      <c r="I20" s="491">
        <v>9</v>
      </c>
      <c r="J20" s="491">
        <v>-7</v>
      </c>
      <c r="K20" s="491"/>
      <c r="L20" s="491"/>
      <c r="M20" s="485">
        <f t="shared" si="3"/>
        <v>0</v>
      </c>
      <c r="N20" s="509">
        <f t="shared" si="4"/>
        <v>1</v>
      </c>
      <c r="P20" s="487">
        <f t="shared" si="5"/>
        <v>-1</v>
      </c>
      <c r="Q20" s="487">
        <f t="shared" si="5"/>
        <v>1</v>
      </c>
      <c r="R20" s="487">
        <f t="shared" si="5"/>
        <v>-1</v>
      </c>
      <c r="S20" s="487">
        <f t="shared" si="5"/>
        <v>1</v>
      </c>
      <c r="T20" s="487">
        <f t="shared" si="5"/>
        <v>-1</v>
      </c>
      <c r="U20" s="487">
        <f>P20+Q20+R20+S20+T20</f>
        <v>-1</v>
      </c>
    </row>
    <row r="21" spans="1:21">
      <c r="A21" s="481">
        <f>A18</f>
        <v>0</v>
      </c>
      <c r="B21" s="482" t="s">
        <v>968</v>
      </c>
      <c r="C21" s="507" t="str">
        <f>C18</f>
        <v>ТОРШАЕВА Г.</v>
      </c>
      <c r="D21" s="503" t="str">
        <f>D19</f>
        <v>Y</v>
      </c>
      <c r="E21" s="507" t="str">
        <f>E19</f>
        <v xml:space="preserve">АКАШЕВА З. </v>
      </c>
      <c r="F21" s="485"/>
      <c r="G21" s="485"/>
      <c r="H21" s="485"/>
      <c r="I21" s="485"/>
      <c r="J21" s="485"/>
      <c r="K21" s="485"/>
      <c r="L21" s="485"/>
      <c r="M21" s="507">
        <f t="shared" si="3"/>
        <v>0</v>
      </c>
      <c r="N21" s="507">
        <f t="shared" si="4"/>
        <v>0</v>
      </c>
      <c r="P21" s="487">
        <f t="shared" si="5"/>
        <v>0</v>
      </c>
      <c r="Q21" s="487">
        <f t="shared" si="5"/>
        <v>0</v>
      </c>
      <c r="R21" s="487">
        <f t="shared" si="5"/>
        <v>0</v>
      </c>
      <c r="S21" s="487">
        <f t="shared" si="5"/>
        <v>0</v>
      </c>
      <c r="T21" s="487">
        <f t="shared" si="5"/>
        <v>0</v>
      </c>
      <c r="U21" s="487">
        <f>P21+Q21+R21+S21+T21</f>
        <v>0</v>
      </c>
    </row>
    <row r="22" spans="1:21" ht="13.8" thickBot="1">
      <c r="A22" s="481">
        <f>A19</f>
        <v>0</v>
      </c>
      <c r="B22" s="482" t="s">
        <v>970</v>
      </c>
      <c r="C22" s="507" t="str">
        <f>C19</f>
        <v xml:space="preserve">ТЕМИРХАНОВА А. </v>
      </c>
      <c r="D22" s="503" t="str">
        <f>D18</f>
        <v>X</v>
      </c>
      <c r="E22" s="507" t="str">
        <f>E18</f>
        <v>СМИРНОВА А.</v>
      </c>
      <c r="F22" s="485"/>
      <c r="G22" s="485"/>
      <c r="H22" s="485"/>
      <c r="I22" s="485"/>
      <c r="J22" s="485"/>
      <c r="K22" s="485"/>
      <c r="L22" s="485"/>
      <c r="M22" s="507">
        <f t="shared" si="3"/>
        <v>0</v>
      </c>
      <c r="N22" s="507">
        <f t="shared" si="4"/>
        <v>0</v>
      </c>
      <c r="P22" s="487">
        <f t="shared" si="5"/>
        <v>0</v>
      </c>
      <c r="Q22" s="487">
        <f t="shared" si="5"/>
        <v>0</v>
      </c>
      <c r="R22" s="487">
        <f t="shared" si="5"/>
        <v>0</v>
      </c>
      <c r="S22" s="487">
        <f t="shared" si="5"/>
        <v>0</v>
      </c>
      <c r="T22" s="487">
        <f t="shared" si="5"/>
        <v>0</v>
      </c>
      <c r="U22" s="487">
        <f>P22+Q22+R22+S22+T22</f>
        <v>0</v>
      </c>
    </row>
    <row r="23" spans="1:21" ht="13.8" thickBot="1">
      <c r="A23" s="472"/>
      <c r="B23" s="474"/>
      <c r="D23" s="472"/>
      <c r="F23" s="474"/>
      <c r="G23" s="474"/>
      <c r="H23" s="474"/>
      <c r="I23" s="493" t="s">
        <v>976</v>
      </c>
      <c r="J23" s="474"/>
      <c r="K23" s="474"/>
      <c r="L23" s="474"/>
      <c r="M23" s="494">
        <f>SUM(M18,M19,M20,M21,M22)</f>
        <v>0</v>
      </c>
      <c r="N23" s="495">
        <f>SUM(N18,N19,N20,N21,N22,)</f>
        <v>3</v>
      </c>
      <c r="P23" s="472"/>
      <c r="Q23" s="472"/>
      <c r="R23" s="472"/>
      <c r="S23" s="472"/>
      <c r="T23" s="472"/>
      <c r="U23" s="472"/>
    </row>
    <row r="24" spans="1:21" ht="15.6">
      <c r="A24" s="472"/>
      <c r="B24" s="474"/>
      <c r="C24" s="496" t="s">
        <v>977</v>
      </c>
      <c r="D24" s="497"/>
      <c r="E24" s="498" t="str">
        <f>E17</f>
        <v>КАРАГАНДИНСКАЯ обл.</v>
      </c>
      <c r="F24" s="474"/>
      <c r="G24" s="474"/>
      <c r="H24" s="474"/>
      <c r="I24" s="474"/>
      <c r="J24" s="474"/>
      <c r="K24" s="474"/>
      <c r="L24" s="474"/>
      <c r="M24" s="474"/>
      <c r="N24" s="474"/>
      <c r="P24" s="472"/>
      <c r="Q24" s="472"/>
      <c r="R24" s="472"/>
      <c r="S24" s="472"/>
      <c r="T24" s="472"/>
      <c r="U24" s="472"/>
    </row>
    <row r="25" spans="1:21" ht="13.8">
      <c r="A25" s="472"/>
      <c r="B25" s="476" t="s">
        <v>981</v>
      </c>
      <c r="D25" s="472"/>
      <c r="F25" s="474"/>
      <c r="G25" s="474"/>
      <c r="H25" s="474"/>
      <c r="I25" s="474"/>
      <c r="J25" s="474"/>
      <c r="K25" s="474"/>
      <c r="L25" s="474"/>
      <c r="M25" s="474"/>
      <c r="N25" s="474"/>
      <c r="P25" s="472"/>
      <c r="Q25" s="472"/>
      <c r="R25" s="472"/>
      <c r="S25" s="472"/>
      <c r="T25" s="472"/>
      <c r="U25" s="472"/>
    </row>
    <row r="26" spans="1:21">
      <c r="A26" s="472"/>
      <c r="B26" s="725" t="s">
        <v>959</v>
      </c>
      <c r="C26" s="477" t="s">
        <v>960</v>
      </c>
      <c r="D26" s="725" t="s">
        <v>959</v>
      </c>
      <c r="E26" s="477" t="s">
        <v>961</v>
      </c>
      <c r="F26" s="727" t="s">
        <v>962</v>
      </c>
      <c r="G26" s="728"/>
      <c r="H26" s="728"/>
      <c r="I26" s="728"/>
      <c r="J26" s="728"/>
      <c r="K26" s="727" t="s">
        <v>963</v>
      </c>
      <c r="L26" s="729"/>
      <c r="M26" s="727" t="s">
        <v>964</v>
      </c>
      <c r="N26" s="729"/>
      <c r="P26" s="472"/>
      <c r="Q26" s="472"/>
      <c r="R26" s="472"/>
      <c r="S26" s="472"/>
      <c r="T26" s="472"/>
      <c r="U26" s="472"/>
    </row>
    <row r="27" spans="1:21" ht="13.8">
      <c r="A27" s="478"/>
      <c r="B27" s="726"/>
      <c r="C27" s="479" t="s">
        <v>159</v>
      </c>
      <c r="D27" s="726"/>
      <c r="E27" s="479" t="s">
        <v>398</v>
      </c>
      <c r="F27" s="480">
        <v>1</v>
      </c>
      <c r="G27" s="480">
        <v>2</v>
      </c>
      <c r="H27" s="480">
        <v>3</v>
      </c>
      <c r="I27" s="480">
        <v>4</v>
      </c>
      <c r="J27" s="480">
        <v>5</v>
      </c>
      <c r="K27" s="480" t="s">
        <v>965</v>
      </c>
      <c r="L27" s="480" t="s">
        <v>409</v>
      </c>
      <c r="M27" s="480" t="s">
        <v>966</v>
      </c>
      <c r="N27" s="480" t="s">
        <v>967</v>
      </c>
      <c r="P27" s="472"/>
      <c r="Q27" s="472"/>
      <c r="R27" s="472"/>
      <c r="S27" s="472"/>
      <c r="T27" s="472"/>
      <c r="U27" s="472"/>
    </row>
    <row r="28" spans="1:21">
      <c r="A28" s="481"/>
      <c r="B28" s="482" t="s">
        <v>968</v>
      </c>
      <c r="C28" s="483" t="s">
        <v>1085</v>
      </c>
      <c r="D28" s="503" t="s">
        <v>969</v>
      </c>
      <c r="E28" s="483" t="s">
        <v>567</v>
      </c>
      <c r="F28" s="485">
        <v>5</v>
      </c>
      <c r="G28" s="485">
        <v>-12</v>
      </c>
      <c r="H28" s="485">
        <v>-2</v>
      </c>
      <c r="I28" s="485">
        <v>-5</v>
      </c>
      <c r="J28" s="485"/>
      <c r="K28" s="485"/>
      <c r="L28" s="485"/>
      <c r="M28" s="485">
        <f t="shared" ref="M28:M32" si="6">IF(OR(U28=1,U28=2,U28=3),1,0)</f>
        <v>0</v>
      </c>
      <c r="N28" s="509">
        <f t="shared" ref="N28:N32" si="7">IF(OR(U28=-1,U28=-2,U28=-3),1,0)</f>
        <v>1</v>
      </c>
      <c r="P28" s="487">
        <f t="shared" ref="P28:T32" si="8">SIGN(F28)</f>
        <v>1</v>
      </c>
      <c r="Q28" s="487">
        <f t="shared" si="8"/>
        <v>-1</v>
      </c>
      <c r="R28" s="487">
        <f t="shared" si="8"/>
        <v>-1</v>
      </c>
      <c r="S28" s="487">
        <f t="shared" si="8"/>
        <v>-1</v>
      </c>
      <c r="T28" s="487">
        <f t="shared" si="8"/>
        <v>0</v>
      </c>
      <c r="U28" s="487">
        <f>P28+Q28+R28+S28+T28</f>
        <v>-2</v>
      </c>
    </row>
    <row r="29" spans="1:21">
      <c r="A29" s="481"/>
      <c r="B29" s="482" t="s">
        <v>970</v>
      </c>
      <c r="C29" s="488" t="s">
        <v>476</v>
      </c>
      <c r="D29" s="503" t="s">
        <v>972</v>
      </c>
      <c r="E29" s="488" t="s">
        <v>569</v>
      </c>
      <c r="F29" s="485">
        <v>-5</v>
      </c>
      <c r="G29" s="485">
        <v>-7</v>
      </c>
      <c r="H29" s="485">
        <v>-4</v>
      </c>
      <c r="I29" s="485"/>
      <c r="J29" s="485"/>
      <c r="K29" s="485"/>
      <c r="L29" s="485"/>
      <c r="M29" s="485">
        <f t="shared" si="6"/>
        <v>0</v>
      </c>
      <c r="N29" s="509">
        <f t="shared" si="7"/>
        <v>1</v>
      </c>
      <c r="P29" s="487">
        <f t="shared" si="8"/>
        <v>-1</v>
      </c>
      <c r="Q29" s="487">
        <f t="shared" si="8"/>
        <v>-1</v>
      </c>
      <c r="R29" s="487">
        <f t="shared" si="8"/>
        <v>-1</v>
      </c>
      <c r="S29" s="487">
        <f t="shared" si="8"/>
        <v>0</v>
      </c>
      <c r="T29" s="487">
        <f t="shared" si="8"/>
        <v>0</v>
      </c>
      <c r="U29" s="487">
        <f>P29+Q29+R29+S29+T29</f>
        <v>-3</v>
      </c>
    </row>
    <row r="30" spans="1:21">
      <c r="A30" s="481">
        <f>A28</f>
        <v>0</v>
      </c>
      <c r="B30" s="489" t="s">
        <v>973</v>
      </c>
      <c r="C30" s="490" t="s">
        <v>510</v>
      </c>
      <c r="D30" s="503" t="s">
        <v>975</v>
      </c>
      <c r="E30" s="490" t="s">
        <v>449</v>
      </c>
      <c r="F30" s="491">
        <v>-8</v>
      </c>
      <c r="G30" s="491">
        <v>-9</v>
      </c>
      <c r="H30" s="491">
        <v>-5</v>
      </c>
      <c r="I30" s="491"/>
      <c r="J30" s="491"/>
      <c r="K30" s="491"/>
      <c r="L30" s="491"/>
      <c r="M30" s="485">
        <f t="shared" si="6"/>
        <v>0</v>
      </c>
      <c r="N30" s="509">
        <f t="shared" si="7"/>
        <v>1</v>
      </c>
      <c r="P30" s="487">
        <f t="shared" si="8"/>
        <v>-1</v>
      </c>
      <c r="Q30" s="487">
        <f t="shared" si="8"/>
        <v>-1</v>
      </c>
      <c r="R30" s="487">
        <f t="shared" si="8"/>
        <v>-1</v>
      </c>
      <c r="S30" s="487">
        <f t="shared" si="8"/>
        <v>0</v>
      </c>
      <c r="T30" s="487">
        <f t="shared" si="8"/>
        <v>0</v>
      </c>
      <c r="U30" s="487">
        <f>P30+Q30+R30+S30+T30</f>
        <v>-3</v>
      </c>
    </row>
    <row r="31" spans="1:21">
      <c r="A31" s="481">
        <f>A28</f>
        <v>0</v>
      </c>
      <c r="B31" s="482" t="s">
        <v>968</v>
      </c>
      <c r="C31" s="507" t="str">
        <f>C28</f>
        <v>ПЮРКО Е.</v>
      </c>
      <c r="D31" s="503" t="str">
        <f>D29</f>
        <v>Y</v>
      </c>
      <c r="E31" s="507" t="str">
        <f>E29</f>
        <v>БЕЙСЕНОВА</v>
      </c>
      <c r="F31" s="485"/>
      <c r="G31" s="485"/>
      <c r="H31" s="485"/>
      <c r="I31" s="485"/>
      <c r="J31" s="485"/>
      <c r="K31" s="485"/>
      <c r="L31" s="485"/>
      <c r="M31" s="507">
        <f t="shared" si="6"/>
        <v>0</v>
      </c>
      <c r="N31" s="507">
        <f t="shared" si="7"/>
        <v>0</v>
      </c>
      <c r="P31" s="487">
        <f t="shared" si="8"/>
        <v>0</v>
      </c>
      <c r="Q31" s="487">
        <f t="shared" si="8"/>
        <v>0</v>
      </c>
      <c r="R31" s="487">
        <f t="shared" si="8"/>
        <v>0</v>
      </c>
      <c r="S31" s="487">
        <f t="shared" si="8"/>
        <v>0</v>
      </c>
      <c r="T31" s="487">
        <f t="shared" si="8"/>
        <v>0</v>
      </c>
      <c r="U31" s="487">
        <f>P31+Q31+R31+S31+T31</f>
        <v>0</v>
      </c>
    </row>
    <row r="32" spans="1:21" ht="13.8" thickBot="1">
      <c r="A32" s="481">
        <f>A29</f>
        <v>0</v>
      </c>
      <c r="B32" s="482" t="s">
        <v>970</v>
      </c>
      <c r="C32" s="507" t="str">
        <f>C29</f>
        <v>САНДЫБАЙ</v>
      </c>
      <c r="D32" s="503" t="str">
        <f>D28</f>
        <v>X</v>
      </c>
      <c r="E32" s="507" t="str">
        <f>E28</f>
        <v>УСПАНОВА</v>
      </c>
      <c r="F32" s="485"/>
      <c r="G32" s="485"/>
      <c r="H32" s="485"/>
      <c r="I32" s="485"/>
      <c r="J32" s="485"/>
      <c r="K32" s="485"/>
      <c r="L32" s="485"/>
      <c r="M32" s="507">
        <f t="shared" si="6"/>
        <v>0</v>
      </c>
      <c r="N32" s="507">
        <f t="shared" si="7"/>
        <v>0</v>
      </c>
      <c r="P32" s="487">
        <f t="shared" si="8"/>
        <v>0</v>
      </c>
      <c r="Q32" s="487">
        <f t="shared" si="8"/>
        <v>0</v>
      </c>
      <c r="R32" s="487">
        <f t="shared" si="8"/>
        <v>0</v>
      </c>
      <c r="S32" s="487">
        <f t="shared" si="8"/>
        <v>0</v>
      </c>
      <c r="T32" s="487">
        <f t="shared" si="8"/>
        <v>0</v>
      </c>
      <c r="U32" s="487">
        <f>P32+Q32+R32+S32+T32</f>
        <v>0</v>
      </c>
    </row>
    <row r="33" spans="1:21" ht="13.8" thickBot="1">
      <c r="A33" s="472"/>
      <c r="B33" s="474"/>
      <c r="D33" s="472"/>
      <c r="F33" s="474"/>
      <c r="G33" s="474"/>
      <c r="H33" s="474"/>
      <c r="I33" s="493" t="s">
        <v>976</v>
      </c>
      <c r="J33" s="474"/>
      <c r="K33" s="474"/>
      <c r="L33" s="474"/>
      <c r="M33" s="494">
        <f>SUM(M28,M29,M30,M31,M32)</f>
        <v>0</v>
      </c>
      <c r="N33" s="495">
        <f>SUM(N28,N29,N30,N31,N32,)</f>
        <v>3</v>
      </c>
      <c r="P33" s="472"/>
      <c r="Q33" s="472"/>
      <c r="R33" s="472"/>
      <c r="S33" s="472"/>
      <c r="T33" s="472"/>
      <c r="U33" s="472"/>
    </row>
    <row r="34" spans="1:21" ht="15.6">
      <c r="A34" s="472"/>
      <c r="B34" s="474"/>
      <c r="C34" s="496" t="s">
        <v>977</v>
      </c>
      <c r="D34" s="497"/>
      <c r="E34" s="498" t="str">
        <f>E27</f>
        <v>г.АЛМАТЫ</v>
      </c>
      <c r="F34" s="474"/>
      <c r="G34" s="474"/>
      <c r="H34" s="474"/>
      <c r="I34" s="474"/>
      <c r="J34" s="474"/>
      <c r="K34" s="474"/>
      <c r="L34" s="474"/>
      <c r="M34" s="474"/>
      <c r="N34" s="474"/>
      <c r="P34" s="472"/>
      <c r="Q34" s="472"/>
      <c r="R34" s="472"/>
      <c r="S34" s="472"/>
      <c r="T34" s="472"/>
      <c r="U34" s="472"/>
    </row>
    <row r="35" spans="1:21" ht="13.8">
      <c r="A35" s="472"/>
      <c r="B35" s="476" t="s">
        <v>986</v>
      </c>
      <c r="D35" s="472"/>
      <c r="E35" s="499"/>
      <c r="F35" s="474"/>
      <c r="G35" s="474"/>
      <c r="H35" s="474"/>
      <c r="I35" s="474"/>
      <c r="J35" s="474"/>
      <c r="K35" s="474"/>
      <c r="L35" s="474"/>
      <c r="M35" s="474"/>
      <c r="N35" s="474"/>
      <c r="P35" s="472"/>
      <c r="Q35" s="472"/>
      <c r="R35" s="472"/>
      <c r="S35" s="472"/>
      <c r="T35" s="472"/>
      <c r="U35" s="472"/>
    </row>
    <row r="36" spans="1:21">
      <c r="A36" s="472"/>
      <c r="B36" s="725" t="s">
        <v>959</v>
      </c>
      <c r="C36" s="477" t="s">
        <v>960</v>
      </c>
      <c r="D36" s="725" t="s">
        <v>959</v>
      </c>
      <c r="E36" s="477" t="s">
        <v>961</v>
      </c>
      <c r="F36" s="727" t="s">
        <v>962</v>
      </c>
      <c r="G36" s="728"/>
      <c r="H36" s="728"/>
      <c r="I36" s="728"/>
      <c r="J36" s="728"/>
      <c r="K36" s="727" t="s">
        <v>963</v>
      </c>
      <c r="L36" s="729"/>
      <c r="M36" s="727" t="s">
        <v>964</v>
      </c>
      <c r="N36" s="729"/>
      <c r="P36" s="472"/>
      <c r="Q36" s="472"/>
      <c r="R36" s="472"/>
      <c r="S36" s="472"/>
      <c r="T36" s="472"/>
      <c r="U36" s="472"/>
    </row>
    <row r="37" spans="1:21" ht="14.4" thickBot="1">
      <c r="A37" s="478"/>
      <c r="B37" s="726"/>
      <c r="C37" s="479" t="s">
        <v>388</v>
      </c>
      <c r="D37" s="726"/>
      <c r="E37" s="479" t="s">
        <v>402</v>
      </c>
      <c r="F37" s="480">
        <v>1</v>
      </c>
      <c r="G37" s="480">
        <v>2</v>
      </c>
      <c r="H37" s="480">
        <v>3</v>
      </c>
      <c r="I37" s="480">
        <v>4</v>
      </c>
      <c r="J37" s="480">
        <v>5</v>
      </c>
      <c r="K37" s="480" t="s">
        <v>965</v>
      </c>
      <c r="L37" s="480" t="s">
        <v>409</v>
      </c>
      <c r="M37" s="480" t="s">
        <v>966</v>
      </c>
      <c r="N37" s="480" t="s">
        <v>967</v>
      </c>
      <c r="P37" s="472"/>
      <c r="Q37" s="472"/>
      <c r="R37" s="472"/>
      <c r="S37" s="472"/>
      <c r="T37" s="472"/>
      <c r="U37" s="472"/>
    </row>
    <row r="38" spans="1:21" ht="13.8" thickBot="1">
      <c r="A38" s="481"/>
      <c r="B38" s="482" t="s">
        <v>968</v>
      </c>
      <c r="C38" s="483" t="s">
        <v>539</v>
      </c>
      <c r="D38" s="503" t="s">
        <v>969</v>
      </c>
      <c r="E38" s="483" t="s">
        <v>1086</v>
      </c>
      <c r="F38" s="485">
        <v>-5</v>
      </c>
      <c r="G38" s="485">
        <v>-3</v>
      </c>
      <c r="H38" s="485">
        <v>-2</v>
      </c>
      <c r="I38" s="485"/>
      <c r="J38" s="485"/>
      <c r="K38" s="485"/>
      <c r="L38" s="485"/>
      <c r="M38" s="494">
        <f t="shared" ref="M38:M42" si="9">IF(OR(U38=1,U38=2,U38=3),1,0)</f>
        <v>0</v>
      </c>
      <c r="N38" s="509">
        <f t="shared" ref="N38:N42" si="10">IF(OR(U38=-1,U38=-2,U38=-3),1,0)</f>
        <v>1</v>
      </c>
      <c r="P38" s="487">
        <f t="shared" ref="P38:T42" si="11">SIGN(F38)</f>
        <v>-1</v>
      </c>
      <c r="Q38" s="487">
        <f t="shared" si="11"/>
        <v>-1</v>
      </c>
      <c r="R38" s="487">
        <f t="shared" si="11"/>
        <v>-1</v>
      </c>
      <c r="S38" s="487">
        <f t="shared" si="11"/>
        <v>0</v>
      </c>
      <c r="T38" s="487">
        <f t="shared" si="11"/>
        <v>0</v>
      </c>
      <c r="U38" s="487">
        <f>P38+Q38+R38+S38+T38</f>
        <v>-3</v>
      </c>
    </row>
    <row r="39" spans="1:21" ht="13.8" thickBot="1">
      <c r="A39" s="481"/>
      <c r="B39" s="482" t="s">
        <v>970</v>
      </c>
      <c r="C39" s="488" t="s">
        <v>432</v>
      </c>
      <c r="D39" s="503" t="s">
        <v>972</v>
      </c>
      <c r="E39" s="488" t="s">
        <v>1087</v>
      </c>
      <c r="F39" s="485">
        <v>-3</v>
      </c>
      <c r="G39" s="485">
        <v>-5</v>
      </c>
      <c r="H39" s="485">
        <v>-3</v>
      </c>
      <c r="I39" s="485"/>
      <c r="J39" s="485"/>
      <c r="K39" s="485"/>
      <c r="L39" s="485"/>
      <c r="M39" s="494">
        <f t="shared" si="9"/>
        <v>0</v>
      </c>
      <c r="N39" s="509">
        <f t="shared" si="10"/>
        <v>1</v>
      </c>
      <c r="P39" s="487">
        <f t="shared" si="11"/>
        <v>-1</v>
      </c>
      <c r="Q39" s="487">
        <f t="shared" si="11"/>
        <v>-1</v>
      </c>
      <c r="R39" s="487">
        <f t="shared" si="11"/>
        <v>-1</v>
      </c>
      <c r="S39" s="487">
        <f t="shared" si="11"/>
        <v>0</v>
      </c>
      <c r="T39" s="487">
        <f t="shared" si="11"/>
        <v>0</v>
      </c>
      <c r="U39" s="487">
        <f>P39+Q39+R39+S39+T39</f>
        <v>-3</v>
      </c>
    </row>
    <row r="40" spans="1:21" ht="13.8" thickBot="1">
      <c r="A40" s="481">
        <f>A38</f>
        <v>0</v>
      </c>
      <c r="B40" s="489" t="s">
        <v>973</v>
      </c>
      <c r="C40" s="490" t="s">
        <v>474</v>
      </c>
      <c r="D40" s="503" t="s">
        <v>975</v>
      </c>
      <c r="E40" s="490" t="s">
        <v>1088</v>
      </c>
      <c r="F40" s="491">
        <v>-4</v>
      </c>
      <c r="G40" s="491">
        <v>-10</v>
      </c>
      <c r="H40" s="491">
        <v>-9</v>
      </c>
      <c r="I40" s="491"/>
      <c r="J40" s="491"/>
      <c r="K40" s="491"/>
      <c r="L40" s="491"/>
      <c r="M40" s="494">
        <f t="shared" si="9"/>
        <v>0</v>
      </c>
      <c r="N40" s="509">
        <f t="shared" si="10"/>
        <v>1</v>
      </c>
      <c r="P40" s="487">
        <f t="shared" si="11"/>
        <v>-1</v>
      </c>
      <c r="Q40" s="487">
        <f t="shared" si="11"/>
        <v>-1</v>
      </c>
      <c r="R40" s="487">
        <f t="shared" si="11"/>
        <v>-1</v>
      </c>
      <c r="S40" s="487">
        <f t="shared" si="11"/>
        <v>0</v>
      </c>
      <c r="T40" s="487">
        <f t="shared" si="11"/>
        <v>0</v>
      </c>
      <c r="U40" s="487">
        <f>P40+Q40+R40+S40+T40</f>
        <v>-3</v>
      </c>
    </row>
    <row r="41" spans="1:21">
      <c r="A41" s="481">
        <f>A38</f>
        <v>0</v>
      </c>
      <c r="B41" s="482" t="s">
        <v>968</v>
      </c>
      <c r="C41" s="507" t="str">
        <f>C38</f>
        <v>КРЮКОВСКАЯ</v>
      </c>
      <c r="D41" s="503" t="str">
        <f>D39</f>
        <v>Y</v>
      </c>
      <c r="E41" s="507" t="str">
        <f>E39</f>
        <v xml:space="preserve">БАХЫТ А. </v>
      </c>
      <c r="F41" s="485"/>
      <c r="G41" s="485"/>
      <c r="H41" s="485"/>
      <c r="I41" s="485"/>
      <c r="J41" s="485"/>
      <c r="K41" s="485"/>
      <c r="L41" s="485"/>
      <c r="M41" s="507">
        <f t="shared" si="9"/>
        <v>0</v>
      </c>
      <c r="N41" s="507">
        <f t="shared" si="10"/>
        <v>0</v>
      </c>
      <c r="P41" s="487">
        <f t="shared" si="11"/>
        <v>0</v>
      </c>
      <c r="Q41" s="487">
        <f t="shared" si="11"/>
        <v>0</v>
      </c>
      <c r="R41" s="487">
        <f t="shared" si="11"/>
        <v>0</v>
      </c>
      <c r="S41" s="487">
        <f t="shared" si="11"/>
        <v>0</v>
      </c>
      <c r="T41" s="487">
        <f t="shared" si="11"/>
        <v>0</v>
      </c>
      <c r="U41" s="487">
        <f>P41+Q41+R41+S41+T41</f>
        <v>0</v>
      </c>
    </row>
    <row r="42" spans="1:21" ht="13.8" thickBot="1">
      <c r="A42" s="481">
        <f>A39</f>
        <v>0</v>
      </c>
      <c r="B42" s="482" t="s">
        <v>970</v>
      </c>
      <c r="C42" s="507" t="str">
        <f>C39</f>
        <v>АМЕТОВА</v>
      </c>
      <c r="D42" s="503" t="str">
        <f>D38</f>
        <v>X</v>
      </c>
      <c r="E42" s="507" t="str">
        <f>E38</f>
        <v>МИРКАДИРОВА С.</v>
      </c>
      <c r="F42" s="485"/>
      <c r="G42" s="485"/>
      <c r="H42" s="485"/>
      <c r="I42" s="485"/>
      <c r="J42" s="485"/>
      <c r="K42" s="485"/>
      <c r="L42" s="485"/>
      <c r="M42" s="507">
        <f t="shared" si="9"/>
        <v>0</v>
      </c>
      <c r="N42" s="507">
        <f t="shared" si="10"/>
        <v>0</v>
      </c>
      <c r="P42" s="487">
        <f t="shared" si="11"/>
        <v>0</v>
      </c>
      <c r="Q42" s="487">
        <f t="shared" si="11"/>
        <v>0</v>
      </c>
      <c r="R42" s="487">
        <f t="shared" si="11"/>
        <v>0</v>
      </c>
      <c r="S42" s="487">
        <f t="shared" si="11"/>
        <v>0</v>
      </c>
      <c r="T42" s="487">
        <f t="shared" si="11"/>
        <v>0</v>
      </c>
      <c r="U42" s="487">
        <f>P42+Q42+R42+S42+T42</f>
        <v>0</v>
      </c>
    </row>
    <row r="43" spans="1:21" ht="13.8" thickBot="1">
      <c r="A43" s="472"/>
      <c r="B43" s="474"/>
      <c r="D43" s="472"/>
      <c r="F43" s="474"/>
      <c r="G43" s="474"/>
      <c r="H43" s="474"/>
      <c r="I43" s="493" t="s">
        <v>976</v>
      </c>
      <c r="J43" s="474"/>
      <c r="K43" s="474"/>
      <c r="L43" s="474"/>
      <c r="M43" s="494">
        <f>SUM(M38,M39,M40,M41,M42)</f>
        <v>0</v>
      </c>
      <c r="N43" s="495">
        <f>SUM(N38,N39,N40,N41,N42,)</f>
        <v>3</v>
      </c>
      <c r="P43" s="472"/>
      <c r="Q43" s="472"/>
      <c r="R43" s="472"/>
      <c r="S43" s="472"/>
      <c r="T43" s="472"/>
      <c r="U43" s="472"/>
    </row>
    <row r="44" spans="1:21" ht="15.6">
      <c r="A44" s="472"/>
      <c r="B44" s="474"/>
      <c r="C44" s="496" t="s">
        <v>977</v>
      </c>
      <c r="D44" s="497"/>
      <c r="E44" s="498" t="str">
        <f>E37</f>
        <v>г.ШЫМКЕНТ</v>
      </c>
      <c r="F44" s="474"/>
      <c r="G44" s="474"/>
      <c r="H44" s="474"/>
      <c r="I44" s="474"/>
      <c r="J44" s="474"/>
      <c r="K44" s="474"/>
      <c r="L44" s="474"/>
      <c r="M44" s="474"/>
      <c r="N44" s="474"/>
      <c r="P44" s="472"/>
      <c r="Q44" s="472"/>
      <c r="R44" s="472"/>
      <c r="S44" s="472"/>
      <c r="T44" s="472"/>
      <c r="U44" s="472"/>
    </row>
    <row r="45" spans="1:21" ht="13.8">
      <c r="A45" s="472"/>
      <c r="B45" s="476" t="s">
        <v>991</v>
      </c>
      <c r="D45" s="472"/>
      <c r="F45" s="474"/>
      <c r="G45" s="474"/>
      <c r="H45" s="474"/>
      <c r="I45" s="474"/>
      <c r="J45" s="474"/>
      <c r="K45" s="474"/>
      <c r="L45" s="474"/>
      <c r="M45" s="474"/>
      <c r="N45" s="474"/>
      <c r="P45" s="472"/>
      <c r="Q45" s="472"/>
      <c r="R45" s="472"/>
      <c r="S45" s="472"/>
      <c r="T45" s="472"/>
      <c r="U45" s="472"/>
    </row>
    <row r="46" spans="1:21">
      <c r="A46" s="472"/>
      <c r="B46" s="725" t="s">
        <v>959</v>
      </c>
      <c r="C46" s="477" t="s">
        <v>960</v>
      </c>
      <c r="D46" s="725" t="s">
        <v>959</v>
      </c>
      <c r="E46" s="477" t="s">
        <v>961</v>
      </c>
      <c r="F46" s="727" t="s">
        <v>962</v>
      </c>
      <c r="G46" s="728"/>
      <c r="H46" s="728"/>
      <c r="I46" s="728"/>
      <c r="J46" s="728"/>
      <c r="K46" s="727" t="s">
        <v>963</v>
      </c>
      <c r="L46" s="729"/>
      <c r="M46" s="727" t="s">
        <v>964</v>
      </c>
      <c r="N46" s="729"/>
      <c r="P46" s="472"/>
      <c r="Q46" s="472"/>
      <c r="R46" s="472"/>
      <c r="S46" s="472"/>
      <c r="T46" s="472"/>
      <c r="U46" s="472"/>
    </row>
    <row r="47" spans="1:21" ht="13.8">
      <c r="A47" s="478"/>
      <c r="B47" s="726"/>
      <c r="C47" s="479" t="s">
        <v>389</v>
      </c>
      <c r="D47" s="726"/>
      <c r="E47" s="479" t="s">
        <v>387</v>
      </c>
      <c r="F47" s="480">
        <v>1</v>
      </c>
      <c r="G47" s="480">
        <v>2</v>
      </c>
      <c r="H47" s="480">
        <v>3</v>
      </c>
      <c r="I47" s="480">
        <v>4</v>
      </c>
      <c r="J47" s="480">
        <v>5</v>
      </c>
      <c r="K47" s="480" t="s">
        <v>965</v>
      </c>
      <c r="L47" s="480" t="s">
        <v>409</v>
      </c>
      <c r="M47" s="480" t="s">
        <v>966</v>
      </c>
      <c r="N47" s="480" t="s">
        <v>967</v>
      </c>
      <c r="P47" s="472"/>
      <c r="Q47" s="472"/>
      <c r="R47" s="472"/>
      <c r="S47" s="472"/>
      <c r="T47" s="472"/>
      <c r="U47" s="472"/>
    </row>
    <row r="48" spans="1:21">
      <c r="A48" s="481"/>
      <c r="B48" s="482" t="s">
        <v>968</v>
      </c>
      <c r="C48" s="483" t="s">
        <v>1089</v>
      </c>
      <c r="D48" s="503" t="s">
        <v>969</v>
      </c>
      <c r="E48" s="483" t="s">
        <v>533</v>
      </c>
      <c r="F48" s="485">
        <v>-1</v>
      </c>
      <c r="G48" s="485">
        <v>-1</v>
      </c>
      <c r="H48" s="485">
        <v>-1</v>
      </c>
      <c r="I48" s="485"/>
      <c r="J48" s="485"/>
      <c r="K48" s="485"/>
      <c r="L48" s="485"/>
      <c r="M48" s="486">
        <f t="shared" ref="M48:M52" si="12">IF(OR(U48=1,U48=2,U48=3),1,0)</f>
        <v>0</v>
      </c>
      <c r="N48" s="509">
        <f t="shared" ref="N48:N52" si="13">IF(OR(U48=-1,U48=-2,U48=-3),1,0)</f>
        <v>1</v>
      </c>
      <c r="P48" s="487">
        <f t="shared" ref="P48:T52" si="14">SIGN(F48)</f>
        <v>-1</v>
      </c>
      <c r="Q48" s="487">
        <f t="shared" si="14"/>
        <v>-1</v>
      </c>
      <c r="R48" s="487">
        <f t="shared" si="14"/>
        <v>-1</v>
      </c>
      <c r="S48" s="487">
        <f t="shared" si="14"/>
        <v>0</v>
      </c>
      <c r="T48" s="487">
        <f t="shared" si="14"/>
        <v>0</v>
      </c>
      <c r="U48" s="487">
        <f>P48+Q48+R48+S48+T48</f>
        <v>-3</v>
      </c>
    </row>
    <row r="49" spans="1:21">
      <c r="A49" s="481"/>
      <c r="B49" s="482" t="s">
        <v>970</v>
      </c>
      <c r="C49" s="488" t="s">
        <v>1090</v>
      </c>
      <c r="D49" s="503" t="s">
        <v>972</v>
      </c>
      <c r="E49" s="488" t="s">
        <v>573</v>
      </c>
      <c r="F49" s="485">
        <v>-3</v>
      </c>
      <c r="G49" s="485">
        <v>-2</v>
      </c>
      <c r="H49" s="485">
        <v>-1</v>
      </c>
      <c r="I49" s="485"/>
      <c r="J49" s="485"/>
      <c r="K49" s="485"/>
      <c r="L49" s="485"/>
      <c r="M49" s="486">
        <f t="shared" si="12"/>
        <v>0</v>
      </c>
      <c r="N49" s="509">
        <f t="shared" si="13"/>
        <v>1</v>
      </c>
      <c r="P49" s="487">
        <f t="shared" si="14"/>
        <v>-1</v>
      </c>
      <c r="Q49" s="487">
        <f t="shared" si="14"/>
        <v>-1</v>
      </c>
      <c r="R49" s="487">
        <f t="shared" si="14"/>
        <v>-1</v>
      </c>
      <c r="S49" s="487">
        <f t="shared" si="14"/>
        <v>0</v>
      </c>
      <c r="T49" s="487">
        <f t="shared" si="14"/>
        <v>0</v>
      </c>
      <c r="U49" s="487">
        <f>P49+Q49+R49+S49+T49</f>
        <v>-3</v>
      </c>
    </row>
    <row r="50" spans="1:21">
      <c r="A50" s="481">
        <f>A48</f>
        <v>0</v>
      </c>
      <c r="B50" s="489" t="s">
        <v>973</v>
      </c>
      <c r="C50" s="490" t="s">
        <v>550</v>
      </c>
      <c r="D50" s="503" t="s">
        <v>975</v>
      </c>
      <c r="E50" s="490" t="s">
        <v>553</v>
      </c>
      <c r="F50" s="491">
        <v>-5</v>
      </c>
      <c r="G50" s="491">
        <v>-1</v>
      </c>
      <c r="H50" s="491">
        <v>-4</v>
      </c>
      <c r="I50" s="491"/>
      <c r="J50" s="491"/>
      <c r="K50" s="491"/>
      <c r="L50" s="491"/>
      <c r="M50" s="486">
        <f t="shared" si="12"/>
        <v>0</v>
      </c>
      <c r="N50" s="509">
        <f t="shared" si="13"/>
        <v>1</v>
      </c>
      <c r="P50" s="487">
        <f t="shared" si="14"/>
        <v>-1</v>
      </c>
      <c r="Q50" s="487">
        <f t="shared" si="14"/>
        <v>-1</v>
      </c>
      <c r="R50" s="487">
        <f t="shared" si="14"/>
        <v>-1</v>
      </c>
      <c r="S50" s="487">
        <f t="shared" si="14"/>
        <v>0</v>
      </c>
      <c r="T50" s="487">
        <f t="shared" si="14"/>
        <v>0</v>
      </c>
      <c r="U50" s="487">
        <f>P50+Q50+R50+S50+T50</f>
        <v>-3</v>
      </c>
    </row>
    <row r="51" spans="1:21">
      <c r="A51" s="481">
        <f>A48</f>
        <v>0</v>
      </c>
      <c r="B51" s="482" t="s">
        <v>968</v>
      </c>
      <c r="C51" s="507" t="str">
        <f>C48</f>
        <v>_</v>
      </c>
      <c r="D51" s="503" t="str">
        <f>D49</f>
        <v>Y</v>
      </c>
      <c r="E51" s="507" t="str">
        <f>E49</f>
        <v>РОМАНОВСКАЯ</v>
      </c>
      <c r="F51" s="485"/>
      <c r="G51" s="485"/>
      <c r="H51" s="485"/>
      <c r="I51" s="485"/>
      <c r="J51" s="485"/>
      <c r="K51" s="485"/>
      <c r="L51" s="485"/>
      <c r="M51" s="486">
        <f t="shared" si="12"/>
        <v>0</v>
      </c>
      <c r="N51" s="486">
        <f t="shared" si="13"/>
        <v>0</v>
      </c>
      <c r="P51" s="487">
        <f t="shared" si="14"/>
        <v>0</v>
      </c>
      <c r="Q51" s="487">
        <f t="shared" si="14"/>
        <v>0</v>
      </c>
      <c r="R51" s="487">
        <f t="shared" si="14"/>
        <v>0</v>
      </c>
      <c r="S51" s="487">
        <f t="shared" si="14"/>
        <v>0</v>
      </c>
      <c r="T51" s="487">
        <f t="shared" si="14"/>
        <v>0</v>
      </c>
      <c r="U51" s="487">
        <f>P51+Q51+R51+S51+T51</f>
        <v>0</v>
      </c>
    </row>
    <row r="52" spans="1:21" ht="13.8" thickBot="1">
      <c r="A52" s="481">
        <f>A49</f>
        <v>0</v>
      </c>
      <c r="B52" s="482" t="s">
        <v>970</v>
      </c>
      <c r="C52" s="507" t="str">
        <f>C49</f>
        <v>УТЕПБЕГЕНОВА</v>
      </c>
      <c r="D52" s="503" t="str">
        <f>D48</f>
        <v>X</v>
      </c>
      <c r="E52" s="507" t="str">
        <f>E48</f>
        <v>ШЛЕТГАУЭР</v>
      </c>
      <c r="F52" s="485"/>
      <c r="G52" s="485"/>
      <c r="H52" s="485"/>
      <c r="I52" s="485"/>
      <c r="J52" s="485"/>
      <c r="K52" s="485"/>
      <c r="L52" s="485"/>
      <c r="M52" s="486">
        <f t="shared" si="12"/>
        <v>0</v>
      </c>
      <c r="N52" s="486">
        <f t="shared" si="13"/>
        <v>0</v>
      </c>
      <c r="P52" s="487">
        <f t="shared" si="14"/>
        <v>0</v>
      </c>
      <c r="Q52" s="487">
        <f t="shared" si="14"/>
        <v>0</v>
      </c>
      <c r="R52" s="487">
        <f t="shared" si="14"/>
        <v>0</v>
      </c>
      <c r="S52" s="487">
        <f t="shared" si="14"/>
        <v>0</v>
      </c>
      <c r="T52" s="487">
        <f t="shared" si="14"/>
        <v>0</v>
      </c>
      <c r="U52" s="487">
        <f>P52+Q52+R52+S52+T52</f>
        <v>0</v>
      </c>
    </row>
    <row r="53" spans="1:21" ht="13.8" thickBot="1">
      <c r="A53" s="472"/>
      <c r="B53" s="474"/>
      <c r="D53" s="472"/>
      <c r="F53" s="474"/>
      <c r="G53" s="474"/>
      <c r="H53" s="474"/>
      <c r="I53" s="493" t="s">
        <v>976</v>
      </c>
      <c r="J53" s="474"/>
      <c r="K53" s="474"/>
      <c r="L53" s="474"/>
      <c r="M53" s="494">
        <f>SUM(M48,M49,M50,M51,M52)</f>
        <v>0</v>
      </c>
      <c r="N53" s="495">
        <f>SUM(N48,N49,N50,N51,N52,)</f>
        <v>3</v>
      </c>
      <c r="P53" s="472"/>
      <c r="Q53" s="472"/>
      <c r="R53" s="472"/>
      <c r="S53" s="472"/>
      <c r="T53" s="472"/>
      <c r="U53" s="472"/>
    </row>
    <row r="54" spans="1:21" ht="15.6">
      <c r="A54" s="472"/>
      <c r="B54" s="474"/>
      <c r="C54" s="496" t="s">
        <v>977</v>
      </c>
      <c r="D54" s="510"/>
      <c r="E54" s="498" t="str">
        <f>E47</f>
        <v>ПАВЛОДАРСКАЯ обл.</v>
      </c>
      <c r="F54" s="474"/>
      <c r="G54" s="474"/>
      <c r="H54" s="474"/>
      <c r="I54" s="474"/>
      <c r="J54" s="474"/>
      <c r="K54" s="474"/>
      <c r="L54" s="474"/>
      <c r="M54" s="474"/>
      <c r="N54" s="474"/>
      <c r="P54" s="472"/>
      <c r="Q54" s="472"/>
      <c r="R54" s="472"/>
      <c r="S54" s="472"/>
      <c r="T54" s="472"/>
      <c r="U54" s="472"/>
    </row>
    <row r="55" spans="1:21" ht="13.8">
      <c r="A55" s="472"/>
      <c r="B55" s="476" t="s">
        <v>993</v>
      </c>
      <c r="D55" s="472"/>
      <c r="F55" s="474"/>
      <c r="G55" s="474"/>
      <c r="H55" s="474"/>
      <c r="I55" s="474"/>
      <c r="J55" s="474"/>
      <c r="K55" s="474"/>
      <c r="L55" s="474"/>
      <c r="M55" s="474"/>
      <c r="N55" s="474"/>
      <c r="P55" s="472"/>
      <c r="Q55" s="472"/>
      <c r="R55" s="472"/>
      <c r="S55" s="472"/>
      <c r="T55" s="472"/>
      <c r="U55" s="472"/>
    </row>
    <row r="56" spans="1:21">
      <c r="A56" s="472"/>
      <c r="B56" s="725" t="s">
        <v>959</v>
      </c>
      <c r="C56" s="477" t="s">
        <v>960</v>
      </c>
      <c r="D56" s="725" t="s">
        <v>959</v>
      </c>
      <c r="E56" s="477" t="s">
        <v>961</v>
      </c>
      <c r="F56" s="727" t="s">
        <v>962</v>
      </c>
      <c r="G56" s="728"/>
      <c r="H56" s="728"/>
      <c r="I56" s="728"/>
      <c r="J56" s="728"/>
      <c r="K56" s="727" t="s">
        <v>963</v>
      </c>
      <c r="L56" s="729"/>
      <c r="M56" s="727" t="s">
        <v>964</v>
      </c>
      <c r="N56" s="729"/>
      <c r="P56" s="472"/>
      <c r="Q56" s="472"/>
      <c r="R56" s="472"/>
      <c r="S56" s="472"/>
      <c r="T56" s="472"/>
      <c r="U56" s="472"/>
    </row>
    <row r="57" spans="1:21" ht="14.4" thickBot="1">
      <c r="A57" s="478"/>
      <c r="B57" s="726"/>
      <c r="C57" s="479" t="s">
        <v>13</v>
      </c>
      <c r="D57" s="726"/>
      <c r="E57" s="479" t="s">
        <v>374</v>
      </c>
      <c r="F57" s="480">
        <v>1</v>
      </c>
      <c r="G57" s="480">
        <v>2</v>
      </c>
      <c r="H57" s="480">
        <v>3</v>
      </c>
      <c r="I57" s="480">
        <v>4</v>
      </c>
      <c r="J57" s="480">
        <v>5</v>
      </c>
      <c r="K57" s="480" t="s">
        <v>965</v>
      </c>
      <c r="L57" s="480" t="s">
        <v>409</v>
      </c>
      <c r="M57" s="480" t="s">
        <v>966</v>
      </c>
      <c r="N57" s="480" t="s">
        <v>967</v>
      </c>
      <c r="P57" s="472"/>
      <c r="Q57" s="472"/>
      <c r="R57" s="472"/>
      <c r="S57" s="472"/>
      <c r="T57" s="472"/>
      <c r="U57" s="472"/>
    </row>
    <row r="58" spans="1:21" ht="13.8" thickBot="1">
      <c r="A58" s="481"/>
      <c r="B58" s="482" t="s">
        <v>968</v>
      </c>
      <c r="C58" s="483" t="s">
        <v>599</v>
      </c>
      <c r="D58" s="503" t="s">
        <v>969</v>
      </c>
      <c r="E58" s="483" t="s">
        <v>581</v>
      </c>
      <c r="F58" s="485">
        <v>4</v>
      </c>
      <c r="G58" s="485">
        <v>3</v>
      </c>
      <c r="H58" s="485">
        <v>-7</v>
      </c>
      <c r="I58" s="485">
        <v>5</v>
      </c>
      <c r="J58" s="485"/>
      <c r="K58" s="485"/>
      <c r="L58" s="485"/>
      <c r="M58" s="509">
        <f t="shared" ref="M58:M62" si="15">IF(OR(U58=1,U58=2,U58=3),1,0)</f>
        <v>1</v>
      </c>
      <c r="N58" s="494">
        <f t="shared" ref="N58:N62" si="16">IF(OR(U58=-1,U58=-2,U58=-3),1,0)</f>
        <v>0</v>
      </c>
      <c r="P58" s="487">
        <f t="shared" ref="P58:T62" si="17">SIGN(F58)</f>
        <v>1</v>
      </c>
      <c r="Q58" s="487">
        <f t="shared" si="17"/>
        <v>1</v>
      </c>
      <c r="R58" s="487">
        <f t="shared" si="17"/>
        <v>-1</v>
      </c>
      <c r="S58" s="487">
        <f t="shared" si="17"/>
        <v>1</v>
      </c>
      <c r="T58" s="487">
        <f t="shared" si="17"/>
        <v>0</v>
      </c>
      <c r="U58" s="487">
        <f>P58+Q58+R58+S58+T58</f>
        <v>2</v>
      </c>
    </row>
    <row r="59" spans="1:21" ht="13.8" thickBot="1">
      <c r="A59" s="481"/>
      <c r="B59" s="482" t="s">
        <v>970</v>
      </c>
      <c r="C59" s="488" t="s">
        <v>579</v>
      </c>
      <c r="D59" s="503" t="s">
        <v>972</v>
      </c>
      <c r="E59" s="488" t="s">
        <v>593</v>
      </c>
      <c r="F59" s="485">
        <v>-15</v>
      </c>
      <c r="G59" s="485">
        <v>-11</v>
      </c>
      <c r="H59" s="485">
        <v>11</v>
      </c>
      <c r="I59" s="485">
        <v>-8</v>
      </c>
      <c r="J59" s="485"/>
      <c r="K59" s="485"/>
      <c r="L59" s="485"/>
      <c r="M59" s="494">
        <v>0</v>
      </c>
      <c r="N59" s="509">
        <f t="shared" si="16"/>
        <v>1</v>
      </c>
      <c r="P59" s="487">
        <f t="shared" si="17"/>
        <v>-1</v>
      </c>
      <c r="Q59" s="487">
        <f t="shared" si="17"/>
        <v>-1</v>
      </c>
      <c r="R59" s="487">
        <f t="shared" si="17"/>
        <v>1</v>
      </c>
      <c r="S59" s="487">
        <f t="shared" si="17"/>
        <v>-1</v>
      </c>
      <c r="T59" s="487">
        <f t="shared" si="17"/>
        <v>0</v>
      </c>
      <c r="U59" s="487">
        <f>P59+Q59+R59+S59+T59</f>
        <v>-2</v>
      </c>
    </row>
    <row r="60" spans="1:21" ht="13.8" thickBot="1">
      <c r="A60" s="481">
        <f>A58</f>
        <v>0</v>
      </c>
      <c r="B60" s="489" t="s">
        <v>973</v>
      </c>
      <c r="C60" s="490" t="s">
        <v>470</v>
      </c>
      <c r="D60" s="503" t="s">
        <v>975</v>
      </c>
      <c r="E60" s="490" t="s">
        <v>545</v>
      </c>
      <c r="F60" s="491">
        <v>-7</v>
      </c>
      <c r="G60" s="491">
        <v>8</v>
      </c>
      <c r="H60" s="491">
        <v>3</v>
      </c>
      <c r="I60" s="491">
        <v>8</v>
      </c>
      <c r="J60" s="491"/>
      <c r="K60" s="491"/>
      <c r="L60" s="491"/>
      <c r="M60" s="509">
        <f t="shared" si="15"/>
        <v>1</v>
      </c>
      <c r="N60" s="494">
        <f t="shared" si="16"/>
        <v>0</v>
      </c>
      <c r="P60" s="487">
        <f t="shared" si="17"/>
        <v>-1</v>
      </c>
      <c r="Q60" s="487">
        <f t="shared" si="17"/>
        <v>1</v>
      </c>
      <c r="R60" s="487">
        <f t="shared" si="17"/>
        <v>1</v>
      </c>
      <c r="S60" s="487">
        <f t="shared" si="17"/>
        <v>1</v>
      </c>
      <c r="T60" s="487">
        <f t="shared" si="17"/>
        <v>0</v>
      </c>
      <c r="U60" s="487">
        <f>P60+Q60+R60+S60+T60</f>
        <v>2</v>
      </c>
    </row>
    <row r="61" spans="1:21" ht="13.8" thickBot="1">
      <c r="A61" s="481">
        <f>A58</f>
        <v>0</v>
      </c>
      <c r="B61" s="482" t="s">
        <v>968</v>
      </c>
      <c r="C61" s="507" t="str">
        <f>C58</f>
        <v>САПАРОВА</v>
      </c>
      <c r="D61" s="503" t="str">
        <f>D59</f>
        <v>Y</v>
      </c>
      <c r="E61" s="507" t="str">
        <f>E59</f>
        <v>КАЛЫКБАЙ</v>
      </c>
      <c r="F61" s="485">
        <v>4</v>
      </c>
      <c r="G61" s="485">
        <v>7</v>
      </c>
      <c r="H61" s="485">
        <v>12</v>
      </c>
      <c r="I61" s="485"/>
      <c r="J61" s="485"/>
      <c r="K61" s="485"/>
      <c r="L61" s="485"/>
      <c r="M61" s="509">
        <f t="shared" si="15"/>
        <v>1</v>
      </c>
      <c r="N61" s="494">
        <f t="shared" si="16"/>
        <v>0</v>
      </c>
      <c r="P61" s="487">
        <f t="shared" si="17"/>
        <v>1</v>
      </c>
      <c r="Q61" s="487">
        <f t="shared" si="17"/>
        <v>1</v>
      </c>
      <c r="R61" s="487">
        <f t="shared" si="17"/>
        <v>1</v>
      </c>
      <c r="S61" s="487">
        <f t="shared" si="17"/>
        <v>0</v>
      </c>
      <c r="T61" s="487">
        <f t="shared" si="17"/>
        <v>0</v>
      </c>
      <c r="U61" s="487">
        <f>P61+Q61+R61+S61+T61</f>
        <v>3</v>
      </c>
    </row>
    <row r="62" spans="1:21" ht="13.8" thickBot="1">
      <c r="A62" s="481">
        <f>A59</f>
        <v>0</v>
      </c>
      <c r="B62" s="482" t="s">
        <v>970</v>
      </c>
      <c r="C62" s="507" t="str">
        <f>C59</f>
        <v>АЛМАГАМБЕТОВА</v>
      </c>
      <c r="D62" s="503" t="str">
        <f>D58</f>
        <v>X</v>
      </c>
      <c r="E62" s="507" t="str">
        <f>E58</f>
        <v>АСЫКБЕК</v>
      </c>
      <c r="F62" s="485"/>
      <c r="G62" s="485"/>
      <c r="H62" s="485"/>
      <c r="I62" s="485"/>
      <c r="J62" s="485"/>
      <c r="K62" s="485"/>
      <c r="L62" s="485"/>
      <c r="M62" s="509">
        <f t="shared" si="15"/>
        <v>0</v>
      </c>
      <c r="N62" s="509">
        <f t="shared" si="16"/>
        <v>0</v>
      </c>
      <c r="P62" s="487">
        <f t="shared" si="17"/>
        <v>0</v>
      </c>
      <c r="Q62" s="487">
        <f t="shared" si="17"/>
        <v>0</v>
      </c>
      <c r="R62" s="487">
        <f t="shared" si="17"/>
        <v>0</v>
      </c>
      <c r="S62" s="487">
        <f t="shared" si="17"/>
        <v>0</v>
      </c>
      <c r="T62" s="487">
        <f t="shared" si="17"/>
        <v>0</v>
      </c>
      <c r="U62" s="487">
        <f>P62+Q62+R62+S62+T62</f>
        <v>0</v>
      </c>
    </row>
    <row r="63" spans="1:21" ht="13.8" thickBot="1">
      <c r="A63" s="472"/>
      <c r="B63" s="474"/>
      <c r="D63" s="472"/>
      <c r="F63" s="474"/>
      <c r="G63" s="474"/>
      <c r="H63" s="474"/>
      <c r="I63" s="493" t="s">
        <v>976</v>
      </c>
      <c r="J63" s="474"/>
      <c r="K63" s="474"/>
      <c r="L63" s="474"/>
      <c r="M63" s="494">
        <f>SUM(M58,M59,M60,M61,M62)</f>
        <v>3</v>
      </c>
      <c r="N63" s="495">
        <f>SUM(N58,N59,N60,N61,N62,)</f>
        <v>1</v>
      </c>
      <c r="P63" s="472"/>
      <c r="Q63" s="472"/>
      <c r="R63" s="472"/>
      <c r="S63" s="472"/>
      <c r="T63" s="472"/>
      <c r="U63" s="472"/>
    </row>
    <row r="64" spans="1:21" ht="15.6">
      <c r="A64" s="472"/>
      <c r="B64" s="474"/>
      <c r="C64" s="496" t="s">
        <v>977</v>
      </c>
      <c r="D64" s="497"/>
      <c r="E64" s="498" t="str">
        <f>C57</f>
        <v>ЗКО</v>
      </c>
      <c r="F64" s="474"/>
      <c r="G64" s="474"/>
      <c r="H64" s="474"/>
      <c r="I64" s="474"/>
      <c r="J64" s="474"/>
      <c r="K64" s="474"/>
      <c r="L64" s="474"/>
      <c r="M64" s="474"/>
      <c r="N64" s="474"/>
      <c r="P64" s="472"/>
      <c r="Q64" s="472"/>
      <c r="R64" s="472"/>
      <c r="S64" s="472"/>
      <c r="T64" s="472"/>
      <c r="U64" s="472"/>
    </row>
    <row r="65" spans="1:21" ht="15.6">
      <c r="A65" s="472"/>
      <c r="B65" s="474"/>
      <c r="C65" s="496"/>
      <c r="D65" s="497"/>
      <c r="E65" s="498"/>
      <c r="F65" s="474"/>
      <c r="G65" s="474"/>
      <c r="H65" s="474"/>
      <c r="I65" s="474"/>
      <c r="J65" s="474"/>
      <c r="K65" s="474"/>
      <c r="L65" s="474"/>
      <c r="M65" s="474"/>
      <c r="N65" s="474"/>
      <c r="P65" s="472"/>
      <c r="Q65" s="472"/>
      <c r="R65" s="472"/>
      <c r="S65" s="472"/>
      <c r="T65" s="472"/>
      <c r="U65" s="472"/>
    </row>
    <row r="66" spans="1:21" ht="13.8">
      <c r="A66" s="472"/>
      <c r="B66" s="476" t="s">
        <v>997</v>
      </c>
      <c r="D66" s="472"/>
      <c r="F66" s="474"/>
      <c r="G66" s="474"/>
      <c r="H66" s="474"/>
      <c r="I66" s="474"/>
      <c r="J66" s="474"/>
      <c r="K66" s="474"/>
      <c r="L66" s="474"/>
      <c r="M66" s="474"/>
      <c r="N66" s="474"/>
      <c r="P66" s="472"/>
      <c r="Q66" s="472"/>
      <c r="R66" s="472"/>
      <c r="S66" s="472"/>
      <c r="T66" s="472"/>
      <c r="U66" s="472"/>
    </row>
    <row r="67" spans="1:21">
      <c r="A67" s="472"/>
      <c r="B67" s="725" t="s">
        <v>959</v>
      </c>
      <c r="C67" s="477" t="s">
        <v>960</v>
      </c>
      <c r="D67" s="725" t="s">
        <v>959</v>
      </c>
      <c r="E67" s="477" t="s">
        <v>961</v>
      </c>
      <c r="F67" s="727" t="s">
        <v>962</v>
      </c>
      <c r="G67" s="728"/>
      <c r="H67" s="728"/>
      <c r="I67" s="728"/>
      <c r="J67" s="728"/>
      <c r="K67" s="727" t="s">
        <v>963</v>
      </c>
      <c r="L67" s="729"/>
      <c r="M67" s="727" t="s">
        <v>964</v>
      </c>
      <c r="N67" s="729"/>
      <c r="P67" s="472"/>
      <c r="Q67" s="472"/>
      <c r="R67" s="472"/>
      <c r="S67" s="472"/>
      <c r="T67" s="472"/>
      <c r="U67" s="472"/>
    </row>
    <row r="68" spans="1:21" ht="14.4" thickBot="1">
      <c r="A68" s="478"/>
      <c r="B68" s="726"/>
      <c r="C68" s="479" t="s">
        <v>379</v>
      </c>
      <c r="D68" s="726"/>
      <c r="E68" s="479" t="s">
        <v>407</v>
      </c>
      <c r="F68" s="480">
        <v>1</v>
      </c>
      <c r="G68" s="480">
        <v>2</v>
      </c>
      <c r="H68" s="480">
        <v>3</v>
      </c>
      <c r="I68" s="480">
        <v>4</v>
      </c>
      <c r="J68" s="480">
        <v>5</v>
      </c>
      <c r="K68" s="480" t="s">
        <v>965</v>
      </c>
      <c r="L68" s="480" t="s">
        <v>409</v>
      </c>
      <c r="M68" s="480" t="s">
        <v>966</v>
      </c>
      <c r="N68" s="480" t="s">
        <v>967</v>
      </c>
      <c r="P68" s="472"/>
      <c r="Q68" s="472"/>
      <c r="R68" s="472"/>
      <c r="S68" s="472"/>
      <c r="T68" s="472"/>
      <c r="U68" s="472"/>
    </row>
    <row r="69" spans="1:21" ht="13.8" thickBot="1">
      <c r="A69" s="481"/>
      <c r="B69" s="482" t="s">
        <v>968</v>
      </c>
      <c r="C69" s="483" t="s">
        <v>564</v>
      </c>
      <c r="D69" s="503" t="s">
        <v>969</v>
      </c>
      <c r="E69" s="483" t="s">
        <v>541</v>
      </c>
      <c r="F69" s="485">
        <v>1</v>
      </c>
      <c r="G69" s="485">
        <v>2</v>
      </c>
      <c r="H69" s="485">
        <v>4</v>
      </c>
      <c r="I69" s="485"/>
      <c r="J69" s="485"/>
      <c r="K69" s="485"/>
      <c r="L69" s="485"/>
      <c r="M69" s="509">
        <f t="shared" ref="M69:M73" si="18">IF(OR(U69=1,U69=2,U69=3),1,0)</f>
        <v>1</v>
      </c>
      <c r="N69" s="495">
        <f t="shared" ref="N69:N73" si="19">IF(OR(U69=-1,U69=-2,U69=-3),1,0)</f>
        <v>0</v>
      </c>
      <c r="P69" s="487">
        <f t="shared" ref="P69:T73" si="20">SIGN(F69)</f>
        <v>1</v>
      </c>
      <c r="Q69" s="487">
        <f t="shared" si="20"/>
        <v>1</v>
      </c>
      <c r="R69" s="487">
        <f t="shared" si="20"/>
        <v>1</v>
      </c>
      <c r="S69" s="487">
        <f t="shared" si="20"/>
        <v>0</v>
      </c>
      <c r="T69" s="487">
        <f t="shared" si="20"/>
        <v>0</v>
      </c>
      <c r="U69" s="487">
        <f>P69+Q69+R69+S69+T69</f>
        <v>3</v>
      </c>
    </row>
    <row r="70" spans="1:21" ht="13.8" thickBot="1">
      <c r="A70" s="481"/>
      <c r="B70" s="482" t="s">
        <v>970</v>
      </c>
      <c r="C70" s="488" t="s">
        <v>591</v>
      </c>
      <c r="D70" s="503" t="s">
        <v>972</v>
      </c>
      <c r="E70" s="488" t="s">
        <v>603</v>
      </c>
      <c r="F70" s="485">
        <v>7</v>
      </c>
      <c r="G70" s="485">
        <v>5</v>
      </c>
      <c r="H70" s="485">
        <v>15</v>
      </c>
      <c r="I70" s="485"/>
      <c r="J70" s="485"/>
      <c r="K70" s="485"/>
      <c r="L70" s="485"/>
      <c r="M70" s="509">
        <f t="shared" si="18"/>
        <v>1</v>
      </c>
      <c r="N70" s="495">
        <f t="shared" si="19"/>
        <v>0</v>
      </c>
      <c r="P70" s="487">
        <f t="shared" si="20"/>
        <v>1</v>
      </c>
      <c r="Q70" s="487">
        <f t="shared" si="20"/>
        <v>1</v>
      </c>
      <c r="R70" s="487">
        <f t="shared" si="20"/>
        <v>1</v>
      </c>
      <c r="S70" s="487">
        <f t="shared" si="20"/>
        <v>0</v>
      </c>
      <c r="T70" s="487">
        <f t="shared" si="20"/>
        <v>0</v>
      </c>
      <c r="U70" s="487">
        <f>P70+Q70+R70+S70+T70</f>
        <v>3</v>
      </c>
    </row>
    <row r="71" spans="1:21" ht="13.8" thickBot="1">
      <c r="A71" s="481">
        <f>A69</f>
        <v>0</v>
      </c>
      <c r="B71" s="489" t="s">
        <v>973</v>
      </c>
      <c r="C71" s="490" t="s">
        <v>460</v>
      </c>
      <c r="D71" s="503" t="s">
        <v>975</v>
      </c>
      <c r="E71" s="490" t="s">
        <v>504</v>
      </c>
      <c r="F71" s="491">
        <v>8</v>
      </c>
      <c r="G71" s="491">
        <v>8</v>
      </c>
      <c r="H71" s="491">
        <v>-9</v>
      </c>
      <c r="I71" s="491">
        <v>9</v>
      </c>
      <c r="J71" s="491"/>
      <c r="K71" s="491"/>
      <c r="L71" s="491"/>
      <c r="M71" s="509">
        <f t="shared" si="18"/>
        <v>1</v>
      </c>
      <c r="N71" s="495">
        <f t="shared" si="19"/>
        <v>0</v>
      </c>
      <c r="P71" s="487">
        <f t="shared" si="20"/>
        <v>1</v>
      </c>
      <c r="Q71" s="487">
        <f t="shared" si="20"/>
        <v>1</v>
      </c>
      <c r="R71" s="487">
        <f t="shared" si="20"/>
        <v>-1</v>
      </c>
      <c r="S71" s="487">
        <f t="shared" si="20"/>
        <v>1</v>
      </c>
      <c r="T71" s="487">
        <f t="shared" si="20"/>
        <v>0</v>
      </c>
      <c r="U71" s="487">
        <f>P71+Q71+R71+S71+T71</f>
        <v>2</v>
      </c>
    </row>
    <row r="72" spans="1:21">
      <c r="A72" s="481">
        <f>A69</f>
        <v>0</v>
      </c>
      <c r="B72" s="482" t="s">
        <v>968</v>
      </c>
      <c r="C72" s="507" t="str">
        <f>C69</f>
        <v>АКАШЕВА</v>
      </c>
      <c r="D72" s="503" t="str">
        <f>D70</f>
        <v>Y</v>
      </c>
      <c r="E72" s="507" t="str">
        <f>E70</f>
        <v>БОРИСЮК</v>
      </c>
      <c r="F72" s="485"/>
      <c r="G72" s="485"/>
      <c r="H72" s="485"/>
      <c r="I72" s="485"/>
      <c r="J72" s="485"/>
      <c r="K72" s="485"/>
      <c r="L72" s="485"/>
      <c r="M72" s="507">
        <f t="shared" si="18"/>
        <v>0</v>
      </c>
      <c r="N72" s="507">
        <f t="shared" si="19"/>
        <v>0</v>
      </c>
      <c r="P72" s="487">
        <f t="shared" si="20"/>
        <v>0</v>
      </c>
      <c r="Q72" s="487">
        <f t="shared" si="20"/>
        <v>0</v>
      </c>
      <c r="R72" s="487">
        <f t="shared" si="20"/>
        <v>0</v>
      </c>
      <c r="S72" s="487">
        <f t="shared" si="20"/>
        <v>0</v>
      </c>
      <c r="T72" s="487">
        <f t="shared" si="20"/>
        <v>0</v>
      </c>
      <c r="U72" s="487">
        <f>P72+Q72+R72+S72+T72</f>
        <v>0</v>
      </c>
    </row>
    <row r="73" spans="1:21" ht="13.8" thickBot="1">
      <c r="A73" s="481">
        <f>A70</f>
        <v>0</v>
      </c>
      <c r="B73" s="482" t="s">
        <v>970</v>
      </c>
      <c r="C73" s="507" t="str">
        <f>C70</f>
        <v>СМИРНОВА</v>
      </c>
      <c r="D73" s="503" t="str">
        <f>D69</f>
        <v>X</v>
      </c>
      <c r="E73" s="507" t="str">
        <f>E69</f>
        <v>ШОКОБАЛИНОВА</v>
      </c>
      <c r="F73" s="485"/>
      <c r="G73" s="485"/>
      <c r="H73" s="485"/>
      <c r="I73" s="485"/>
      <c r="J73" s="485"/>
      <c r="K73" s="485"/>
      <c r="L73" s="485"/>
      <c r="M73" s="507">
        <f t="shared" si="18"/>
        <v>0</v>
      </c>
      <c r="N73" s="507">
        <f t="shared" si="19"/>
        <v>0</v>
      </c>
      <c r="P73" s="487">
        <f t="shared" si="20"/>
        <v>0</v>
      </c>
      <c r="Q73" s="487">
        <f t="shared" si="20"/>
        <v>0</v>
      </c>
      <c r="R73" s="487">
        <f t="shared" si="20"/>
        <v>0</v>
      </c>
      <c r="S73" s="487">
        <f t="shared" si="20"/>
        <v>0</v>
      </c>
      <c r="T73" s="487">
        <f t="shared" si="20"/>
        <v>0</v>
      </c>
      <c r="U73" s="487">
        <f>P73+Q73+R73+S73+T73</f>
        <v>0</v>
      </c>
    </row>
    <row r="74" spans="1:21" ht="13.8" thickBot="1">
      <c r="A74" s="472"/>
      <c r="B74" s="474"/>
      <c r="D74" s="472"/>
      <c r="F74" s="474"/>
      <c r="G74" s="474"/>
      <c r="H74" s="474"/>
      <c r="I74" s="493" t="s">
        <v>976</v>
      </c>
      <c r="J74" s="474"/>
      <c r="K74" s="474"/>
      <c r="L74" s="474"/>
      <c r="M74" s="494">
        <f>SUM(M69,M70,M71,M72,M73)</f>
        <v>3</v>
      </c>
      <c r="N74" s="495">
        <f>SUM(N69,N70,N71,N72,N73,)</f>
        <v>0</v>
      </c>
      <c r="P74" s="472"/>
      <c r="Q74" s="472"/>
      <c r="R74" s="472"/>
      <c r="S74" s="472"/>
      <c r="T74" s="472"/>
      <c r="U74" s="472"/>
    </row>
    <row r="75" spans="1:21" ht="15.6">
      <c r="A75" s="472"/>
      <c r="B75" s="474"/>
      <c r="C75" s="496" t="s">
        <v>977</v>
      </c>
      <c r="D75" s="497"/>
      <c r="E75" s="498" t="str">
        <f>C68</f>
        <v>КАРАГАНДИНСКАЯ обл.</v>
      </c>
      <c r="F75" s="474"/>
      <c r="G75" s="474"/>
      <c r="H75" s="474"/>
      <c r="I75" s="474"/>
      <c r="J75" s="474"/>
      <c r="K75" s="474"/>
      <c r="L75" s="474"/>
      <c r="M75" s="474"/>
      <c r="N75" s="474"/>
      <c r="P75" s="472"/>
      <c r="Q75" s="472"/>
      <c r="R75" s="472"/>
      <c r="S75" s="472"/>
      <c r="T75" s="472"/>
      <c r="U75" s="472"/>
    </row>
    <row r="77" spans="1:21" ht="13.8">
      <c r="A77" s="472"/>
      <c r="B77" s="476" t="s">
        <v>1002</v>
      </c>
      <c r="D77" s="472"/>
      <c r="F77" s="474"/>
      <c r="G77" s="474"/>
      <c r="H77" s="474"/>
      <c r="I77" s="474"/>
      <c r="J77" s="474"/>
      <c r="K77" s="474"/>
      <c r="L77" s="474"/>
      <c r="M77" s="474"/>
      <c r="N77" s="474"/>
      <c r="P77" s="472"/>
      <c r="Q77" s="472"/>
      <c r="R77" s="472"/>
      <c r="S77" s="472"/>
      <c r="T77" s="472"/>
      <c r="U77" s="472"/>
    </row>
    <row r="78" spans="1:21">
      <c r="A78" s="472"/>
      <c r="B78" s="725" t="s">
        <v>959</v>
      </c>
      <c r="C78" s="477" t="s">
        <v>960</v>
      </c>
      <c r="D78" s="725" t="s">
        <v>959</v>
      </c>
      <c r="E78" s="477" t="s">
        <v>961</v>
      </c>
      <c r="F78" s="727" t="s">
        <v>962</v>
      </c>
      <c r="G78" s="728"/>
      <c r="H78" s="728"/>
      <c r="I78" s="728"/>
      <c r="J78" s="728"/>
      <c r="K78" s="727" t="s">
        <v>963</v>
      </c>
      <c r="L78" s="729"/>
      <c r="M78" s="727" t="s">
        <v>964</v>
      </c>
      <c r="N78" s="729"/>
      <c r="P78" s="472"/>
      <c r="Q78" s="472"/>
      <c r="R78" s="472"/>
      <c r="S78" s="472"/>
      <c r="T78" s="472"/>
      <c r="U78" s="472"/>
    </row>
    <row r="79" spans="1:21" ht="14.4" thickBot="1">
      <c r="A79" s="478"/>
      <c r="B79" s="726"/>
      <c r="C79" s="479" t="s">
        <v>398</v>
      </c>
      <c r="D79" s="726"/>
      <c r="E79" s="479" t="s">
        <v>403</v>
      </c>
      <c r="F79" s="480">
        <v>1</v>
      </c>
      <c r="G79" s="480">
        <v>2</v>
      </c>
      <c r="H79" s="480">
        <v>3</v>
      </c>
      <c r="I79" s="480">
        <v>4</v>
      </c>
      <c r="J79" s="480">
        <v>5</v>
      </c>
      <c r="K79" s="480" t="s">
        <v>965</v>
      </c>
      <c r="L79" s="480" t="s">
        <v>409</v>
      </c>
      <c r="M79" s="480" t="s">
        <v>966</v>
      </c>
      <c r="N79" s="480" t="s">
        <v>967</v>
      </c>
      <c r="P79" s="472"/>
      <c r="Q79" s="472"/>
      <c r="R79" s="472"/>
      <c r="S79" s="472"/>
      <c r="T79" s="472"/>
      <c r="U79" s="472"/>
    </row>
    <row r="80" spans="1:21" ht="13.8" thickBot="1">
      <c r="A80" s="481"/>
      <c r="B80" s="482" t="s">
        <v>968</v>
      </c>
      <c r="C80" s="483" t="s">
        <v>597</v>
      </c>
      <c r="D80" s="503" t="s">
        <v>969</v>
      </c>
      <c r="E80" s="483" t="s">
        <v>497</v>
      </c>
      <c r="F80" s="485">
        <v>8</v>
      </c>
      <c r="G80" s="485">
        <v>3</v>
      </c>
      <c r="H80" s="485">
        <v>6</v>
      </c>
      <c r="I80" s="485"/>
      <c r="J80" s="485"/>
      <c r="K80" s="485"/>
      <c r="L80" s="485"/>
      <c r="M80" s="509">
        <f t="shared" ref="M80:M84" si="21">IF(OR(U80=1,U80=2,U80=3),1,0)</f>
        <v>1</v>
      </c>
      <c r="N80" s="495">
        <f t="shared" ref="N80:N84" si="22">IF(OR(U80=-1,U80=-2,U80=-3),1,0)</f>
        <v>0</v>
      </c>
      <c r="P80" s="487">
        <f t="shared" ref="P80:T84" si="23">SIGN(F80)</f>
        <v>1</v>
      </c>
      <c r="Q80" s="487">
        <f t="shared" si="23"/>
        <v>1</v>
      </c>
      <c r="R80" s="487">
        <f t="shared" si="23"/>
        <v>1</v>
      </c>
      <c r="S80" s="487">
        <f t="shared" si="23"/>
        <v>0</v>
      </c>
      <c r="T80" s="487">
        <f t="shared" si="23"/>
        <v>0</v>
      </c>
      <c r="U80" s="487">
        <f>P80+Q80+R80+S80+T80</f>
        <v>3</v>
      </c>
    </row>
    <row r="81" spans="1:21" ht="13.8" thickBot="1">
      <c r="A81" s="481"/>
      <c r="B81" s="482" t="s">
        <v>970</v>
      </c>
      <c r="C81" s="488" t="s">
        <v>567</v>
      </c>
      <c r="D81" s="503" t="s">
        <v>972</v>
      </c>
      <c r="E81" s="488" t="s">
        <v>608</v>
      </c>
      <c r="F81" s="485">
        <v>10</v>
      </c>
      <c r="G81" s="485">
        <v>-9</v>
      </c>
      <c r="H81" s="485">
        <v>-9</v>
      </c>
      <c r="I81" s="485">
        <v>-4</v>
      </c>
      <c r="J81" s="485"/>
      <c r="K81" s="485"/>
      <c r="L81" s="485"/>
      <c r="M81" s="495">
        <f t="shared" si="21"/>
        <v>0</v>
      </c>
      <c r="N81" s="509">
        <f t="shared" si="22"/>
        <v>1</v>
      </c>
      <c r="P81" s="487">
        <f t="shared" si="23"/>
        <v>1</v>
      </c>
      <c r="Q81" s="487">
        <f t="shared" si="23"/>
        <v>-1</v>
      </c>
      <c r="R81" s="487">
        <f t="shared" si="23"/>
        <v>-1</v>
      </c>
      <c r="S81" s="487">
        <f t="shared" si="23"/>
        <v>-1</v>
      </c>
      <c r="T81" s="487">
        <f t="shared" si="23"/>
        <v>0</v>
      </c>
      <c r="U81" s="487">
        <f>P81+Q81+R81+S81+T81</f>
        <v>-2</v>
      </c>
    </row>
    <row r="82" spans="1:21" ht="13.8" thickBot="1">
      <c r="A82" s="481">
        <f>A80</f>
        <v>0</v>
      </c>
      <c r="B82" s="489" t="s">
        <v>973</v>
      </c>
      <c r="C82" s="490" t="s">
        <v>569</v>
      </c>
      <c r="D82" s="503" t="s">
        <v>975</v>
      </c>
      <c r="E82" s="490" t="s">
        <v>436</v>
      </c>
      <c r="F82" s="491">
        <v>-5</v>
      </c>
      <c r="G82" s="491">
        <v>-8</v>
      </c>
      <c r="H82" s="491">
        <v>-6</v>
      </c>
      <c r="I82" s="491"/>
      <c r="J82" s="491"/>
      <c r="K82" s="491"/>
      <c r="L82" s="491"/>
      <c r="M82" s="495">
        <f t="shared" si="21"/>
        <v>0</v>
      </c>
      <c r="N82" s="509">
        <f t="shared" si="22"/>
        <v>1</v>
      </c>
      <c r="P82" s="487">
        <f t="shared" si="23"/>
        <v>-1</v>
      </c>
      <c r="Q82" s="487">
        <f t="shared" si="23"/>
        <v>-1</v>
      </c>
      <c r="R82" s="487">
        <f t="shared" si="23"/>
        <v>-1</v>
      </c>
      <c r="S82" s="487">
        <f t="shared" si="23"/>
        <v>0</v>
      </c>
      <c r="T82" s="487">
        <f t="shared" si="23"/>
        <v>0</v>
      </c>
      <c r="U82" s="487">
        <f>P82+Q82+R82+S82+T82</f>
        <v>-3</v>
      </c>
    </row>
    <row r="83" spans="1:21" ht="13.8" thickBot="1">
      <c r="A83" s="481">
        <f>A80</f>
        <v>0</v>
      </c>
      <c r="B83" s="482" t="s">
        <v>968</v>
      </c>
      <c r="C83" s="507" t="str">
        <f>C80</f>
        <v>АЛИМБАЕВА</v>
      </c>
      <c r="D83" s="503" t="str">
        <f>D81</f>
        <v>Y</v>
      </c>
      <c r="E83" s="507" t="str">
        <f>E81</f>
        <v>ЛАВРОВА А.</v>
      </c>
      <c r="F83" s="485">
        <v>-9</v>
      </c>
      <c r="G83" s="485">
        <v>-10</v>
      </c>
      <c r="H83" s="485">
        <v>-5</v>
      </c>
      <c r="I83" s="485"/>
      <c r="J83" s="485"/>
      <c r="K83" s="485"/>
      <c r="L83" s="485"/>
      <c r="M83" s="495">
        <f t="shared" si="21"/>
        <v>0</v>
      </c>
      <c r="N83" s="509">
        <f t="shared" si="22"/>
        <v>1</v>
      </c>
      <c r="P83" s="487">
        <f t="shared" si="23"/>
        <v>-1</v>
      </c>
      <c r="Q83" s="487">
        <f t="shared" si="23"/>
        <v>-1</v>
      </c>
      <c r="R83" s="487">
        <f t="shared" si="23"/>
        <v>-1</v>
      </c>
      <c r="S83" s="487">
        <f t="shared" si="23"/>
        <v>0</v>
      </c>
      <c r="T83" s="487">
        <f t="shared" si="23"/>
        <v>0</v>
      </c>
      <c r="U83" s="487">
        <f>P83+Q83+R83+S83+T83</f>
        <v>-3</v>
      </c>
    </row>
    <row r="84" spans="1:21" ht="13.8" thickBot="1">
      <c r="A84" s="481">
        <f>A81</f>
        <v>0</v>
      </c>
      <c r="B84" s="482" t="s">
        <v>970</v>
      </c>
      <c r="C84" s="507" t="str">
        <f>C81</f>
        <v>УСПАНОВА</v>
      </c>
      <c r="D84" s="503" t="str">
        <f>D80</f>
        <v>X</v>
      </c>
      <c r="E84" s="507" t="str">
        <f>E80</f>
        <v>САНДЫБАЕВА</v>
      </c>
      <c r="F84" s="485"/>
      <c r="G84" s="485"/>
      <c r="H84" s="485"/>
      <c r="I84" s="485"/>
      <c r="J84" s="485"/>
      <c r="K84" s="485"/>
      <c r="L84" s="485"/>
      <c r="M84" s="507">
        <f t="shared" si="21"/>
        <v>0</v>
      </c>
      <c r="N84" s="507">
        <f t="shared" si="22"/>
        <v>0</v>
      </c>
      <c r="P84" s="487">
        <f t="shared" si="23"/>
        <v>0</v>
      </c>
      <c r="Q84" s="487">
        <f t="shared" si="23"/>
        <v>0</v>
      </c>
      <c r="R84" s="487">
        <f t="shared" si="23"/>
        <v>0</v>
      </c>
      <c r="S84" s="487">
        <f t="shared" si="23"/>
        <v>0</v>
      </c>
      <c r="T84" s="487">
        <f t="shared" si="23"/>
        <v>0</v>
      </c>
      <c r="U84" s="487">
        <f>P84+Q84+R84+S84+T84</f>
        <v>0</v>
      </c>
    </row>
    <row r="85" spans="1:21" ht="13.8" thickBot="1">
      <c r="A85" s="472"/>
      <c r="B85" s="474"/>
      <c r="D85" s="472"/>
      <c r="F85" s="474"/>
      <c r="G85" s="474"/>
      <c r="H85" s="474"/>
      <c r="I85" s="493" t="s">
        <v>976</v>
      </c>
      <c r="J85" s="474"/>
      <c r="K85" s="474"/>
      <c r="L85" s="474"/>
      <c r="M85" s="495">
        <f>SUM(M80,M81,M82,M83,M84)</f>
        <v>1</v>
      </c>
      <c r="N85" s="495">
        <f>SUM(N80,N81,N82,N83,N84,)</f>
        <v>3</v>
      </c>
      <c r="P85" s="472"/>
      <c r="Q85" s="472"/>
      <c r="R85" s="472"/>
      <c r="S85" s="472"/>
      <c r="T85" s="472"/>
      <c r="U85" s="472"/>
    </row>
    <row r="86" spans="1:21" ht="15.6">
      <c r="A86" s="472"/>
      <c r="B86" s="474"/>
      <c r="C86" s="496" t="s">
        <v>977</v>
      </c>
      <c r="D86" s="497"/>
      <c r="E86" s="498" t="str">
        <f>E79</f>
        <v>г.НУР-СУЛТАН</v>
      </c>
      <c r="F86" s="474"/>
      <c r="G86" s="474"/>
      <c r="H86" s="474"/>
      <c r="I86" s="474"/>
      <c r="J86" s="474"/>
      <c r="K86" s="474"/>
      <c r="L86" s="474"/>
      <c r="M86" s="474"/>
      <c r="N86" s="474"/>
      <c r="P86" s="472"/>
      <c r="Q86" s="472"/>
      <c r="R86" s="472"/>
      <c r="S86" s="472"/>
      <c r="T86" s="472"/>
      <c r="U86" s="472"/>
    </row>
    <row r="88" spans="1:21" ht="13.8">
      <c r="A88" s="472"/>
      <c r="B88" s="476" t="s">
        <v>1005</v>
      </c>
      <c r="D88" s="472"/>
      <c r="F88" s="474"/>
      <c r="G88" s="474"/>
      <c r="H88" s="474"/>
      <c r="I88" s="474"/>
      <c r="J88" s="474"/>
      <c r="K88" s="474"/>
      <c r="L88" s="474"/>
      <c r="M88" s="474"/>
      <c r="N88" s="474"/>
      <c r="P88" s="472"/>
      <c r="Q88" s="472"/>
      <c r="R88" s="472"/>
      <c r="S88" s="472"/>
      <c r="T88" s="472"/>
      <c r="U88" s="472"/>
    </row>
    <row r="89" spans="1:21">
      <c r="A89" s="472"/>
      <c r="B89" s="725" t="s">
        <v>959</v>
      </c>
      <c r="C89" s="477" t="s">
        <v>960</v>
      </c>
      <c r="D89" s="725" t="s">
        <v>959</v>
      </c>
      <c r="E89" s="477" t="s">
        <v>961</v>
      </c>
      <c r="F89" s="727" t="s">
        <v>962</v>
      </c>
      <c r="G89" s="728"/>
      <c r="H89" s="728"/>
      <c r="I89" s="728"/>
      <c r="J89" s="728"/>
      <c r="K89" s="727" t="s">
        <v>963</v>
      </c>
      <c r="L89" s="729"/>
      <c r="M89" s="727" t="s">
        <v>964</v>
      </c>
      <c r="N89" s="729"/>
      <c r="P89" s="472"/>
      <c r="Q89" s="472"/>
      <c r="R89" s="472"/>
      <c r="S89" s="472"/>
      <c r="T89" s="472"/>
      <c r="U89" s="472"/>
    </row>
    <row r="90" spans="1:21" ht="14.4" thickBot="1">
      <c r="A90" s="478"/>
      <c r="B90" s="726"/>
      <c r="C90" s="479" t="s">
        <v>402</v>
      </c>
      <c r="D90" s="726"/>
      <c r="E90" s="479" t="s">
        <v>387</v>
      </c>
      <c r="F90" s="480">
        <v>1</v>
      </c>
      <c r="G90" s="480">
        <v>2</v>
      </c>
      <c r="H90" s="480">
        <v>3</v>
      </c>
      <c r="I90" s="480">
        <v>4</v>
      </c>
      <c r="J90" s="480">
        <v>5</v>
      </c>
      <c r="K90" s="480" t="s">
        <v>965</v>
      </c>
      <c r="L90" s="480" t="s">
        <v>409</v>
      </c>
      <c r="M90" s="480" t="s">
        <v>966</v>
      </c>
      <c r="N90" s="480" t="s">
        <v>967</v>
      </c>
      <c r="P90" s="472"/>
      <c r="Q90" s="472"/>
      <c r="R90" s="472"/>
      <c r="S90" s="472"/>
      <c r="T90" s="472"/>
      <c r="U90" s="472"/>
    </row>
    <row r="91" spans="1:21" ht="13.8" thickBot="1">
      <c r="A91" s="481"/>
      <c r="B91" s="482" t="s">
        <v>968</v>
      </c>
      <c r="C91" s="483" t="s">
        <v>587</v>
      </c>
      <c r="D91" s="503" t="s">
        <v>969</v>
      </c>
      <c r="E91" s="483" t="s">
        <v>438</v>
      </c>
      <c r="F91" s="485">
        <v>6</v>
      </c>
      <c r="G91" s="485">
        <v>7</v>
      </c>
      <c r="H91" s="485">
        <v>5</v>
      </c>
      <c r="I91" s="485"/>
      <c r="J91" s="485"/>
      <c r="K91" s="485"/>
      <c r="L91" s="485"/>
      <c r="M91" s="509">
        <f t="shared" ref="M91:M95" si="24">IF(OR(U91=1,U91=2,U91=3),1,0)</f>
        <v>1</v>
      </c>
      <c r="N91" s="495">
        <f t="shared" ref="N91:N95" si="25">IF(OR(U91=-1,U91=-2,U91=-3),1,0)</f>
        <v>0</v>
      </c>
      <c r="P91" s="487">
        <f t="shared" ref="P91:T95" si="26">SIGN(F91)</f>
        <v>1</v>
      </c>
      <c r="Q91" s="487">
        <f t="shared" si="26"/>
        <v>1</v>
      </c>
      <c r="R91" s="487">
        <f t="shared" si="26"/>
        <v>1</v>
      </c>
      <c r="S91" s="487">
        <f t="shared" si="26"/>
        <v>0</v>
      </c>
      <c r="T91" s="487">
        <f t="shared" si="26"/>
        <v>0</v>
      </c>
      <c r="U91" s="487">
        <f>P91+Q91+R91+S91+T91</f>
        <v>3</v>
      </c>
    </row>
    <row r="92" spans="1:21" ht="13.8" thickBot="1">
      <c r="A92" s="481"/>
      <c r="B92" s="482" t="s">
        <v>970</v>
      </c>
      <c r="C92" s="488" t="s">
        <v>575</v>
      </c>
      <c r="D92" s="503" t="s">
        <v>972</v>
      </c>
      <c r="E92" s="488" t="s">
        <v>573</v>
      </c>
      <c r="F92" s="485">
        <v>3</v>
      </c>
      <c r="G92" s="485">
        <v>-8</v>
      </c>
      <c r="H92" s="485">
        <v>4</v>
      </c>
      <c r="I92" s="485">
        <v>6</v>
      </c>
      <c r="J92" s="485"/>
      <c r="K92" s="485"/>
      <c r="L92" s="485"/>
      <c r="M92" s="509">
        <f t="shared" si="24"/>
        <v>1</v>
      </c>
      <c r="N92" s="495">
        <f t="shared" si="25"/>
        <v>0</v>
      </c>
      <c r="P92" s="487">
        <f t="shared" si="26"/>
        <v>1</v>
      </c>
      <c r="Q92" s="487">
        <f t="shared" si="26"/>
        <v>-1</v>
      </c>
      <c r="R92" s="487">
        <f t="shared" si="26"/>
        <v>1</v>
      </c>
      <c r="S92" s="487">
        <f t="shared" si="26"/>
        <v>1</v>
      </c>
      <c r="T92" s="487">
        <f t="shared" si="26"/>
        <v>0</v>
      </c>
      <c r="U92" s="487">
        <f>P92+Q92+R92+S92+T92</f>
        <v>2</v>
      </c>
    </row>
    <row r="93" spans="1:21" ht="13.8" thickBot="1">
      <c r="A93" s="481">
        <f>A91</f>
        <v>0</v>
      </c>
      <c r="B93" s="489" t="s">
        <v>973</v>
      </c>
      <c r="C93" s="490" t="s">
        <v>461</v>
      </c>
      <c r="D93" s="503" t="s">
        <v>975</v>
      </c>
      <c r="E93" s="490" t="s">
        <v>605</v>
      </c>
      <c r="F93" s="491">
        <v>-8</v>
      </c>
      <c r="G93" s="491">
        <v>-9</v>
      </c>
      <c r="H93" s="491">
        <v>3</v>
      </c>
      <c r="I93" s="491">
        <v>9</v>
      </c>
      <c r="J93" s="491">
        <v>-8</v>
      </c>
      <c r="K93" s="491"/>
      <c r="L93" s="491"/>
      <c r="M93" s="495">
        <f t="shared" si="24"/>
        <v>0</v>
      </c>
      <c r="N93" s="509">
        <f t="shared" si="25"/>
        <v>1</v>
      </c>
      <c r="P93" s="487">
        <f t="shared" si="26"/>
        <v>-1</v>
      </c>
      <c r="Q93" s="487">
        <f t="shared" si="26"/>
        <v>-1</v>
      </c>
      <c r="R93" s="487">
        <f t="shared" si="26"/>
        <v>1</v>
      </c>
      <c r="S93" s="487">
        <f t="shared" si="26"/>
        <v>1</v>
      </c>
      <c r="T93" s="487">
        <f t="shared" si="26"/>
        <v>-1</v>
      </c>
      <c r="U93" s="487">
        <f>P93+Q93+R93+S93+T93</f>
        <v>-1</v>
      </c>
    </row>
    <row r="94" spans="1:21" ht="13.8" thickBot="1">
      <c r="A94" s="481">
        <f>A91</f>
        <v>0</v>
      </c>
      <c r="B94" s="482" t="s">
        <v>968</v>
      </c>
      <c r="C94" s="507" t="str">
        <f>C91</f>
        <v>БАХЫТ</v>
      </c>
      <c r="D94" s="503" t="str">
        <f>D92</f>
        <v>Y</v>
      </c>
      <c r="E94" s="507" t="str">
        <f>E92</f>
        <v>РОМАНОВСКАЯ</v>
      </c>
      <c r="F94" s="485">
        <v>4</v>
      </c>
      <c r="G94" s="485">
        <v>8</v>
      </c>
      <c r="H94" s="485">
        <v>5</v>
      </c>
      <c r="I94" s="485"/>
      <c r="J94" s="485"/>
      <c r="K94" s="485"/>
      <c r="L94" s="485"/>
      <c r="M94" s="509">
        <f t="shared" si="24"/>
        <v>1</v>
      </c>
      <c r="N94" s="495">
        <f t="shared" si="25"/>
        <v>0</v>
      </c>
      <c r="P94" s="487">
        <f t="shared" si="26"/>
        <v>1</v>
      </c>
      <c r="Q94" s="487">
        <f t="shared" si="26"/>
        <v>1</v>
      </c>
      <c r="R94" s="487">
        <f t="shared" si="26"/>
        <v>1</v>
      </c>
      <c r="S94" s="487">
        <f t="shared" si="26"/>
        <v>0</v>
      </c>
      <c r="T94" s="487">
        <f t="shared" si="26"/>
        <v>0</v>
      </c>
      <c r="U94" s="487">
        <f>P94+Q94+R94+S94+T94</f>
        <v>3</v>
      </c>
    </row>
    <row r="95" spans="1:21" ht="13.8" thickBot="1">
      <c r="A95" s="481">
        <f>A92</f>
        <v>0</v>
      </c>
      <c r="B95" s="482" t="s">
        <v>970</v>
      </c>
      <c r="C95" s="507" t="str">
        <f>C92</f>
        <v>МИРКАДИРОВА</v>
      </c>
      <c r="D95" s="503" t="str">
        <f>D91</f>
        <v>X</v>
      </c>
      <c r="E95" s="507" t="str">
        <f>E91</f>
        <v>КАСЫМОВА</v>
      </c>
      <c r="F95" s="485"/>
      <c r="G95" s="485"/>
      <c r="H95" s="485"/>
      <c r="I95" s="485"/>
      <c r="J95" s="485"/>
      <c r="K95" s="485"/>
      <c r="L95" s="485"/>
      <c r="M95" s="507">
        <f t="shared" si="24"/>
        <v>0</v>
      </c>
      <c r="N95" s="507">
        <f t="shared" si="25"/>
        <v>0</v>
      </c>
      <c r="P95" s="487">
        <f t="shared" si="26"/>
        <v>0</v>
      </c>
      <c r="Q95" s="487">
        <f t="shared" si="26"/>
        <v>0</v>
      </c>
      <c r="R95" s="487">
        <f t="shared" si="26"/>
        <v>0</v>
      </c>
      <c r="S95" s="487">
        <f t="shared" si="26"/>
        <v>0</v>
      </c>
      <c r="T95" s="487">
        <f t="shared" si="26"/>
        <v>0</v>
      </c>
      <c r="U95" s="487">
        <f>P95+Q95+R95+S95+T95</f>
        <v>0</v>
      </c>
    </row>
    <row r="96" spans="1:21" ht="13.8" thickBot="1">
      <c r="A96" s="472"/>
      <c r="B96" s="474"/>
      <c r="D96" s="472"/>
      <c r="F96" s="474"/>
      <c r="G96" s="474"/>
      <c r="H96" s="474"/>
      <c r="I96" s="493" t="s">
        <v>976</v>
      </c>
      <c r="J96" s="474"/>
      <c r="K96" s="474"/>
      <c r="L96" s="474"/>
      <c r="M96" s="494">
        <f>SUM(M91,M92,M93,M94,M95)</f>
        <v>3</v>
      </c>
      <c r="N96" s="495">
        <f>SUM(N91,N92,N93,N94,N95,)</f>
        <v>1</v>
      </c>
      <c r="P96" s="472"/>
      <c r="Q96" s="472"/>
      <c r="R96" s="472"/>
      <c r="S96" s="472"/>
      <c r="T96" s="472"/>
      <c r="U96" s="472"/>
    </row>
    <row r="97" spans="1:21" ht="15.6">
      <c r="A97" s="472"/>
      <c r="B97" s="474"/>
      <c r="C97" s="496" t="s">
        <v>977</v>
      </c>
      <c r="D97" s="497"/>
      <c r="E97" s="498" t="str">
        <f>C90</f>
        <v>г.ШЫМКЕНТ</v>
      </c>
      <c r="F97" s="474"/>
      <c r="G97" s="474"/>
      <c r="H97" s="474"/>
      <c r="I97" s="474"/>
      <c r="J97" s="474"/>
      <c r="K97" s="474"/>
      <c r="L97" s="474"/>
      <c r="M97" s="474"/>
      <c r="N97" s="474"/>
      <c r="P97" s="472"/>
      <c r="Q97" s="472"/>
      <c r="R97" s="472"/>
      <c r="S97" s="472"/>
      <c r="T97" s="472"/>
      <c r="U97" s="472"/>
    </row>
    <row r="99" spans="1:21" ht="13.8">
      <c r="A99" s="472"/>
      <c r="B99" s="476" t="s">
        <v>1007</v>
      </c>
      <c r="D99" s="472"/>
      <c r="F99" s="474"/>
      <c r="G99" s="474"/>
      <c r="H99" s="474"/>
      <c r="I99" s="474"/>
      <c r="J99" s="474"/>
      <c r="K99" s="474"/>
      <c r="L99" s="474"/>
      <c r="M99" s="474"/>
      <c r="N99" s="474"/>
      <c r="P99" s="472"/>
      <c r="Q99" s="472"/>
      <c r="R99" s="472"/>
      <c r="S99" s="472"/>
      <c r="T99" s="472"/>
      <c r="U99" s="472"/>
    </row>
    <row r="100" spans="1:21">
      <c r="A100" s="472"/>
      <c r="B100" s="725" t="s">
        <v>959</v>
      </c>
      <c r="C100" s="477" t="s">
        <v>960</v>
      </c>
      <c r="D100" s="725" t="s">
        <v>959</v>
      </c>
      <c r="E100" s="477" t="s">
        <v>961</v>
      </c>
      <c r="F100" s="727" t="s">
        <v>962</v>
      </c>
      <c r="G100" s="728"/>
      <c r="H100" s="728"/>
      <c r="I100" s="728"/>
      <c r="J100" s="728"/>
      <c r="K100" s="727" t="s">
        <v>963</v>
      </c>
      <c r="L100" s="729"/>
      <c r="M100" s="727" t="s">
        <v>964</v>
      </c>
      <c r="N100" s="729"/>
      <c r="P100" s="472"/>
      <c r="Q100" s="472"/>
      <c r="R100" s="472"/>
      <c r="S100" s="472"/>
      <c r="T100" s="472"/>
      <c r="U100" s="472"/>
    </row>
    <row r="101" spans="1:21" ht="14.4" thickBot="1">
      <c r="A101" s="478"/>
      <c r="B101" s="726"/>
      <c r="C101" s="479" t="s">
        <v>388</v>
      </c>
      <c r="D101" s="726"/>
      <c r="E101" s="479" t="s">
        <v>389</v>
      </c>
      <c r="F101" s="480">
        <v>1</v>
      </c>
      <c r="G101" s="480">
        <v>2</v>
      </c>
      <c r="H101" s="480">
        <v>3</v>
      </c>
      <c r="I101" s="480">
        <v>4</v>
      </c>
      <c r="J101" s="480">
        <v>5</v>
      </c>
      <c r="K101" s="480" t="s">
        <v>965</v>
      </c>
      <c r="L101" s="480" t="s">
        <v>409</v>
      </c>
      <c r="M101" s="480" t="s">
        <v>966</v>
      </c>
      <c r="N101" s="480" t="s">
        <v>967</v>
      </c>
      <c r="P101" s="472"/>
      <c r="Q101" s="472"/>
      <c r="R101" s="472"/>
      <c r="S101" s="472"/>
      <c r="T101" s="472"/>
      <c r="U101" s="472"/>
    </row>
    <row r="102" spans="1:21" ht="13.8" thickBot="1">
      <c r="A102" s="481"/>
      <c r="B102" s="482" t="s">
        <v>968</v>
      </c>
      <c r="C102" s="483" t="s">
        <v>539</v>
      </c>
      <c r="D102" s="503" t="s">
        <v>969</v>
      </c>
      <c r="E102" s="483" t="s">
        <v>1089</v>
      </c>
      <c r="F102" s="485">
        <v>1</v>
      </c>
      <c r="G102" s="485">
        <v>1</v>
      </c>
      <c r="H102" s="485">
        <v>1</v>
      </c>
      <c r="I102" s="485"/>
      <c r="J102" s="485"/>
      <c r="K102" s="485"/>
      <c r="L102" s="485"/>
      <c r="M102" s="509">
        <f t="shared" ref="M102:M106" si="27">IF(OR(U102=1,U102=2,U102=3),1,0)</f>
        <v>1</v>
      </c>
      <c r="N102" s="495">
        <f t="shared" ref="N102:N106" si="28">IF(OR(U102=-1,U102=-2,U102=-3),1,0)</f>
        <v>0</v>
      </c>
      <c r="P102" s="487">
        <f t="shared" ref="P102:T106" si="29">SIGN(F102)</f>
        <v>1</v>
      </c>
      <c r="Q102" s="487">
        <f t="shared" si="29"/>
        <v>1</v>
      </c>
      <c r="R102" s="487">
        <f t="shared" si="29"/>
        <v>1</v>
      </c>
      <c r="S102" s="487">
        <f t="shared" si="29"/>
        <v>0</v>
      </c>
      <c r="T102" s="487">
        <f t="shared" si="29"/>
        <v>0</v>
      </c>
      <c r="U102" s="487">
        <f>P102+Q102+R102+S102+T102</f>
        <v>3</v>
      </c>
    </row>
    <row r="103" spans="1:21" ht="13.8" thickBot="1">
      <c r="A103" s="481"/>
      <c r="B103" s="482" t="s">
        <v>970</v>
      </c>
      <c r="C103" s="488" t="s">
        <v>474</v>
      </c>
      <c r="D103" s="503" t="s">
        <v>972</v>
      </c>
      <c r="E103" s="488" t="s">
        <v>1091</v>
      </c>
      <c r="F103" s="485">
        <v>3</v>
      </c>
      <c r="G103" s="485">
        <v>5</v>
      </c>
      <c r="H103" s="485">
        <v>4</v>
      </c>
      <c r="I103" s="485"/>
      <c r="J103" s="485"/>
      <c r="K103" s="485"/>
      <c r="L103" s="485"/>
      <c r="M103" s="509">
        <f t="shared" si="27"/>
        <v>1</v>
      </c>
      <c r="N103" s="495">
        <f t="shared" si="28"/>
        <v>0</v>
      </c>
      <c r="P103" s="487">
        <f t="shared" si="29"/>
        <v>1</v>
      </c>
      <c r="Q103" s="487">
        <f t="shared" si="29"/>
        <v>1</v>
      </c>
      <c r="R103" s="487">
        <f t="shared" si="29"/>
        <v>1</v>
      </c>
      <c r="S103" s="487">
        <f t="shared" si="29"/>
        <v>0</v>
      </c>
      <c r="T103" s="487">
        <f t="shared" si="29"/>
        <v>0</v>
      </c>
      <c r="U103" s="487">
        <f>P103+Q103+R103+S103+T103</f>
        <v>3</v>
      </c>
    </row>
    <row r="104" spans="1:21" ht="13.8" thickBot="1">
      <c r="A104" s="481">
        <f>A102</f>
        <v>0</v>
      </c>
      <c r="B104" s="489" t="s">
        <v>973</v>
      </c>
      <c r="C104" s="490" t="s">
        <v>432</v>
      </c>
      <c r="D104" s="503" t="s">
        <v>975</v>
      </c>
      <c r="E104" s="490" t="s">
        <v>1092</v>
      </c>
      <c r="F104" s="491">
        <v>8</v>
      </c>
      <c r="G104" s="491">
        <v>4</v>
      </c>
      <c r="H104" s="491">
        <v>-9</v>
      </c>
      <c r="I104" s="491">
        <v>-8</v>
      </c>
      <c r="J104" s="491">
        <v>4</v>
      </c>
      <c r="K104" s="491"/>
      <c r="L104" s="491"/>
      <c r="M104" s="509">
        <f t="shared" si="27"/>
        <v>1</v>
      </c>
      <c r="N104" s="495">
        <f t="shared" si="28"/>
        <v>0</v>
      </c>
      <c r="P104" s="487">
        <f t="shared" si="29"/>
        <v>1</v>
      </c>
      <c r="Q104" s="487">
        <f t="shared" si="29"/>
        <v>1</v>
      </c>
      <c r="R104" s="487">
        <f t="shared" si="29"/>
        <v>-1</v>
      </c>
      <c r="S104" s="487">
        <f t="shared" si="29"/>
        <v>-1</v>
      </c>
      <c r="T104" s="487">
        <f t="shared" si="29"/>
        <v>1</v>
      </c>
      <c r="U104" s="487">
        <f>P104+Q104+R104+S104+T104</f>
        <v>1</v>
      </c>
    </row>
    <row r="105" spans="1:21">
      <c r="A105" s="481">
        <f>A102</f>
        <v>0</v>
      </c>
      <c r="B105" s="482" t="s">
        <v>968</v>
      </c>
      <c r="C105" s="507" t="str">
        <f>C102</f>
        <v>КРЮКОВСКАЯ</v>
      </c>
      <c r="D105" s="503" t="str">
        <f>D103</f>
        <v>Y</v>
      </c>
      <c r="E105" s="507" t="str">
        <f>E103</f>
        <v>УТЕПБЕРГЕНОВА</v>
      </c>
      <c r="F105" s="485"/>
      <c r="G105" s="485"/>
      <c r="H105" s="485"/>
      <c r="I105" s="485"/>
      <c r="J105" s="485"/>
      <c r="K105" s="485"/>
      <c r="L105" s="485"/>
      <c r="M105" s="507">
        <f t="shared" si="27"/>
        <v>0</v>
      </c>
      <c r="N105" s="507">
        <f t="shared" si="28"/>
        <v>0</v>
      </c>
      <c r="P105" s="487">
        <f t="shared" si="29"/>
        <v>0</v>
      </c>
      <c r="Q105" s="487">
        <f t="shared" si="29"/>
        <v>0</v>
      </c>
      <c r="R105" s="487">
        <f t="shared" si="29"/>
        <v>0</v>
      </c>
      <c r="S105" s="487">
        <f t="shared" si="29"/>
        <v>0</v>
      </c>
      <c r="T105" s="487">
        <f t="shared" si="29"/>
        <v>0</v>
      </c>
      <c r="U105" s="487">
        <f>P105+Q105+R105+S105+T105</f>
        <v>0</v>
      </c>
    </row>
    <row r="106" spans="1:21" ht="13.8" thickBot="1">
      <c r="A106" s="481">
        <f>A103</f>
        <v>0</v>
      </c>
      <c r="B106" s="482" t="s">
        <v>970</v>
      </c>
      <c r="C106" s="507" t="str">
        <f>C103</f>
        <v>КУАТОВА</v>
      </c>
      <c r="D106" s="503" t="str">
        <f>D102</f>
        <v>X</v>
      </c>
      <c r="E106" s="507" t="str">
        <f>E102</f>
        <v>_</v>
      </c>
      <c r="F106" s="485"/>
      <c r="G106" s="485"/>
      <c r="H106" s="485"/>
      <c r="I106" s="485"/>
      <c r="J106" s="485"/>
      <c r="K106" s="485"/>
      <c r="L106" s="485"/>
      <c r="M106" s="507">
        <f t="shared" si="27"/>
        <v>0</v>
      </c>
      <c r="N106" s="507">
        <f t="shared" si="28"/>
        <v>0</v>
      </c>
      <c r="P106" s="487">
        <f t="shared" si="29"/>
        <v>0</v>
      </c>
      <c r="Q106" s="487">
        <f t="shared" si="29"/>
        <v>0</v>
      </c>
      <c r="R106" s="487">
        <f t="shared" si="29"/>
        <v>0</v>
      </c>
      <c r="S106" s="487">
        <f t="shared" si="29"/>
        <v>0</v>
      </c>
      <c r="T106" s="487">
        <f t="shared" si="29"/>
        <v>0</v>
      </c>
      <c r="U106" s="487">
        <f>P106+Q106+R106+S106+T106</f>
        <v>0</v>
      </c>
    </row>
    <row r="107" spans="1:21" ht="13.8" thickBot="1">
      <c r="A107" s="472"/>
      <c r="B107" s="474"/>
      <c r="D107" s="472"/>
      <c r="F107" s="474"/>
      <c r="G107" s="474"/>
      <c r="H107" s="474"/>
      <c r="I107" s="493" t="s">
        <v>976</v>
      </c>
      <c r="J107" s="474"/>
      <c r="K107" s="474"/>
      <c r="L107" s="474"/>
      <c r="M107" s="494">
        <f>SUM(M102,M103,M104,M105,M106)</f>
        <v>3</v>
      </c>
      <c r="N107" s="495">
        <f>SUM(N102,N103,N104,N105,N106,)</f>
        <v>0</v>
      </c>
      <c r="P107" s="472"/>
      <c r="Q107" s="472"/>
      <c r="R107" s="472"/>
      <c r="S107" s="472"/>
      <c r="T107" s="472"/>
      <c r="U107" s="472"/>
    </row>
    <row r="108" spans="1:21" ht="15.6">
      <c r="A108" s="472"/>
      <c r="B108" s="474"/>
      <c r="C108" s="496" t="s">
        <v>977</v>
      </c>
      <c r="D108" s="497"/>
      <c r="E108" s="498" t="str">
        <f>C101</f>
        <v>АКТЮБИНСКАЯ обл.</v>
      </c>
      <c r="F108" s="474"/>
      <c r="G108" s="474"/>
      <c r="H108" s="474"/>
      <c r="I108" s="474"/>
      <c r="J108" s="474"/>
      <c r="K108" s="474"/>
      <c r="L108" s="474"/>
      <c r="M108" s="474"/>
      <c r="N108" s="474"/>
      <c r="P108" s="472"/>
      <c r="Q108" s="472"/>
      <c r="R108" s="472"/>
      <c r="S108" s="472"/>
      <c r="T108" s="472"/>
      <c r="U108" s="472"/>
    </row>
    <row r="110" spans="1:21" ht="13.8">
      <c r="A110" s="472"/>
      <c r="B110" s="476" t="s">
        <v>1008</v>
      </c>
      <c r="D110" s="472"/>
      <c r="F110" s="474"/>
      <c r="G110" s="474"/>
      <c r="H110" s="474"/>
      <c r="I110" s="474"/>
      <c r="J110" s="474"/>
      <c r="K110" s="474"/>
      <c r="L110" s="474"/>
      <c r="M110" s="474"/>
      <c r="N110" s="474"/>
      <c r="P110" s="472"/>
      <c r="Q110" s="472"/>
      <c r="R110" s="472"/>
      <c r="S110" s="472"/>
      <c r="T110" s="472"/>
      <c r="U110" s="472"/>
    </row>
    <row r="111" spans="1:21">
      <c r="A111" s="472"/>
      <c r="B111" s="725" t="s">
        <v>959</v>
      </c>
      <c r="C111" s="477" t="s">
        <v>960</v>
      </c>
      <c r="D111" s="725" t="s">
        <v>959</v>
      </c>
      <c r="E111" s="477" t="s">
        <v>961</v>
      </c>
      <c r="F111" s="727" t="s">
        <v>962</v>
      </c>
      <c r="G111" s="728"/>
      <c r="H111" s="728"/>
      <c r="I111" s="728"/>
      <c r="J111" s="728"/>
      <c r="K111" s="727" t="s">
        <v>963</v>
      </c>
      <c r="L111" s="729"/>
      <c r="M111" s="727" t="s">
        <v>964</v>
      </c>
      <c r="N111" s="729"/>
      <c r="P111" s="472"/>
      <c r="Q111" s="472"/>
      <c r="R111" s="472"/>
      <c r="S111" s="472"/>
      <c r="T111" s="472"/>
      <c r="U111" s="472"/>
    </row>
    <row r="112" spans="1:21" ht="13.8">
      <c r="A112" s="478"/>
      <c r="B112" s="726"/>
      <c r="C112" s="479" t="s">
        <v>374</v>
      </c>
      <c r="D112" s="726"/>
      <c r="E112" s="479" t="s">
        <v>55</v>
      </c>
      <c r="F112" s="480">
        <v>1</v>
      </c>
      <c r="G112" s="480">
        <v>2</v>
      </c>
      <c r="H112" s="480">
        <v>3</v>
      </c>
      <c r="I112" s="480">
        <v>4</v>
      </c>
      <c r="J112" s="480">
        <v>5</v>
      </c>
      <c r="K112" s="480" t="s">
        <v>965</v>
      </c>
      <c r="L112" s="480" t="s">
        <v>409</v>
      </c>
      <c r="M112" s="480" t="s">
        <v>966</v>
      </c>
      <c r="N112" s="480" t="s">
        <v>967</v>
      </c>
      <c r="P112" s="472"/>
      <c r="Q112" s="472"/>
      <c r="R112" s="472"/>
      <c r="S112" s="472"/>
      <c r="T112" s="472"/>
      <c r="U112" s="472"/>
    </row>
    <row r="113" spans="1:22">
      <c r="A113" s="481"/>
      <c r="B113" s="482" t="s">
        <v>968</v>
      </c>
      <c r="C113" s="483" t="s">
        <v>593</v>
      </c>
      <c r="D113" s="503" t="s">
        <v>969</v>
      </c>
      <c r="E113" s="483" t="s">
        <v>552</v>
      </c>
      <c r="F113" s="485">
        <v>-10</v>
      </c>
      <c r="G113" s="485">
        <v>5</v>
      </c>
      <c r="H113" s="485">
        <v>7</v>
      </c>
      <c r="I113" s="485">
        <v>1</v>
      </c>
      <c r="J113" s="485"/>
      <c r="K113" s="485"/>
      <c r="L113" s="485"/>
      <c r="M113" s="486">
        <f t="shared" ref="M113:M117" si="30">IF(OR(U113=1,U113=2,U113=3),1,0)</f>
        <v>1</v>
      </c>
      <c r="N113" s="486">
        <f t="shared" ref="N113:N117" si="31">IF(OR(U113=-1,U113=-2,U113=-3),1,0)</f>
        <v>0</v>
      </c>
      <c r="P113" s="487">
        <f t="shared" ref="P113:T117" si="32">SIGN(F113)</f>
        <v>-1</v>
      </c>
      <c r="Q113" s="487">
        <f t="shared" si="32"/>
        <v>1</v>
      </c>
      <c r="R113" s="487">
        <f t="shared" si="32"/>
        <v>1</v>
      </c>
      <c r="S113" s="487">
        <f t="shared" si="32"/>
        <v>1</v>
      </c>
      <c r="T113" s="487">
        <f t="shared" si="32"/>
        <v>0</v>
      </c>
      <c r="U113" s="487">
        <f>P113+Q113+R113+S113+T113</f>
        <v>2</v>
      </c>
    </row>
    <row r="114" spans="1:22">
      <c r="A114" s="481"/>
      <c r="B114" s="482" t="s">
        <v>970</v>
      </c>
      <c r="C114" s="488" t="s">
        <v>581</v>
      </c>
      <c r="D114" s="503" t="s">
        <v>972</v>
      </c>
      <c r="E114" s="488" t="s">
        <v>425</v>
      </c>
      <c r="F114" s="485">
        <v>7</v>
      </c>
      <c r="G114" s="485">
        <v>7</v>
      </c>
      <c r="H114" s="485">
        <v>7</v>
      </c>
      <c r="I114" s="485"/>
      <c r="J114" s="485"/>
      <c r="K114" s="485"/>
      <c r="L114" s="485"/>
      <c r="M114" s="486">
        <f t="shared" si="30"/>
        <v>1</v>
      </c>
      <c r="N114" s="486">
        <f t="shared" si="31"/>
        <v>0</v>
      </c>
      <c r="P114" s="487">
        <f t="shared" si="32"/>
        <v>1</v>
      </c>
      <c r="Q114" s="487">
        <f t="shared" si="32"/>
        <v>1</v>
      </c>
      <c r="R114" s="487">
        <f t="shared" si="32"/>
        <v>1</v>
      </c>
      <c r="S114" s="487">
        <f t="shared" si="32"/>
        <v>0</v>
      </c>
      <c r="T114" s="487">
        <f t="shared" si="32"/>
        <v>0</v>
      </c>
      <c r="U114" s="511">
        <f>P114+Q114+R114+S114+T114</f>
        <v>3</v>
      </c>
      <c r="V114" s="512"/>
    </row>
    <row r="115" spans="1:22">
      <c r="A115" s="481">
        <f>A113</f>
        <v>0</v>
      </c>
      <c r="B115" s="489" t="s">
        <v>973</v>
      </c>
      <c r="C115" s="490" t="s">
        <v>545</v>
      </c>
      <c r="D115" s="503" t="s">
        <v>975</v>
      </c>
      <c r="E115" s="490" t="s">
        <v>462</v>
      </c>
      <c r="F115" s="491">
        <v>-8</v>
      </c>
      <c r="G115" s="491">
        <v>6</v>
      </c>
      <c r="H115" s="491">
        <v>-7</v>
      </c>
      <c r="I115" s="491">
        <v>5</v>
      </c>
      <c r="J115" s="491">
        <v>-4</v>
      </c>
      <c r="K115" s="491"/>
      <c r="L115" s="491"/>
      <c r="M115" s="491">
        <f t="shared" si="30"/>
        <v>0</v>
      </c>
      <c r="N115" s="491">
        <f t="shared" si="31"/>
        <v>1</v>
      </c>
      <c r="P115" s="487">
        <f t="shared" si="32"/>
        <v>-1</v>
      </c>
      <c r="Q115" s="487">
        <f t="shared" si="32"/>
        <v>1</v>
      </c>
      <c r="R115" s="487">
        <f t="shared" si="32"/>
        <v>-1</v>
      </c>
      <c r="S115" s="487">
        <f t="shared" si="32"/>
        <v>1</v>
      </c>
      <c r="T115" s="487">
        <f t="shared" si="32"/>
        <v>-1</v>
      </c>
      <c r="U115" s="511">
        <f>P115+Q115+R115+S115+T115</f>
        <v>-1</v>
      </c>
      <c r="V115" s="512"/>
    </row>
    <row r="116" spans="1:22">
      <c r="A116" s="481">
        <f>A113</f>
        <v>0</v>
      </c>
      <c r="B116" s="482" t="s">
        <v>968</v>
      </c>
      <c r="C116" s="488" t="str">
        <f>C113</f>
        <v>КАЛЫКБАЙ</v>
      </c>
      <c r="D116" s="503" t="str">
        <f>D114</f>
        <v>Y</v>
      </c>
      <c r="E116" s="488" t="str">
        <f>E114</f>
        <v>КАПАНОВА Д.</v>
      </c>
      <c r="F116" s="485">
        <v>-7</v>
      </c>
      <c r="G116" s="485">
        <v>6</v>
      </c>
      <c r="H116" s="485">
        <v>11</v>
      </c>
      <c r="I116" s="485">
        <v>9</v>
      </c>
      <c r="J116" s="485"/>
      <c r="K116" s="485"/>
      <c r="L116" s="485"/>
      <c r="M116" s="486">
        <f t="shared" si="30"/>
        <v>1</v>
      </c>
      <c r="N116" s="486">
        <f t="shared" si="31"/>
        <v>0</v>
      </c>
      <c r="P116" s="487">
        <f t="shared" si="32"/>
        <v>-1</v>
      </c>
      <c r="Q116" s="487">
        <f t="shared" si="32"/>
        <v>1</v>
      </c>
      <c r="R116" s="487">
        <f t="shared" si="32"/>
        <v>1</v>
      </c>
      <c r="S116" s="487">
        <f t="shared" si="32"/>
        <v>1</v>
      </c>
      <c r="T116" s="487">
        <f t="shared" si="32"/>
        <v>0</v>
      </c>
      <c r="U116" s="487">
        <f>P116+Q116+R116+S116+T116</f>
        <v>2</v>
      </c>
    </row>
    <row r="117" spans="1:22" ht="13.8" thickBot="1">
      <c r="A117" s="481">
        <f>A114</f>
        <v>0</v>
      </c>
      <c r="B117" s="482" t="s">
        <v>970</v>
      </c>
      <c r="C117" s="488" t="str">
        <f>C114</f>
        <v>АСЫКБЕК</v>
      </c>
      <c r="D117" s="503" t="str">
        <f>D113</f>
        <v>X</v>
      </c>
      <c r="E117" s="488" t="str">
        <f>E113</f>
        <v>КАПАНОВА Г.</v>
      </c>
      <c r="F117" s="485"/>
      <c r="G117" s="485"/>
      <c r="H117" s="485"/>
      <c r="I117" s="485"/>
      <c r="J117" s="485"/>
      <c r="K117" s="485"/>
      <c r="L117" s="485"/>
      <c r="M117" s="486">
        <f t="shared" si="30"/>
        <v>0</v>
      </c>
      <c r="N117" s="486">
        <f t="shared" si="31"/>
        <v>0</v>
      </c>
      <c r="P117" s="487">
        <f t="shared" si="32"/>
        <v>0</v>
      </c>
      <c r="Q117" s="487">
        <f t="shared" si="32"/>
        <v>0</v>
      </c>
      <c r="R117" s="487">
        <f t="shared" si="32"/>
        <v>0</v>
      </c>
      <c r="S117" s="487">
        <f t="shared" si="32"/>
        <v>0</v>
      </c>
      <c r="T117" s="487">
        <f t="shared" si="32"/>
        <v>0</v>
      </c>
      <c r="U117" s="487">
        <f>P117+Q117+R117+S117+T117</f>
        <v>0</v>
      </c>
    </row>
    <row r="118" spans="1:22" ht="13.8" thickBot="1">
      <c r="A118" s="472"/>
      <c r="B118" s="474"/>
      <c r="D118" s="472"/>
      <c r="F118" s="474"/>
      <c r="G118" s="474"/>
      <c r="H118" s="474"/>
      <c r="I118" s="493" t="s">
        <v>976</v>
      </c>
      <c r="J118" s="474"/>
      <c r="K118" s="474"/>
      <c r="L118" s="474"/>
      <c r="M118" s="494">
        <f>SUM(M113,M114,M115,M116,M117)</f>
        <v>3</v>
      </c>
      <c r="N118" s="495">
        <f>SUM(N113,N114,N115,N116,N117,)</f>
        <v>1</v>
      </c>
      <c r="P118" s="472"/>
      <c r="Q118" s="472"/>
      <c r="R118" s="472"/>
      <c r="S118" s="472"/>
      <c r="T118" s="472"/>
      <c r="U118" s="472"/>
    </row>
    <row r="119" spans="1:22" ht="15.6">
      <c r="A119" s="472"/>
      <c r="B119" s="474"/>
      <c r="C119" s="496" t="s">
        <v>977</v>
      </c>
      <c r="D119" s="497"/>
      <c r="E119" s="498" t="str">
        <f>C112</f>
        <v>ЖАМБЫЛСКАЯ обл.</v>
      </c>
      <c r="F119" s="474"/>
      <c r="G119" s="474"/>
      <c r="H119" s="474"/>
      <c r="I119" s="474"/>
      <c r="J119" s="474"/>
      <c r="K119" s="474"/>
      <c r="L119" s="474"/>
      <c r="M119" s="474"/>
      <c r="N119" s="474"/>
      <c r="P119" s="472"/>
      <c r="Q119" s="472"/>
      <c r="R119" s="472"/>
      <c r="S119" s="472"/>
      <c r="T119" s="472"/>
      <c r="U119" s="472"/>
    </row>
    <row r="121" spans="1:22" ht="13.8">
      <c r="A121" s="472"/>
      <c r="B121" s="476" t="s">
        <v>1010</v>
      </c>
      <c r="D121" s="472"/>
      <c r="F121" s="474"/>
      <c r="G121" s="474"/>
      <c r="H121" s="474"/>
      <c r="I121" s="474"/>
      <c r="J121" s="474"/>
      <c r="K121" s="474"/>
      <c r="L121" s="474"/>
      <c r="M121" s="474"/>
      <c r="N121" s="474"/>
      <c r="P121" s="472"/>
      <c r="Q121" s="472"/>
      <c r="R121" s="472"/>
      <c r="S121" s="472"/>
      <c r="T121" s="472"/>
      <c r="U121" s="472"/>
    </row>
    <row r="122" spans="1:22">
      <c r="A122" s="472"/>
      <c r="B122" s="725" t="s">
        <v>959</v>
      </c>
      <c r="C122" s="477" t="s">
        <v>960</v>
      </c>
      <c r="D122" s="725" t="s">
        <v>959</v>
      </c>
      <c r="E122" s="477" t="s">
        <v>961</v>
      </c>
      <c r="F122" s="727" t="s">
        <v>962</v>
      </c>
      <c r="G122" s="728"/>
      <c r="H122" s="728"/>
      <c r="I122" s="728"/>
      <c r="J122" s="728"/>
      <c r="K122" s="727" t="s">
        <v>963</v>
      </c>
      <c r="L122" s="729"/>
      <c r="M122" s="727" t="s">
        <v>964</v>
      </c>
      <c r="N122" s="729"/>
      <c r="P122" s="472"/>
      <c r="Q122" s="472"/>
      <c r="R122" s="472"/>
      <c r="S122" s="472"/>
      <c r="T122" s="472"/>
      <c r="U122" s="472"/>
    </row>
    <row r="123" spans="1:22" ht="13.8">
      <c r="A123" s="478"/>
      <c r="B123" s="726"/>
      <c r="C123" s="479" t="s">
        <v>407</v>
      </c>
      <c r="D123" s="726"/>
      <c r="E123" s="479" t="s">
        <v>411</v>
      </c>
      <c r="F123" s="480">
        <v>1</v>
      </c>
      <c r="G123" s="480">
        <v>2</v>
      </c>
      <c r="H123" s="480">
        <v>3</v>
      </c>
      <c r="I123" s="480">
        <v>4</v>
      </c>
      <c r="J123" s="480">
        <v>5</v>
      </c>
      <c r="K123" s="480" t="s">
        <v>965</v>
      </c>
      <c r="L123" s="480" t="s">
        <v>409</v>
      </c>
      <c r="M123" s="480" t="s">
        <v>966</v>
      </c>
      <c r="N123" s="480" t="s">
        <v>967</v>
      </c>
      <c r="P123" s="472"/>
      <c r="Q123" s="472"/>
      <c r="R123" s="472"/>
      <c r="S123" s="472"/>
      <c r="T123" s="472"/>
      <c r="U123" s="472"/>
    </row>
    <row r="124" spans="1:22">
      <c r="A124" s="481"/>
      <c r="B124" s="482" t="s">
        <v>968</v>
      </c>
      <c r="C124" s="483" t="s">
        <v>603</v>
      </c>
      <c r="D124" s="503" t="s">
        <v>969</v>
      </c>
      <c r="E124" s="483" t="s">
        <v>543</v>
      </c>
      <c r="F124" s="485">
        <v>3</v>
      </c>
      <c r="G124" s="485">
        <v>3</v>
      </c>
      <c r="H124" s="485">
        <v>6</v>
      </c>
      <c r="I124" s="485"/>
      <c r="J124" s="485"/>
      <c r="K124" s="485"/>
      <c r="L124" s="485"/>
      <c r="M124" s="486">
        <f t="shared" ref="M124:M128" si="33">IF(OR(U124=1,U124=2,U124=3),1,0)</f>
        <v>1</v>
      </c>
      <c r="N124" s="486">
        <f t="shared" ref="N124:N128" si="34">IF(OR(U124=-1,U124=-2,U124=-3),1,0)</f>
        <v>0</v>
      </c>
      <c r="P124" s="487">
        <f t="shared" ref="P124:T128" si="35">SIGN(F124)</f>
        <v>1</v>
      </c>
      <c r="Q124" s="487">
        <f t="shared" si="35"/>
        <v>1</v>
      </c>
      <c r="R124" s="487">
        <f t="shared" si="35"/>
        <v>1</v>
      </c>
      <c r="S124" s="487">
        <f t="shared" si="35"/>
        <v>0</v>
      </c>
      <c r="T124" s="487">
        <f t="shared" si="35"/>
        <v>0</v>
      </c>
      <c r="U124" s="487">
        <f>P124+Q124+R124+S124+T124</f>
        <v>3</v>
      </c>
    </row>
    <row r="125" spans="1:22">
      <c r="A125" s="481"/>
      <c r="B125" s="482" t="s">
        <v>970</v>
      </c>
      <c r="C125" s="488" t="s">
        <v>541</v>
      </c>
      <c r="D125" s="503" t="s">
        <v>972</v>
      </c>
      <c r="E125" s="488" t="s">
        <v>531</v>
      </c>
      <c r="F125" s="485">
        <v>7</v>
      </c>
      <c r="G125" s="485">
        <v>-3</v>
      </c>
      <c r="H125" s="485">
        <v>-4</v>
      </c>
      <c r="I125" s="485">
        <v>7</v>
      </c>
      <c r="J125" s="485">
        <v>-5</v>
      </c>
      <c r="K125" s="485"/>
      <c r="L125" s="485"/>
      <c r="M125" s="486">
        <f t="shared" si="33"/>
        <v>0</v>
      </c>
      <c r="N125" s="486">
        <f t="shared" si="34"/>
        <v>1</v>
      </c>
      <c r="P125" s="487">
        <f t="shared" si="35"/>
        <v>1</v>
      </c>
      <c r="Q125" s="487">
        <f t="shared" si="35"/>
        <v>-1</v>
      </c>
      <c r="R125" s="487">
        <f t="shared" si="35"/>
        <v>-1</v>
      </c>
      <c r="S125" s="487">
        <f t="shared" si="35"/>
        <v>1</v>
      </c>
      <c r="T125" s="487">
        <f t="shared" si="35"/>
        <v>-1</v>
      </c>
      <c r="U125" s="487">
        <f>P125+Q125+R125+S125+T125</f>
        <v>-1</v>
      </c>
    </row>
    <row r="126" spans="1:22">
      <c r="A126" s="481">
        <f>A124</f>
        <v>0</v>
      </c>
      <c r="B126" s="489" t="s">
        <v>973</v>
      </c>
      <c r="C126" s="490" t="s">
        <v>504</v>
      </c>
      <c r="D126" s="503" t="s">
        <v>975</v>
      </c>
      <c r="E126" s="490" t="s">
        <v>1093</v>
      </c>
      <c r="F126" s="491">
        <v>10</v>
      </c>
      <c r="G126" s="491">
        <v>-8</v>
      </c>
      <c r="H126" s="491">
        <v>5</v>
      </c>
      <c r="I126" s="491">
        <v>8</v>
      </c>
      <c r="J126" s="491"/>
      <c r="K126" s="491"/>
      <c r="L126" s="491"/>
      <c r="M126" s="491">
        <f t="shared" si="33"/>
        <v>1</v>
      </c>
      <c r="N126" s="491">
        <f t="shared" si="34"/>
        <v>0</v>
      </c>
      <c r="P126" s="487">
        <f t="shared" si="35"/>
        <v>1</v>
      </c>
      <c r="Q126" s="487">
        <f t="shared" si="35"/>
        <v>-1</v>
      </c>
      <c r="R126" s="487">
        <f t="shared" si="35"/>
        <v>1</v>
      </c>
      <c r="S126" s="487">
        <f t="shared" si="35"/>
        <v>1</v>
      </c>
      <c r="T126" s="487">
        <f t="shared" si="35"/>
        <v>0</v>
      </c>
      <c r="U126" s="487">
        <f>P126+Q126+R126+S126+T126</f>
        <v>2</v>
      </c>
    </row>
    <row r="127" spans="1:22">
      <c r="A127" s="481">
        <f>A124</f>
        <v>0</v>
      </c>
      <c r="B127" s="482" t="s">
        <v>968</v>
      </c>
      <c r="C127" s="488" t="str">
        <f>C124</f>
        <v>БОРИСЮК</v>
      </c>
      <c r="D127" s="503" t="str">
        <f>D125</f>
        <v>Y</v>
      </c>
      <c r="E127" s="488" t="str">
        <f>E125</f>
        <v>ТОРШАЕВА</v>
      </c>
      <c r="F127" s="485">
        <v>10</v>
      </c>
      <c r="G127" s="485">
        <v>-6</v>
      </c>
      <c r="H127" s="485">
        <v>-4</v>
      </c>
      <c r="I127" s="485">
        <v>-9</v>
      </c>
      <c r="J127" s="485"/>
      <c r="K127" s="485"/>
      <c r="L127" s="485"/>
      <c r="M127" s="486">
        <f t="shared" si="33"/>
        <v>0</v>
      </c>
      <c r="N127" s="486">
        <f t="shared" si="34"/>
        <v>1</v>
      </c>
      <c r="P127" s="487">
        <f t="shared" si="35"/>
        <v>1</v>
      </c>
      <c r="Q127" s="487">
        <f t="shared" si="35"/>
        <v>-1</v>
      </c>
      <c r="R127" s="487">
        <f t="shared" si="35"/>
        <v>-1</v>
      </c>
      <c r="S127" s="487">
        <f t="shared" si="35"/>
        <v>-1</v>
      </c>
      <c r="T127" s="487">
        <f t="shared" si="35"/>
        <v>0</v>
      </c>
      <c r="U127" s="487">
        <f>P127+Q127+R127+S127+T127</f>
        <v>-2</v>
      </c>
    </row>
    <row r="128" spans="1:22" ht="13.8" thickBot="1">
      <c r="A128" s="481">
        <f>A125</f>
        <v>0</v>
      </c>
      <c r="B128" s="482" t="s">
        <v>970</v>
      </c>
      <c r="C128" s="488" t="str">
        <f>C125</f>
        <v>ШОКОБАЛИНОВА</v>
      </c>
      <c r="D128" s="503" t="str">
        <f>D124</f>
        <v>X</v>
      </c>
      <c r="E128" s="488" t="str">
        <f>E124</f>
        <v>ТЕМИРХАНОВА</v>
      </c>
      <c r="F128" s="485">
        <v>7</v>
      </c>
      <c r="G128" s="485">
        <v>9</v>
      </c>
      <c r="H128" s="485">
        <v>-10</v>
      </c>
      <c r="I128" s="485">
        <v>14</v>
      </c>
      <c r="J128" s="485"/>
      <c r="K128" s="485"/>
      <c r="L128" s="485"/>
      <c r="M128" s="486">
        <f t="shared" si="33"/>
        <v>1</v>
      </c>
      <c r="N128" s="486">
        <f t="shared" si="34"/>
        <v>0</v>
      </c>
      <c r="P128" s="487">
        <f t="shared" si="35"/>
        <v>1</v>
      </c>
      <c r="Q128" s="487">
        <f t="shared" si="35"/>
        <v>1</v>
      </c>
      <c r="R128" s="487">
        <f t="shared" si="35"/>
        <v>-1</v>
      </c>
      <c r="S128" s="487">
        <f t="shared" si="35"/>
        <v>1</v>
      </c>
      <c r="T128" s="487">
        <f t="shared" si="35"/>
        <v>0</v>
      </c>
      <c r="U128" s="487">
        <f>P128+Q128+R128+S128+T128</f>
        <v>2</v>
      </c>
    </row>
    <row r="129" spans="1:21" ht="13.8" thickBot="1">
      <c r="A129" s="472"/>
      <c r="B129" s="474"/>
      <c r="D129" s="472"/>
      <c r="F129" s="474"/>
      <c r="G129" s="474"/>
      <c r="H129" s="474"/>
      <c r="I129" s="493" t="s">
        <v>976</v>
      </c>
      <c r="J129" s="474"/>
      <c r="K129" s="474"/>
      <c r="L129" s="474"/>
      <c r="M129" s="494">
        <f>SUM(M124,M125,M126,M127,M128)</f>
        <v>3</v>
      </c>
      <c r="N129" s="495">
        <f>SUM(N124,N125,N126,N127,N128,)</f>
        <v>2</v>
      </c>
      <c r="P129" s="472"/>
      <c r="Q129" s="472"/>
      <c r="R129" s="472"/>
      <c r="S129" s="472"/>
      <c r="T129" s="472"/>
      <c r="U129" s="472"/>
    </row>
    <row r="130" spans="1:21" ht="15.6">
      <c r="A130" s="472"/>
      <c r="B130" s="474"/>
      <c r="C130" s="496" t="s">
        <v>977</v>
      </c>
      <c r="D130" s="497"/>
      <c r="E130" s="498" t="str">
        <f>C123</f>
        <v>КОСТАНАЙСКАЯ обл.</v>
      </c>
      <c r="F130" s="474"/>
      <c r="G130" s="474"/>
      <c r="H130" s="474"/>
      <c r="I130" s="474"/>
      <c r="J130" s="474"/>
      <c r="K130" s="474"/>
      <c r="L130" s="474"/>
      <c r="M130" s="474"/>
      <c r="N130" s="474"/>
      <c r="P130" s="472"/>
      <c r="Q130" s="472"/>
      <c r="R130" s="472"/>
      <c r="S130" s="472"/>
      <c r="T130" s="472"/>
      <c r="U130" s="472"/>
    </row>
    <row r="131" spans="1:21" ht="15.6">
      <c r="A131" s="472"/>
      <c r="B131" s="474"/>
      <c r="C131" s="496"/>
      <c r="D131" s="497"/>
      <c r="E131" s="498"/>
      <c r="F131" s="474"/>
      <c r="G131" s="474"/>
      <c r="H131" s="474"/>
      <c r="I131" s="474"/>
      <c r="J131" s="474"/>
      <c r="K131" s="474"/>
      <c r="L131" s="474"/>
      <c r="M131" s="474"/>
      <c r="N131" s="474"/>
      <c r="P131" s="472"/>
      <c r="Q131" s="472"/>
      <c r="R131" s="472"/>
      <c r="S131" s="472"/>
      <c r="T131" s="472"/>
      <c r="U131" s="472"/>
    </row>
    <row r="132" spans="1:21" ht="13.8">
      <c r="A132" s="472"/>
      <c r="B132" s="476" t="s">
        <v>1014</v>
      </c>
      <c r="D132" s="472"/>
      <c r="F132" s="474"/>
      <c r="G132" s="474"/>
      <c r="H132" s="474"/>
      <c r="I132" s="474"/>
      <c r="J132" s="474"/>
      <c r="K132" s="474"/>
      <c r="L132" s="474"/>
      <c r="M132" s="474"/>
      <c r="N132" s="474"/>
      <c r="P132" s="472"/>
      <c r="Q132" s="472"/>
      <c r="R132" s="472"/>
      <c r="S132" s="472"/>
      <c r="T132" s="472"/>
      <c r="U132" s="472"/>
    </row>
    <row r="133" spans="1:21">
      <c r="A133" s="472"/>
      <c r="B133" s="725" t="s">
        <v>959</v>
      </c>
      <c r="C133" s="477" t="s">
        <v>960</v>
      </c>
      <c r="D133" s="725" t="s">
        <v>959</v>
      </c>
      <c r="E133" s="477" t="s">
        <v>961</v>
      </c>
      <c r="F133" s="727" t="s">
        <v>962</v>
      </c>
      <c r="G133" s="728"/>
      <c r="H133" s="728"/>
      <c r="I133" s="728"/>
      <c r="J133" s="728"/>
      <c r="K133" s="727" t="s">
        <v>963</v>
      </c>
      <c r="L133" s="729"/>
      <c r="M133" s="727" t="s">
        <v>964</v>
      </c>
      <c r="N133" s="729"/>
      <c r="P133" s="472"/>
      <c r="Q133" s="472"/>
      <c r="R133" s="472"/>
      <c r="S133" s="472"/>
      <c r="T133" s="472"/>
      <c r="U133" s="472"/>
    </row>
    <row r="134" spans="1:21" ht="13.8">
      <c r="A134" s="478"/>
      <c r="B134" s="726"/>
      <c r="C134" s="479" t="s">
        <v>403</v>
      </c>
      <c r="D134" s="726"/>
      <c r="E134" s="479" t="s">
        <v>159</v>
      </c>
      <c r="F134" s="480">
        <v>1</v>
      </c>
      <c r="G134" s="480">
        <v>2</v>
      </c>
      <c r="H134" s="480">
        <v>3</v>
      </c>
      <c r="I134" s="480">
        <v>4</v>
      </c>
      <c r="J134" s="480">
        <v>5</v>
      </c>
      <c r="K134" s="480" t="s">
        <v>965</v>
      </c>
      <c r="L134" s="480" t="s">
        <v>409</v>
      </c>
      <c r="M134" s="480" t="s">
        <v>966</v>
      </c>
      <c r="N134" s="480" t="s">
        <v>967</v>
      </c>
      <c r="P134" s="472"/>
      <c r="Q134" s="472"/>
      <c r="R134" s="472"/>
      <c r="S134" s="472"/>
      <c r="T134" s="472"/>
      <c r="U134" s="472"/>
    </row>
    <row r="135" spans="1:21">
      <c r="A135" s="481"/>
      <c r="B135" s="482" t="s">
        <v>968</v>
      </c>
      <c r="C135" s="483" t="s">
        <v>608</v>
      </c>
      <c r="D135" s="503" t="s">
        <v>969</v>
      </c>
      <c r="E135" s="483" t="s">
        <v>476</v>
      </c>
      <c r="F135" s="485">
        <v>1</v>
      </c>
      <c r="G135" s="485">
        <v>1</v>
      </c>
      <c r="H135" s="485">
        <v>0</v>
      </c>
      <c r="I135" s="485"/>
      <c r="J135" s="485"/>
      <c r="K135" s="485"/>
      <c r="L135" s="485"/>
      <c r="M135" s="486">
        <f t="shared" ref="M135:M139" si="36">IF(OR(U135=1,U135=2,U135=3),1,0)</f>
        <v>1</v>
      </c>
      <c r="N135" s="486">
        <f t="shared" ref="N135:N139" si="37">IF(OR(U135=-1,U135=-2,U135=-3),1,0)</f>
        <v>0</v>
      </c>
      <c r="P135" s="487">
        <f t="shared" ref="P135:T139" si="38">SIGN(F135)</f>
        <v>1</v>
      </c>
      <c r="Q135" s="487">
        <f t="shared" si="38"/>
        <v>1</v>
      </c>
      <c r="R135" s="487">
        <f t="shared" si="38"/>
        <v>0</v>
      </c>
      <c r="S135" s="487">
        <f t="shared" si="38"/>
        <v>0</v>
      </c>
      <c r="T135" s="487">
        <f t="shared" si="38"/>
        <v>0</v>
      </c>
      <c r="U135" s="487">
        <f>P135+Q135+R135+S135+T135</f>
        <v>2</v>
      </c>
    </row>
    <row r="136" spans="1:21">
      <c r="A136" s="481"/>
      <c r="B136" s="482" t="s">
        <v>970</v>
      </c>
      <c r="C136" s="488" t="s">
        <v>483</v>
      </c>
      <c r="D136" s="503" t="s">
        <v>972</v>
      </c>
      <c r="E136" s="488" t="s">
        <v>519</v>
      </c>
      <c r="F136" s="485">
        <v>8</v>
      </c>
      <c r="G136" s="485">
        <v>-9</v>
      </c>
      <c r="H136" s="485">
        <v>6</v>
      </c>
      <c r="I136" s="485">
        <v>4</v>
      </c>
      <c r="J136" s="485"/>
      <c r="K136" s="485"/>
      <c r="L136" s="485"/>
      <c r="M136" s="486">
        <f t="shared" si="36"/>
        <v>1</v>
      </c>
      <c r="N136" s="486">
        <f t="shared" si="37"/>
        <v>0</v>
      </c>
      <c r="P136" s="487">
        <f t="shared" si="38"/>
        <v>1</v>
      </c>
      <c r="Q136" s="487">
        <f t="shared" si="38"/>
        <v>-1</v>
      </c>
      <c r="R136" s="487">
        <f t="shared" si="38"/>
        <v>1</v>
      </c>
      <c r="S136" s="487">
        <f t="shared" si="38"/>
        <v>1</v>
      </c>
      <c r="T136" s="487">
        <f t="shared" si="38"/>
        <v>0</v>
      </c>
      <c r="U136" s="487">
        <f>P136+Q136+R136+S136+T136</f>
        <v>2</v>
      </c>
    </row>
    <row r="137" spans="1:21">
      <c r="A137" s="481">
        <f>A135</f>
        <v>0</v>
      </c>
      <c r="B137" s="489" t="s">
        <v>973</v>
      </c>
      <c r="C137" s="490" t="s">
        <v>434</v>
      </c>
      <c r="D137" s="503" t="s">
        <v>975</v>
      </c>
      <c r="E137" s="490" t="s">
        <v>510</v>
      </c>
      <c r="F137" s="491">
        <v>9</v>
      </c>
      <c r="G137" s="491">
        <v>9</v>
      </c>
      <c r="H137" s="491">
        <v>5</v>
      </c>
      <c r="I137" s="491"/>
      <c r="J137" s="491"/>
      <c r="K137" s="491"/>
      <c r="L137" s="491"/>
      <c r="M137" s="491">
        <f t="shared" si="36"/>
        <v>1</v>
      </c>
      <c r="N137" s="491">
        <f t="shared" si="37"/>
        <v>0</v>
      </c>
      <c r="P137" s="487">
        <f t="shared" si="38"/>
        <v>1</v>
      </c>
      <c r="Q137" s="487">
        <f t="shared" si="38"/>
        <v>1</v>
      </c>
      <c r="R137" s="487">
        <f t="shared" si="38"/>
        <v>1</v>
      </c>
      <c r="S137" s="487">
        <f t="shared" si="38"/>
        <v>0</v>
      </c>
      <c r="T137" s="487">
        <f t="shared" si="38"/>
        <v>0</v>
      </c>
      <c r="U137" s="487">
        <f>P137+Q137+R137+S137+T137</f>
        <v>3</v>
      </c>
    </row>
    <row r="138" spans="1:21">
      <c r="A138" s="481">
        <f>A135</f>
        <v>0</v>
      </c>
      <c r="B138" s="482" t="s">
        <v>968</v>
      </c>
      <c r="C138" s="488" t="str">
        <f>C135</f>
        <v>ЛАВРОВА А.</v>
      </c>
      <c r="D138" s="503" t="str">
        <f>D136</f>
        <v>Y</v>
      </c>
      <c r="E138" s="488" t="str">
        <f>E136</f>
        <v>ПЮРКО</v>
      </c>
      <c r="F138" s="485"/>
      <c r="G138" s="485"/>
      <c r="H138" s="485"/>
      <c r="I138" s="485"/>
      <c r="J138" s="485"/>
      <c r="K138" s="485"/>
      <c r="L138" s="485"/>
      <c r="M138" s="486">
        <f t="shared" si="36"/>
        <v>0</v>
      </c>
      <c r="N138" s="486">
        <f t="shared" si="37"/>
        <v>0</v>
      </c>
      <c r="P138" s="487">
        <f t="shared" si="38"/>
        <v>0</v>
      </c>
      <c r="Q138" s="487">
        <f t="shared" si="38"/>
        <v>0</v>
      </c>
      <c r="R138" s="487">
        <f t="shared" si="38"/>
        <v>0</v>
      </c>
      <c r="S138" s="487">
        <f t="shared" si="38"/>
        <v>0</v>
      </c>
      <c r="T138" s="487">
        <f t="shared" si="38"/>
        <v>0</v>
      </c>
      <c r="U138" s="487">
        <f>P138+Q138+R138+S138+T138</f>
        <v>0</v>
      </c>
    </row>
    <row r="139" spans="1:21" ht="13.8" thickBot="1">
      <c r="A139" s="481">
        <f>A136</f>
        <v>0</v>
      </c>
      <c r="B139" s="482" t="s">
        <v>970</v>
      </c>
      <c r="C139" s="488" t="str">
        <f>C136</f>
        <v>ЗУБКОВА</v>
      </c>
      <c r="D139" s="503" t="str">
        <f>D135</f>
        <v>X</v>
      </c>
      <c r="E139" s="488" t="str">
        <f>E135</f>
        <v>САНДЫБАЙ</v>
      </c>
      <c r="F139" s="485"/>
      <c r="G139" s="485"/>
      <c r="H139" s="485"/>
      <c r="I139" s="485"/>
      <c r="J139" s="485"/>
      <c r="K139" s="485"/>
      <c r="L139" s="485"/>
      <c r="M139" s="486">
        <f t="shared" si="36"/>
        <v>0</v>
      </c>
      <c r="N139" s="486">
        <f t="shared" si="37"/>
        <v>0</v>
      </c>
      <c r="P139" s="487">
        <f t="shared" si="38"/>
        <v>0</v>
      </c>
      <c r="Q139" s="487">
        <f t="shared" si="38"/>
        <v>0</v>
      </c>
      <c r="R139" s="487">
        <f t="shared" si="38"/>
        <v>0</v>
      </c>
      <c r="S139" s="487">
        <f t="shared" si="38"/>
        <v>0</v>
      </c>
      <c r="T139" s="487">
        <f t="shared" si="38"/>
        <v>0</v>
      </c>
      <c r="U139" s="487">
        <f>P139+Q139+R139+S139+T139</f>
        <v>0</v>
      </c>
    </row>
    <row r="140" spans="1:21" ht="13.8" thickBot="1">
      <c r="A140" s="472"/>
      <c r="B140" s="474"/>
      <c r="D140" s="472"/>
      <c r="F140" s="474"/>
      <c r="G140" s="474"/>
      <c r="H140" s="474"/>
      <c r="I140" s="493" t="s">
        <v>976</v>
      </c>
      <c r="J140" s="474"/>
      <c r="K140" s="474"/>
      <c r="L140" s="474"/>
      <c r="M140" s="494">
        <f>SUM(M135,M136,M137,M138,M139)</f>
        <v>3</v>
      </c>
      <c r="N140" s="495">
        <f>SUM(N135,N136,N137,N138,N139,)</f>
        <v>0</v>
      </c>
      <c r="P140" s="472"/>
      <c r="Q140" s="472"/>
      <c r="R140" s="472"/>
      <c r="S140" s="472"/>
      <c r="T140" s="472"/>
      <c r="U140" s="472"/>
    </row>
    <row r="141" spans="1:21" ht="15.6">
      <c r="A141" s="472"/>
      <c r="B141" s="474"/>
      <c r="C141" s="496" t="s">
        <v>977</v>
      </c>
      <c r="D141" s="497"/>
      <c r="E141" s="498" t="str">
        <f>C134</f>
        <v>г.НУР-СУЛТАН</v>
      </c>
      <c r="F141" s="474"/>
      <c r="G141" s="474"/>
      <c r="H141" s="474"/>
      <c r="I141" s="474"/>
      <c r="J141" s="474"/>
      <c r="K141" s="474"/>
      <c r="L141" s="474"/>
      <c r="M141" s="474"/>
      <c r="N141" s="474"/>
      <c r="P141" s="472"/>
      <c r="Q141" s="472"/>
      <c r="R141" s="472"/>
      <c r="S141" s="472"/>
      <c r="T141" s="472"/>
      <c r="U141" s="472"/>
    </row>
    <row r="143" spans="1:21" ht="13.8">
      <c r="A143" s="472"/>
      <c r="B143" s="476" t="s">
        <v>1016</v>
      </c>
      <c r="D143" s="472"/>
      <c r="F143" s="474"/>
      <c r="G143" s="474"/>
      <c r="H143" s="474"/>
      <c r="I143" s="474"/>
      <c r="J143" s="474"/>
      <c r="K143" s="474"/>
      <c r="L143" s="474"/>
      <c r="M143" s="474"/>
      <c r="N143" s="474"/>
      <c r="P143" s="472"/>
      <c r="Q143" s="472"/>
      <c r="R143" s="472"/>
      <c r="S143" s="472"/>
      <c r="T143" s="472"/>
      <c r="U143" s="472"/>
    </row>
    <row r="144" spans="1:21">
      <c r="A144" s="472"/>
      <c r="B144" s="725" t="s">
        <v>959</v>
      </c>
      <c r="C144" s="477" t="s">
        <v>960</v>
      </c>
      <c r="D144" s="725" t="s">
        <v>959</v>
      </c>
      <c r="E144" s="477" t="s">
        <v>961</v>
      </c>
      <c r="F144" s="727" t="s">
        <v>962</v>
      </c>
      <c r="G144" s="728"/>
      <c r="H144" s="728"/>
      <c r="I144" s="728"/>
      <c r="J144" s="728"/>
      <c r="K144" s="727" t="s">
        <v>963</v>
      </c>
      <c r="L144" s="729"/>
      <c r="M144" s="727" t="s">
        <v>964</v>
      </c>
      <c r="N144" s="729"/>
      <c r="P144" s="472"/>
      <c r="Q144" s="472"/>
      <c r="R144" s="472"/>
      <c r="S144" s="472"/>
      <c r="T144" s="472"/>
      <c r="U144" s="472"/>
    </row>
    <row r="145" spans="1:21" ht="13.8">
      <c r="A145" s="478"/>
      <c r="B145" s="726"/>
      <c r="C145" s="479" t="s">
        <v>402</v>
      </c>
      <c r="D145" s="726"/>
      <c r="E145" s="479" t="s">
        <v>389</v>
      </c>
      <c r="F145" s="480">
        <v>1</v>
      </c>
      <c r="G145" s="480">
        <v>2</v>
      </c>
      <c r="H145" s="480">
        <v>3</v>
      </c>
      <c r="I145" s="480">
        <v>4</v>
      </c>
      <c r="J145" s="480">
        <v>5</v>
      </c>
      <c r="K145" s="480" t="s">
        <v>965</v>
      </c>
      <c r="L145" s="480" t="s">
        <v>409</v>
      </c>
      <c r="M145" s="480" t="s">
        <v>966</v>
      </c>
      <c r="N145" s="480" t="s">
        <v>967</v>
      </c>
      <c r="P145" s="472"/>
      <c r="Q145" s="472"/>
      <c r="R145" s="472"/>
      <c r="S145" s="472"/>
      <c r="T145" s="472"/>
      <c r="U145" s="472"/>
    </row>
    <row r="146" spans="1:21">
      <c r="A146" s="481"/>
      <c r="B146" s="482" t="s">
        <v>968</v>
      </c>
      <c r="C146" s="483" t="s">
        <v>517</v>
      </c>
      <c r="D146" s="503" t="s">
        <v>969</v>
      </c>
      <c r="E146" s="483" t="s">
        <v>1091</v>
      </c>
      <c r="F146" s="485">
        <v>4</v>
      </c>
      <c r="G146" s="485">
        <v>7</v>
      </c>
      <c r="H146" s="485">
        <v>2</v>
      </c>
      <c r="I146" s="485"/>
      <c r="J146" s="485"/>
      <c r="K146" s="485"/>
      <c r="L146" s="485"/>
      <c r="M146" s="486">
        <f t="shared" ref="M146:M150" si="39">IF(OR(U146=1,U146=2,U146=3),1,0)</f>
        <v>1</v>
      </c>
      <c r="N146" s="486">
        <f t="shared" ref="N146:N150" si="40">IF(OR(U146=-1,U146=-2,U146=-3),1,0)</f>
        <v>0</v>
      </c>
      <c r="P146" s="487">
        <f t="shared" ref="P146:T150" si="41">SIGN(F146)</f>
        <v>1</v>
      </c>
      <c r="Q146" s="487">
        <f t="shared" si="41"/>
        <v>1</v>
      </c>
      <c r="R146" s="487">
        <f t="shared" si="41"/>
        <v>1</v>
      </c>
      <c r="S146" s="487">
        <f t="shared" si="41"/>
        <v>0</v>
      </c>
      <c r="T146" s="487">
        <f t="shared" si="41"/>
        <v>0</v>
      </c>
      <c r="U146" s="487">
        <f>P146+Q146+R146+S146+T146</f>
        <v>3</v>
      </c>
    </row>
    <row r="147" spans="1:21">
      <c r="A147" s="481"/>
      <c r="B147" s="482" t="s">
        <v>970</v>
      </c>
      <c r="C147" s="488" t="s">
        <v>508</v>
      </c>
      <c r="D147" s="503" t="s">
        <v>972</v>
      </c>
      <c r="E147" s="488" t="s">
        <v>550</v>
      </c>
      <c r="F147" s="485">
        <v>4</v>
      </c>
      <c r="G147" s="485">
        <v>5</v>
      </c>
      <c r="H147" s="485">
        <v>4</v>
      </c>
      <c r="I147" s="485"/>
      <c r="J147" s="485"/>
      <c r="K147" s="485"/>
      <c r="L147" s="485"/>
      <c r="M147" s="486">
        <f t="shared" si="39"/>
        <v>1</v>
      </c>
      <c r="N147" s="486">
        <f t="shared" si="40"/>
        <v>0</v>
      </c>
      <c r="P147" s="487">
        <f t="shared" si="41"/>
        <v>1</v>
      </c>
      <c r="Q147" s="487">
        <f t="shared" si="41"/>
        <v>1</v>
      </c>
      <c r="R147" s="487">
        <f t="shared" si="41"/>
        <v>1</v>
      </c>
      <c r="S147" s="487">
        <f t="shared" si="41"/>
        <v>0</v>
      </c>
      <c r="T147" s="487">
        <f t="shared" si="41"/>
        <v>0</v>
      </c>
      <c r="U147" s="487">
        <f>P147+Q147+R147+S147+T147</f>
        <v>3</v>
      </c>
    </row>
    <row r="148" spans="1:21">
      <c r="A148" s="481">
        <f>A146</f>
        <v>0</v>
      </c>
      <c r="B148" s="489" t="s">
        <v>973</v>
      </c>
      <c r="C148" s="490" t="s">
        <v>461</v>
      </c>
      <c r="D148" s="503" t="s">
        <v>975</v>
      </c>
      <c r="E148" s="490" t="s">
        <v>1089</v>
      </c>
      <c r="F148" s="491">
        <v>1</v>
      </c>
      <c r="G148" s="491">
        <v>1</v>
      </c>
      <c r="H148" s="491">
        <v>1</v>
      </c>
      <c r="I148" s="491"/>
      <c r="J148" s="491"/>
      <c r="K148" s="491"/>
      <c r="L148" s="491"/>
      <c r="M148" s="491">
        <f t="shared" si="39"/>
        <v>1</v>
      </c>
      <c r="N148" s="491">
        <f t="shared" si="40"/>
        <v>0</v>
      </c>
      <c r="P148" s="487">
        <f t="shared" si="41"/>
        <v>1</v>
      </c>
      <c r="Q148" s="487">
        <f t="shared" si="41"/>
        <v>1</v>
      </c>
      <c r="R148" s="487">
        <f t="shared" si="41"/>
        <v>1</v>
      </c>
      <c r="S148" s="487">
        <f t="shared" si="41"/>
        <v>0</v>
      </c>
      <c r="T148" s="487">
        <f t="shared" si="41"/>
        <v>0</v>
      </c>
      <c r="U148" s="487">
        <f>P148+Q148+R148+S148+T148</f>
        <v>3</v>
      </c>
    </row>
    <row r="149" spans="1:21">
      <c r="A149" s="481">
        <f>A146</f>
        <v>0</v>
      </c>
      <c r="B149" s="482" t="s">
        <v>968</v>
      </c>
      <c r="C149" s="488" t="str">
        <f>C146</f>
        <v>ШАПЕЙ</v>
      </c>
      <c r="D149" s="503" t="str">
        <f>D147</f>
        <v>Y</v>
      </c>
      <c r="E149" s="488" t="str">
        <f>E147</f>
        <v>ЕГИЗБАЙ</v>
      </c>
      <c r="F149" s="485"/>
      <c r="G149" s="485"/>
      <c r="H149" s="485"/>
      <c r="I149" s="485"/>
      <c r="J149" s="485"/>
      <c r="K149" s="485"/>
      <c r="L149" s="485"/>
      <c r="M149" s="486">
        <f t="shared" si="39"/>
        <v>0</v>
      </c>
      <c r="N149" s="486">
        <f t="shared" si="40"/>
        <v>0</v>
      </c>
      <c r="P149" s="487">
        <f t="shared" si="41"/>
        <v>0</v>
      </c>
      <c r="Q149" s="487">
        <f t="shared" si="41"/>
        <v>0</v>
      </c>
      <c r="R149" s="487">
        <f t="shared" si="41"/>
        <v>0</v>
      </c>
      <c r="S149" s="487">
        <f t="shared" si="41"/>
        <v>0</v>
      </c>
      <c r="T149" s="487">
        <f t="shared" si="41"/>
        <v>0</v>
      </c>
      <c r="U149" s="487">
        <f>P149+Q149+R149+S149+T149</f>
        <v>0</v>
      </c>
    </row>
    <row r="150" spans="1:21" ht="13.8" thickBot="1">
      <c r="A150" s="481">
        <f>A147</f>
        <v>0</v>
      </c>
      <c r="B150" s="482" t="s">
        <v>970</v>
      </c>
      <c r="C150" s="488" t="str">
        <f>C147</f>
        <v>УСИПБАЕВА</v>
      </c>
      <c r="D150" s="503" t="str">
        <f>D146</f>
        <v>X</v>
      </c>
      <c r="E150" s="488" t="str">
        <f>E146</f>
        <v>УТЕПБЕРГЕНОВА</v>
      </c>
      <c r="F150" s="485"/>
      <c r="G150" s="485"/>
      <c r="H150" s="485"/>
      <c r="I150" s="485"/>
      <c r="J150" s="485"/>
      <c r="K150" s="485"/>
      <c r="L150" s="485"/>
      <c r="M150" s="486">
        <f t="shared" si="39"/>
        <v>0</v>
      </c>
      <c r="N150" s="486">
        <f t="shared" si="40"/>
        <v>0</v>
      </c>
      <c r="P150" s="487">
        <f t="shared" si="41"/>
        <v>0</v>
      </c>
      <c r="Q150" s="487">
        <f t="shared" si="41"/>
        <v>0</v>
      </c>
      <c r="R150" s="487">
        <f t="shared" si="41"/>
        <v>0</v>
      </c>
      <c r="S150" s="487">
        <f t="shared" si="41"/>
        <v>0</v>
      </c>
      <c r="T150" s="487">
        <f t="shared" si="41"/>
        <v>0</v>
      </c>
      <c r="U150" s="487">
        <f>P150+Q150+R150+S150+T150</f>
        <v>0</v>
      </c>
    </row>
    <row r="151" spans="1:21" ht="13.8" thickBot="1">
      <c r="A151" s="472"/>
      <c r="B151" s="474"/>
      <c r="D151" s="472"/>
      <c r="F151" s="474"/>
      <c r="G151" s="474"/>
      <c r="H151" s="474"/>
      <c r="I151" s="493" t="s">
        <v>976</v>
      </c>
      <c r="J151" s="474"/>
      <c r="K151" s="474"/>
      <c r="L151" s="474"/>
      <c r="M151" s="494">
        <f>SUM(M146,M147,M148,M149,M150)</f>
        <v>3</v>
      </c>
      <c r="N151" s="495">
        <f>SUM(N146,N147,N148,N149,N150,)</f>
        <v>0</v>
      </c>
      <c r="P151" s="472"/>
      <c r="Q151" s="472"/>
      <c r="R151" s="472"/>
      <c r="S151" s="472"/>
      <c r="T151" s="472"/>
      <c r="U151" s="472"/>
    </row>
    <row r="152" spans="1:21" ht="15.6">
      <c r="A152" s="472"/>
      <c r="B152" s="474"/>
      <c r="C152" s="496" t="s">
        <v>977</v>
      </c>
      <c r="D152" s="497"/>
      <c r="E152" s="498" t="str">
        <f>C145</f>
        <v>г.ШЫМКЕНТ</v>
      </c>
      <c r="F152" s="474"/>
      <c r="G152" s="474"/>
      <c r="H152" s="474"/>
      <c r="I152" s="474"/>
      <c r="J152" s="474"/>
      <c r="K152" s="474"/>
      <c r="L152" s="474"/>
      <c r="M152" s="474"/>
      <c r="N152" s="474"/>
      <c r="P152" s="472"/>
      <c r="Q152" s="472"/>
      <c r="R152" s="472"/>
      <c r="S152" s="472"/>
      <c r="T152" s="472"/>
      <c r="U152" s="472"/>
    </row>
    <row r="154" spans="1:21" ht="13.8">
      <c r="A154" s="472"/>
      <c r="B154" s="476" t="s">
        <v>1018</v>
      </c>
      <c r="D154" s="472"/>
      <c r="F154" s="474"/>
      <c r="G154" s="474"/>
      <c r="H154" s="474"/>
      <c r="I154" s="474"/>
      <c r="J154" s="474"/>
      <c r="K154" s="474"/>
      <c r="L154" s="474"/>
      <c r="M154" s="474"/>
      <c r="N154" s="474"/>
      <c r="P154" s="472"/>
      <c r="Q154" s="472"/>
      <c r="R154" s="472"/>
      <c r="S154" s="472"/>
      <c r="T154" s="472"/>
      <c r="U154" s="472"/>
    </row>
    <row r="155" spans="1:21">
      <c r="A155" s="472"/>
      <c r="B155" s="725" t="s">
        <v>959</v>
      </c>
      <c r="C155" s="477" t="s">
        <v>960</v>
      </c>
      <c r="D155" s="725" t="s">
        <v>959</v>
      </c>
      <c r="E155" s="477" t="s">
        <v>961</v>
      </c>
      <c r="F155" s="727" t="s">
        <v>962</v>
      </c>
      <c r="G155" s="728"/>
      <c r="H155" s="728"/>
      <c r="I155" s="728"/>
      <c r="J155" s="728"/>
      <c r="K155" s="727" t="s">
        <v>963</v>
      </c>
      <c r="L155" s="729"/>
      <c r="M155" s="727" t="s">
        <v>964</v>
      </c>
      <c r="N155" s="729"/>
      <c r="P155" s="472"/>
      <c r="Q155" s="472"/>
      <c r="R155" s="472"/>
      <c r="S155" s="472"/>
      <c r="T155" s="472"/>
      <c r="U155" s="472"/>
    </row>
    <row r="156" spans="1:21" ht="13.8">
      <c r="A156" s="478"/>
      <c r="B156" s="726"/>
      <c r="C156" s="479" t="s">
        <v>387</v>
      </c>
      <c r="D156" s="726"/>
      <c r="E156" s="479" t="s">
        <v>388</v>
      </c>
      <c r="F156" s="480">
        <v>1</v>
      </c>
      <c r="G156" s="480">
        <v>2</v>
      </c>
      <c r="H156" s="480">
        <v>3</v>
      </c>
      <c r="I156" s="480">
        <v>4</v>
      </c>
      <c r="J156" s="480">
        <v>5</v>
      </c>
      <c r="K156" s="480" t="s">
        <v>965</v>
      </c>
      <c r="L156" s="480" t="s">
        <v>409</v>
      </c>
      <c r="M156" s="480" t="s">
        <v>966</v>
      </c>
      <c r="N156" s="480" t="s">
        <v>967</v>
      </c>
      <c r="P156" s="472"/>
      <c r="Q156" s="472"/>
      <c r="R156" s="472"/>
      <c r="S156" s="472"/>
      <c r="T156" s="472"/>
      <c r="U156" s="472"/>
    </row>
    <row r="157" spans="1:21">
      <c r="A157" s="481"/>
      <c r="B157" s="482" t="s">
        <v>968</v>
      </c>
      <c r="C157" s="483" t="s">
        <v>573</v>
      </c>
      <c r="D157" s="503" t="s">
        <v>969</v>
      </c>
      <c r="E157" s="483" t="s">
        <v>474</v>
      </c>
      <c r="F157" s="485">
        <v>1</v>
      </c>
      <c r="G157" s="485">
        <v>3</v>
      </c>
      <c r="H157" s="485">
        <v>8</v>
      </c>
      <c r="I157" s="485"/>
      <c r="J157" s="485"/>
      <c r="K157" s="485"/>
      <c r="L157" s="485"/>
      <c r="M157" s="486">
        <f t="shared" ref="M157:M161" si="42">IF(OR(U157=1,U157=2,U157=3),1,0)</f>
        <v>1</v>
      </c>
      <c r="N157" s="486">
        <f t="shared" ref="N157:N161" si="43">IF(OR(U157=-1,U157=-2,U157=-3),1,0)</f>
        <v>0</v>
      </c>
      <c r="P157" s="487">
        <f t="shared" ref="P157:T161" si="44">SIGN(F157)</f>
        <v>1</v>
      </c>
      <c r="Q157" s="487">
        <f t="shared" si="44"/>
        <v>1</v>
      </c>
      <c r="R157" s="487">
        <f t="shared" si="44"/>
        <v>1</v>
      </c>
      <c r="S157" s="487">
        <f t="shared" si="44"/>
        <v>0</v>
      </c>
      <c r="T157" s="487">
        <f t="shared" si="44"/>
        <v>0</v>
      </c>
      <c r="U157" s="487">
        <f>P157+Q157+R157+S157+T157</f>
        <v>3</v>
      </c>
    </row>
    <row r="158" spans="1:21">
      <c r="A158" s="481"/>
      <c r="B158" s="482" t="s">
        <v>970</v>
      </c>
      <c r="C158" s="488" t="s">
        <v>605</v>
      </c>
      <c r="D158" s="503" t="s">
        <v>972</v>
      </c>
      <c r="E158" s="488" t="s">
        <v>539</v>
      </c>
      <c r="F158" s="485">
        <v>6</v>
      </c>
      <c r="G158" s="485">
        <v>5</v>
      </c>
      <c r="H158" s="485">
        <v>6</v>
      </c>
      <c r="I158" s="485"/>
      <c r="J158" s="485"/>
      <c r="K158" s="485"/>
      <c r="L158" s="485"/>
      <c r="M158" s="486">
        <f t="shared" si="42"/>
        <v>1</v>
      </c>
      <c r="N158" s="486">
        <f t="shared" si="43"/>
        <v>0</v>
      </c>
      <c r="P158" s="487">
        <f t="shared" si="44"/>
        <v>1</v>
      </c>
      <c r="Q158" s="487">
        <f t="shared" si="44"/>
        <v>1</v>
      </c>
      <c r="R158" s="487">
        <f t="shared" si="44"/>
        <v>1</v>
      </c>
      <c r="S158" s="487">
        <f t="shared" si="44"/>
        <v>0</v>
      </c>
      <c r="T158" s="487">
        <f t="shared" si="44"/>
        <v>0</v>
      </c>
      <c r="U158" s="487">
        <f>P158+Q158+R158+S158+T158</f>
        <v>3</v>
      </c>
    </row>
    <row r="159" spans="1:21">
      <c r="A159" s="481">
        <f>A157</f>
        <v>0</v>
      </c>
      <c r="B159" s="489" t="s">
        <v>973</v>
      </c>
      <c r="C159" s="490" t="s">
        <v>553</v>
      </c>
      <c r="D159" s="503" t="s">
        <v>975</v>
      </c>
      <c r="E159" s="490" t="s">
        <v>432</v>
      </c>
      <c r="F159" s="491">
        <v>4</v>
      </c>
      <c r="G159" s="491">
        <v>6</v>
      </c>
      <c r="H159" s="491">
        <v>3</v>
      </c>
      <c r="I159" s="491"/>
      <c r="J159" s="491"/>
      <c r="K159" s="491"/>
      <c r="L159" s="491"/>
      <c r="M159" s="491">
        <f t="shared" si="42"/>
        <v>1</v>
      </c>
      <c r="N159" s="491">
        <f t="shared" si="43"/>
        <v>0</v>
      </c>
      <c r="P159" s="487">
        <f t="shared" si="44"/>
        <v>1</v>
      </c>
      <c r="Q159" s="487">
        <f t="shared" si="44"/>
        <v>1</v>
      </c>
      <c r="R159" s="487">
        <f t="shared" si="44"/>
        <v>1</v>
      </c>
      <c r="S159" s="487">
        <f t="shared" si="44"/>
        <v>0</v>
      </c>
      <c r="T159" s="487">
        <f t="shared" si="44"/>
        <v>0</v>
      </c>
      <c r="U159" s="487">
        <f>P159+Q159+R159+S159+T159</f>
        <v>3</v>
      </c>
    </row>
    <row r="160" spans="1:21">
      <c r="A160" s="481">
        <f>A157</f>
        <v>0</v>
      </c>
      <c r="B160" s="482" t="s">
        <v>968</v>
      </c>
      <c r="C160" s="488" t="str">
        <f>C157</f>
        <v>РОМАНОВСКАЯ</v>
      </c>
      <c r="D160" s="503" t="str">
        <f>D158</f>
        <v>Y</v>
      </c>
      <c r="E160" s="488" t="str">
        <f>E158</f>
        <v>КРЮКОВСКАЯ</v>
      </c>
      <c r="F160" s="485"/>
      <c r="G160" s="485"/>
      <c r="H160" s="485"/>
      <c r="I160" s="485"/>
      <c r="J160" s="485"/>
      <c r="K160" s="485"/>
      <c r="L160" s="485"/>
      <c r="M160" s="486">
        <f t="shared" si="42"/>
        <v>0</v>
      </c>
      <c r="N160" s="486">
        <f t="shared" si="43"/>
        <v>0</v>
      </c>
      <c r="P160" s="487">
        <f t="shared" si="44"/>
        <v>0</v>
      </c>
      <c r="Q160" s="487">
        <f t="shared" si="44"/>
        <v>0</v>
      </c>
      <c r="R160" s="487">
        <f t="shared" si="44"/>
        <v>0</v>
      </c>
      <c r="S160" s="487">
        <f t="shared" si="44"/>
        <v>0</v>
      </c>
      <c r="T160" s="487">
        <f t="shared" si="44"/>
        <v>0</v>
      </c>
      <c r="U160" s="487">
        <f>P160+Q160+R160+S160+T160</f>
        <v>0</v>
      </c>
    </row>
    <row r="161" spans="1:21" ht="13.8" thickBot="1">
      <c r="A161" s="481">
        <f>A158</f>
        <v>0</v>
      </c>
      <c r="B161" s="482" t="s">
        <v>970</v>
      </c>
      <c r="C161" s="488" t="str">
        <f>C158</f>
        <v>ОТЕПОВА</v>
      </c>
      <c r="D161" s="503" t="str">
        <f>D157</f>
        <v>X</v>
      </c>
      <c r="E161" s="488" t="str">
        <f>E157</f>
        <v>КУАТОВА</v>
      </c>
      <c r="F161" s="485"/>
      <c r="G161" s="485"/>
      <c r="H161" s="485"/>
      <c r="I161" s="485"/>
      <c r="J161" s="485"/>
      <c r="K161" s="485"/>
      <c r="L161" s="485"/>
      <c r="M161" s="486">
        <f t="shared" si="42"/>
        <v>0</v>
      </c>
      <c r="N161" s="486">
        <f t="shared" si="43"/>
        <v>0</v>
      </c>
      <c r="P161" s="487">
        <f t="shared" si="44"/>
        <v>0</v>
      </c>
      <c r="Q161" s="487">
        <f t="shared" si="44"/>
        <v>0</v>
      </c>
      <c r="R161" s="487">
        <f t="shared" si="44"/>
        <v>0</v>
      </c>
      <c r="S161" s="487">
        <f t="shared" si="44"/>
        <v>0</v>
      </c>
      <c r="T161" s="487">
        <f t="shared" si="44"/>
        <v>0</v>
      </c>
      <c r="U161" s="487">
        <f>P161+Q161+R161+S161+T161</f>
        <v>0</v>
      </c>
    </row>
    <row r="162" spans="1:21" ht="13.8" thickBot="1">
      <c r="A162" s="472"/>
      <c r="B162" s="474"/>
      <c r="D162" s="472"/>
      <c r="F162" s="474"/>
      <c r="G162" s="474"/>
      <c r="H162" s="474"/>
      <c r="I162" s="493" t="s">
        <v>976</v>
      </c>
      <c r="J162" s="474"/>
      <c r="K162" s="474"/>
      <c r="L162" s="474"/>
      <c r="M162" s="494">
        <f>SUM(M157,M158,M159,M160,M161)</f>
        <v>3</v>
      </c>
      <c r="N162" s="495">
        <f>SUM(N157,N158,N159,N160,N161,)</f>
        <v>0</v>
      </c>
      <c r="P162" s="472"/>
      <c r="Q162" s="472"/>
      <c r="R162" s="472"/>
      <c r="S162" s="472"/>
      <c r="T162" s="472"/>
      <c r="U162" s="472"/>
    </row>
    <row r="163" spans="1:21" ht="15.6">
      <c r="A163" s="472"/>
      <c r="B163" s="474"/>
      <c r="C163" s="496" t="s">
        <v>977</v>
      </c>
      <c r="D163" s="497"/>
      <c r="E163" s="498" t="str">
        <f>C156</f>
        <v>ПАВЛОДАРСКАЯ обл.</v>
      </c>
      <c r="F163" s="474"/>
      <c r="G163" s="474"/>
      <c r="H163" s="474"/>
      <c r="I163" s="474"/>
      <c r="J163" s="474"/>
      <c r="K163" s="474"/>
      <c r="L163" s="474"/>
      <c r="M163" s="474"/>
      <c r="N163" s="474"/>
      <c r="P163" s="472"/>
      <c r="Q163" s="472"/>
      <c r="R163" s="472"/>
      <c r="S163" s="472"/>
      <c r="T163" s="472"/>
      <c r="U163" s="472"/>
    </row>
    <row r="165" spans="1:21" ht="13.8">
      <c r="A165" s="472"/>
      <c r="B165" s="476" t="s">
        <v>1019</v>
      </c>
      <c r="D165" s="472"/>
      <c r="F165" s="474"/>
      <c r="G165" s="474"/>
      <c r="H165" s="474"/>
      <c r="I165" s="474"/>
      <c r="J165" s="474"/>
      <c r="K165" s="474"/>
      <c r="L165" s="474"/>
      <c r="M165" s="474"/>
      <c r="N165" s="474"/>
      <c r="P165" s="472"/>
      <c r="Q165" s="472"/>
      <c r="R165" s="472"/>
      <c r="S165" s="472"/>
      <c r="T165" s="472"/>
      <c r="U165" s="472"/>
    </row>
    <row r="166" spans="1:21">
      <c r="A166" s="472"/>
      <c r="B166" s="725" t="s">
        <v>959</v>
      </c>
      <c r="C166" s="477" t="s">
        <v>960</v>
      </c>
      <c r="D166" s="725" t="s">
        <v>959</v>
      </c>
      <c r="E166" s="477" t="s">
        <v>961</v>
      </c>
      <c r="F166" s="727" t="s">
        <v>962</v>
      </c>
      <c r="G166" s="728"/>
      <c r="H166" s="728"/>
      <c r="I166" s="728"/>
      <c r="J166" s="728"/>
      <c r="K166" s="727" t="s">
        <v>963</v>
      </c>
      <c r="L166" s="729"/>
      <c r="M166" s="727" t="s">
        <v>964</v>
      </c>
      <c r="N166" s="729"/>
      <c r="P166" s="472"/>
      <c r="Q166" s="472"/>
      <c r="R166" s="472"/>
      <c r="S166" s="472"/>
      <c r="T166" s="472"/>
      <c r="U166" s="472"/>
    </row>
    <row r="167" spans="1:21" ht="13.8">
      <c r="A167" s="478"/>
      <c r="B167" s="726"/>
      <c r="C167" s="479" t="s">
        <v>1094</v>
      </c>
      <c r="D167" s="726"/>
      <c r="E167" s="479" t="s">
        <v>398</v>
      </c>
      <c r="F167" s="480">
        <v>1</v>
      </c>
      <c r="G167" s="480">
        <v>2</v>
      </c>
      <c r="H167" s="480">
        <v>3</v>
      </c>
      <c r="I167" s="480">
        <v>4</v>
      </c>
      <c r="J167" s="480">
        <v>5</v>
      </c>
      <c r="K167" s="480" t="s">
        <v>965</v>
      </c>
      <c r="L167" s="480" t="s">
        <v>409</v>
      </c>
      <c r="M167" s="480" t="s">
        <v>966</v>
      </c>
      <c r="N167" s="480" t="s">
        <v>967</v>
      </c>
      <c r="P167" s="472"/>
      <c r="Q167" s="472"/>
      <c r="R167" s="472"/>
      <c r="S167" s="472"/>
      <c r="T167" s="472"/>
      <c r="U167" s="472"/>
    </row>
    <row r="168" spans="1:21">
      <c r="A168" s="481"/>
      <c r="B168" s="482" t="s">
        <v>968</v>
      </c>
      <c r="C168" s="483" t="s">
        <v>564</v>
      </c>
      <c r="D168" s="503" t="s">
        <v>969</v>
      </c>
      <c r="E168" s="483" t="s">
        <v>567</v>
      </c>
      <c r="F168" s="485">
        <v>7</v>
      </c>
      <c r="G168" s="485">
        <v>10</v>
      </c>
      <c r="H168" s="485">
        <v>7</v>
      </c>
      <c r="I168" s="485"/>
      <c r="J168" s="485"/>
      <c r="K168" s="485"/>
      <c r="L168" s="485"/>
      <c r="M168" s="486">
        <f t="shared" ref="M168:M172" si="45">IF(OR(U168=1,U168=2,U168=3),1,0)</f>
        <v>1</v>
      </c>
      <c r="N168" s="486">
        <f t="shared" ref="N168:N172" si="46">IF(OR(U168=-1,U168=-2,U168=-3),1,0)</f>
        <v>0</v>
      </c>
      <c r="P168" s="487">
        <f t="shared" ref="P168:T172" si="47">SIGN(F168)</f>
        <v>1</v>
      </c>
      <c r="Q168" s="487">
        <f t="shared" si="47"/>
        <v>1</v>
      </c>
      <c r="R168" s="487">
        <f t="shared" si="47"/>
        <v>1</v>
      </c>
      <c r="S168" s="487">
        <f t="shared" si="47"/>
        <v>0</v>
      </c>
      <c r="T168" s="487">
        <f t="shared" si="47"/>
        <v>0</v>
      </c>
      <c r="U168" s="487">
        <f>P168+Q168+R168+S168+T168</f>
        <v>3</v>
      </c>
    </row>
    <row r="169" spans="1:21">
      <c r="A169" s="481"/>
      <c r="B169" s="482" t="s">
        <v>970</v>
      </c>
      <c r="C169" s="488" t="s">
        <v>460</v>
      </c>
      <c r="D169" s="503" t="s">
        <v>972</v>
      </c>
      <c r="E169" s="488" t="s">
        <v>597</v>
      </c>
      <c r="F169" s="485">
        <v>-7</v>
      </c>
      <c r="G169" s="485">
        <v>-8</v>
      </c>
      <c r="H169" s="485">
        <v>2</v>
      </c>
      <c r="I169" s="485">
        <v>-5</v>
      </c>
      <c r="J169" s="485"/>
      <c r="K169" s="485"/>
      <c r="L169" s="485"/>
      <c r="M169" s="486">
        <f t="shared" si="45"/>
        <v>0</v>
      </c>
      <c r="N169" s="486">
        <f t="shared" si="46"/>
        <v>1</v>
      </c>
      <c r="P169" s="487">
        <f t="shared" si="47"/>
        <v>-1</v>
      </c>
      <c r="Q169" s="487">
        <f t="shared" si="47"/>
        <v>-1</v>
      </c>
      <c r="R169" s="487">
        <f t="shared" si="47"/>
        <v>1</v>
      </c>
      <c r="S169" s="487">
        <f t="shared" si="47"/>
        <v>-1</v>
      </c>
      <c r="T169" s="487">
        <f t="shared" si="47"/>
        <v>0</v>
      </c>
      <c r="U169" s="487">
        <f>P169+Q169+R169+S169+T169</f>
        <v>-2</v>
      </c>
    </row>
    <row r="170" spans="1:21">
      <c r="A170" s="481">
        <f>A168</f>
        <v>0</v>
      </c>
      <c r="B170" s="489" t="s">
        <v>973</v>
      </c>
      <c r="C170" s="490" t="s">
        <v>591</v>
      </c>
      <c r="D170" s="503" t="s">
        <v>975</v>
      </c>
      <c r="E170" s="490" t="s">
        <v>498</v>
      </c>
      <c r="F170" s="491">
        <v>-8</v>
      </c>
      <c r="G170" s="491">
        <v>8</v>
      </c>
      <c r="H170" s="491">
        <v>-7</v>
      </c>
      <c r="I170" s="491">
        <v>5</v>
      </c>
      <c r="J170" s="491">
        <v>8</v>
      </c>
      <c r="K170" s="491"/>
      <c r="L170" s="491"/>
      <c r="M170" s="491">
        <f t="shared" si="45"/>
        <v>1</v>
      </c>
      <c r="N170" s="491">
        <f t="shared" si="46"/>
        <v>0</v>
      </c>
      <c r="P170" s="487">
        <f t="shared" si="47"/>
        <v>-1</v>
      </c>
      <c r="Q170" s="487">
        <f t="shared" si="47"/>
        <v>1</v>
      </c>
      <c r="R170" s="487">
        <f t="shared" si="47"/>
        <v>-1</v>
      </c>
      <c r="S170" s="487">
        <f t="shared" si="47"/>
        <v>1</v>
      </c>
      <c r="T170" s="487">
        <f t="shared" si="47"/>
        <v>1</v>
      </c>
      <c r="U170" s="487">
        <f>P170+Q170+R170+S170+T170</f>
        <v>1</v>
      </c>
    </row>
    <row r="171" spans="1:21">
      <c r="A171" s="481">
        <f>A168</f>
        <v>0</v>
      </c>
      <c r="B171" s="482" t="s">
        <v>968</v>
      </c>
      <c r="C171" s="488" t="str">
        <f>C168</f>
        <v>АКАШЕВА</v>
      </c>
      <c r="D171" s="503" t="str">
        <f>D169</f>
        <v>Y</v>
      </c>
      <c r="E171" s="488" t="str">
        <f>E169</f>
        <v>АЛИМБАЕВА</v>
      </c>
      <c r="F171" s="485">
        <v>8</v>
      </c>
      <c r="G171" s="485">
        <v>-6</v>
      </c>
      <c r="H171" s="485">
        <v>3</v>
      </c>
      <c r="I171" s="485">
        <v>7</v>
      </c>
      <c r="J171" s="485"/>
      <c r="K171" s="485"/>
      <c r="L171" s="485"/>
      <c r="M171" s="486">
        <f t="shared" si="45"/>
        <v>1</v>
      </c>
      <c r="N171" s="486">
        <f t="shared" si="46"/>
        <v>0</v>
      </c>
      <c r="P171" s="487">
        <f t="shared" si="47"/>
        <v>1</v>
      </c>
      <c r="Q171" s="487">
        <f t="shared" si="47"/>
        <v>-1</v>
      </c>
      <c r="R171" s="487">
        <f t="shared" si="47"/>
        <v>1</v>
      </c>
      <c r="S171" s="487">
        <f t="shared" si="47"/>
        <v>1</v>
      </c>
      <c r="T171" s="487">
        <f t="shared" si="47"/>
        <v>0</v>
      </c>
      <c r="U171" s="487">
        <f>P171+Q171+R171+S171+T171</f>
        <v>2</v>
      </c>
    </row>
    <row r="172" spans="1:21" ht="13.8" thickBot="1">
      <c r="A172" s="481">
        <f>A169</f>
        <v>0</v>
      </c>
      <c r="B172" s="482" t="s">
        <v>970</v>
      </c>
      <c r="C172" s="488" t="str">
        <f>C169</f>
        <v>АШКЕЕВА</v>
      </c>
      <c r="D172" s="503" t="str">
        <f>D168</f>
        <v>X</v>
      </c>
      <c r="E172" s="488" t="str">
        <f>E168</f>
        <v>УСПАНОВА</v>
      </c>
      <c r="F172" s="485"/>
      <c r="G172" s="485"/>
      <c r="H172" s="485"/>
      <c r="I172" s="485"/>
      <c r="J172" s="485"/>
      <c r="K172" s="485"/>
      <c r="L172" s="485"/>
      <c r="M172" s="486">
        <f t="shared" si="45"/>
        <v>0</v>
      </c>
      <c r="N172" s="486">
        <f t="shared" si="46"/>
        <v>0</v>
      </c>
      <c r="P172" s="487">
        <f t="shared" si="47"/>
        <v>0</v>
      </c>
      <c r="Q172" s="487">
        <f t="shared" si="47"/>
        <v>0</v>
      </c>
      <c r="R172" s="487">
        <f t="shared" si="47"/>
        <v>0</v>
      </c>
      <c r="S172" s="487">
        <f t="shared" si="47"/>
        <v>0</v>
      </c>
      <c r="T172" s="487">
        <f t="shared" si="47"/>
        <v>0</v>
      </c>
      <c r="U172" s="487">
        <f>P172+Q172+R172+S172+T172</f>
        <v>0</v>
      </c>
    </row>
    <row r="173" spans="1:21" ht="13.8" thickBot="1">
      <c r="A173" s="472"/>
      <c r="B173" s="474"/>
      <c r="D173" s="472"/>
      <c r="F173" s="474"/>
      <c r="G173" s="474"/>
      <c r="H173" s="474"/>
      <c r="I173" s="493" t="s">
        <v>976</v>
      </c>
      <c r="J173" s="474"/>
      <c r="K173" s="474"/>
      <c r="L173" s="474"/>
      <c r="M173" s="494">
        <f>SUM(M168,M169,M170,M171,M172)</f>
        <v>3</v>
      </c>
      <c r="N173" s="495">
        <f>SUM(N168,N169,N170,N171,N172,)</f>
        <v>1</v>
      </c>
      <c r="P173" s="472"/>
      <c r="Q173" s="472"/>
      <c r="R173" s="472"/>
      <c r="S173" s="472"/>
      <c r="T173" s="472"/>
      <c r="U173" s="472"/>
    </row>
    <row r="174" spans="1:21" ht="15.6">
      <c r="A174" s="472"/>
      <c r="B174" s="474"/>
      <c r="C174" s="496" t="s">
        <v>977</v>
      </c>
      <c r="D174" s="497"/>
      <c r="E174" s="498" t="str">
        <f>C167</f>
        <v>КАРАГАНДИНСКАЯ обл</v>
      </c>
      <c r="F174" s="474"/>
      <c r="G174" s="474"/>
      <c r="H174" s="474"/>
      <c r="I174" s="474"/>
      <c r="J174" s="474"/>
      <c r="K174" s="474"/>
      <c r="L174" s="474"/>
      <c r="M174" s="474"/>
      <c r="N174" s="474"/>
      <c r="P174" s="472"/>
      <c r="Q174" s="472"/>
      <c r="R174" s="472"/>
      <c r="S174" s="472"/>
      <c r="T174" s="472"/>
      <c r="U174" s="472"/>
    </row>
    <row r="176" spans="1:21" ht="13.8">
      <c r="A176" s="472"/>
      <c r="B176" s="476" t="s">
        <v>1023</v>
      </c>
      <c r="D176" s="472"/>
      <c r="F176" s="474"/>
      <c r="G176" s="474"/>
      <c r="H176" s="474"/>
      <c r="I176" s="474"/>
      <c r="J176" s="474"/>
      <c r="K176" s="474"/>
      <c r="L176" s="474"/>
      <c r="M176" s="474"/>
      <c r="N176" s="474"/>
      <c r="P176" s="472"/>
      <c r="Q176" s="472"/>
      <c r="R176" s="472"/>
      <c r="S176" s="472"/>
      <c r="T176" s="472"/>
      <c r="U176" s="472"/>
    </row>
    <row r="177" spans="1:21">
      <c r="A177" s="472"/>
      <c r="B177" s="725" t="s">
        <v>959</v>
      </c>
      <c r="C177" s="477" t="s">
        <v>960</v>
      </c>
      <c r="D177" s="725" t="s">
        <v>959</v>
      </c>
      <c r="E177" s="477" t="s">
        <v>961</v>
      </c>
      <c r="F177" s="727" t="s">
        <v>962</v>
      </c>
      <c r="G177" s="728"/>
      <c r="H177" s="728"/>
      <c r="I177" s="728"/>
      <c r="J177" s="728"/>
      <c r="K177" s="727" t="s">
        <v>963</v>
      </c>
      <c r="L177" s="729"/>
      <c r="M177" s="727" t="s">
        <v>964</v>
      </c>
      <c r="N177" s="729"/>
      <c r="P177" s="472"/>
      <c r="Q177" s="472"/>
      <c r="R177" s="472"/>
      <c r="S177" s="472"/>
      <c r="T177" s="472"/>
      <c r="U177" s="472"/>
    </row>
    <row r="178" spans="1:21" ht="13.8">
      <c r="A178" s="478"/>
      <c r="B178" s="726"/>
      <c r="C178" s="479" t="s">
        <v>13</v>
      </c>
      <c r="D178" s="726"/>
      <c r="E178" s="479" t="s">
        <v>407</v>
      </c>
      <c r="F178" s="480">
        <v>1</v>
      </c>
      <c r="G178" s="480">
        <v>2</v>
      </c>
      <c r="H178" s="480">
        <v>3</v>
      </c>
      <c r="I178" s="480">
        <v>4</v>
      </c>
      <c r="J178" s="480">
        <v>5</v>
      </c>
      <c r="K178" s="480" t="s">
        <v>965</v>
      </c>
      <c r="L178" s="480" t="s">
        <v>409</v>
      </c>
      <c r="M178" s="480" t="s">
        <v>966</v>
      </c>
      <c r="N178" s="480" t="s">
        <v>967</v>
      </c>
      <c r="P178" s="472"/>
      <c r="Q178" s="472"/>
      <c r="R178" s="472"/>
      <c r="S178" s="472"/>
      <c r="T178" s="472"/>
      <c r="U178" s="472"/>
    </row>
    <row r="179" spans="1:21">
      <c r="A179" s="481"/>
      <c r="B179" s="482" t="s">
        <v>968</v>
      </c>
      <c r="C179" s="483" t="s">
        <v>585</v>
      </c>
      <c r="D179" s="503" t="s">
        <v>969</v>
      </c>
      <c r="E179" s="483" t="s">
        <v>504</v>
      </c>
      <c r="F179" s="485">
        <v>8</v>
      </c>
      <c r="G179" s="485">
        <v>4</v>
      </c>
      <c r="H179" s="485">
        <v>7</v>
      </c>
      <c r="I179" s="485"/>
      <c r="J179" s="485"/>
      <c r="K179" s="485"/>
      <c r="L179" s="485"/>
      <c r="M179" s="486">
        <f t="shared" ref="M179:M183" si="48">IF(OR(U179=1,U179=2,U179=3),1,0)</f>
        <v>1</v>
      </c>
      <c r="N179" s="486">
        <f t="shared" ref="N179:N183" si="49">IF(OR(U179=-1,U179=-2,U179=-3),1,0)</f>
        <v>0</v>
      </c>
      <c r="P179" s="487">
        <f t="shared" ref="P179:T183" si="50">SIGN(F179)</f>
        <v>1</v>
      </c>
      <c r="Q179" s="487">
        <f t="shared" si="50"/>
        <v>1</v>
      </c>
      <c r="R179" s="487">
        <f t="shared" si="50"/>
        <v>1</v>
      </c>
      <c r="S179" s="487">
        <f t="shared" si="50"/>
        <v>0</v>
      </c>
      <c r="T179" s="487">
        <f t="shared" si="50"/>
        <v>0</v>
      </c>
      <c r="U179" s="487">
        <f>P179+Q179+R179+S179+T179</f>
        <v>3</v>
      </c>
    </row>
    <row r="180" spans="1:21">
      <c r="A180" s="481"/>
      <c r="B180" s="482" t="s">
        <v>970</v>
      </c>
      <c r="C180" s="488" t="s">
        <v>599</v>
      </c>
      <c r="D180" s="503" t="s">
        <v>972</v>
      </c>
      <c r="E180" s="488" t="s">
        <v>603</v>
      </c>
      <c r="F180" s="485">
        <v>-7</v>
      </c>
      <c r="G180" s="485">
        <v>-8</v>
      </c>
      <c r="H180" s="485">
        <v>7</v>
      </c>
      <c r="I180" s="485">
        <v>5</v>
      </c>
      <c r="J180" s="485">
        <v>-7</v>
      </c>
      <c r="K180" s="485"/>
      <c r="L180" s="485"/>
      <c r="M180" s="486">
        <f t="shared" si="48"/>
        <v>0</v>
      </c>
      <c r="N180" s="486">
        <f t="shared" si="49"/>
        <v>1</v>
      </c>
      <c r="P180" s="487">
        <f t="shared" si="50"/>
        <v>-1</v>
      </c>
      <c r="Q180" s="487">
        <f t="shared" si="50"/>
        <v>-1</v>
      </c>
      <c r="R180" s="487">
        <f t="shared" si="50"/>
        <v>1</v>
      </c>
      <c r="S180" s="487">
        <f t="shared" si="50"/>
        <v>1</v>
      </c>
      <c r="T180" s="487">
        <f t="shared" si="50"/>
        <v>-1</v>
      </c>
      <c r="U180" s="487">
        <f>P180+Q180+R180+S180+T180</f>
        <v>-1</v>
      </c>
    </row>
    <row r="181" spans="1:21">
      <c r="A181" s="481">
        <f>A179</f>
        <v>0</v>
      </c>
      <c r="B181" s="489" t="s">
        <v>973</v>
      </c>
      <c r="C181" s="490" t="s">
        <v>579</v>
      </c>
      <c r="D181" s="503" t="s">
        <v>975</v>
      </c>
      <c r="E181" s="490" t="s">
        <v>541</v>
      </c>
      <c r="F181" s="491">
        <v>2</v>
      </c>
      <c r="G181" s="491">
        <v>5</v>
      </c>
      <c r="H181" s="491">
        <v>9</v>
      </c>
      <c r="I181" s="491"/>
      <c r="J181" s="491"/>
      <c r="K181" s="491"/>
      <c r="L181" s="491"/>
      <c r="M181" s="491">
        <f t="shared" si="48"/>
        <v>1</v>
      </c>
      <c r="N181" s="491">
        <f t="shared" si="49"/>
        <v>0</v>
      </c>
      <c r="P181" s="487">
        <f t="shared" si="50"/>
        <v>1</v>
      </c>
      <c r="Q181" s="487">
        <f t="shared" si="50"/>
        <v>1</v>
      </c>
      <c r="R181" s="487">
        <f t="shared" si="50"/>
        <v>1</v>
      </c>
      <c r="S181" s="487">
        <f t="shared" si="50"/>
        <v>0</v>
      </c>
      <c r="T181" s="487">
        <f t="shared" si="50"/>
        <v>0</v>
      </c>
      <c r="U181" s="487">
        <f>P181+Q181+R181+S181+T181</f>
        <v>3</v>
      </c>
    </row>
    <row r="182" spans="1:21">
      <c r="A182" s="481">
        <f>A179</f>
        <v>0</v>
      </c>
      <c r="B182" s="482" t="s">
        <v>968</v>
      </c>
      <c r="C182" s="488" t="str">
        <f>C179</f>
        <v>ХУСЕЙНОВА</v>
      </c>
      <c r="D182" s="503" t="str">
        <f>D180</f>
        <v>Y</v>
      </c>
      <c r="E182" s="488" t="str">
        <f>E180</f>
        <v>БОРИСЮК</v>
      </c>
      <c r="F182" s="485">
        <v>8</v>
      </c>
      <c r="G182" s="485">
        <v>8</v>
      </c>
      <c r="H182" s="485">
        <v>8</v>
      </c>
      <c r="I182" s="485"/>
      <c r="J182" s="485"/>
      <c r="K182" s="485"/>
      <c r="L182" s="485"/>
      <c r="M182" s="486">
        <f t="shared" si="48"/>
        <v>1</v>
      </c>
      <c r="N182" s="486">
        <f t="shared" si="49"/>
        <v>0</v>
      </c>
      <c r="P182" s="487">
        <f t="shared" si="50"/>
        <v>1</v>
      </c>
      <c r="Q182" s="487">
        <f t="shared" si="50"/>
        <v>1</v>
      </c>
      <c r="R182" s="487">
        <f t="shared" si="50"/>
        <v>1</v>
      </c>
      <c r="S182" s="487">
        <f t="shared" si="50"/>
        <v>0</v>
      </c>
      <c r="T182" s="487">
        <f t="shared" si="50"/>
        <v>0</v>
      </c>
      <c r="U182" s="487">
        <f>P182+Q182+R182+S182+T182</f>
        <v>3</v>
      </c>
    </row>
    <row r="183" spans="1:21" ht="13.8" thickBot="1">
      <c r="A183" s="481">
        <f>A180</f>
        <v>0</v>
      </c>
      <c r="B183" s="482" t="s">
        <v>970</v>
      </c>
      <c r="C183" s="488" t="str">
        <f>C180</f>
        <v>САПАРОВА</v>
      </c>
      <c r="D183" s="503" t="str">
        <f>D179</f>
        <v>X</v>
      </c>
      <c r="E183" s="488" t="str">
        <f>E179</f>
        <v>ПЬЯННИКОВА</v>
      </c>
      <c r="F183" s="485"/>
      <c r="G183" s="485"/>
      <c r="H183" s="485"/>
      <c r="I183" s="485"/>
      <c r="J183" s="485"/>
      <c r="K183" s="485"/>
      <c r="L183" s="485"/>
      <c r="M183" s="486">
        <f t="shared" si="48"/>
        <v>0</v>
      </c>
      <c r="N183" s="486">
        <f t="shared" si="49"/>
        <v>0</v>
      </c>
      <c r="P183" s="487">
        <f t="shared" si="50"/>
        <v>0</v>
      </c>
      <c r="Q183" s="487">
        <f t="shared" si="50"/>
        <v>0</v>
      </c>
      <c r="R183" s="487">
        <f t="shared" si="50"/>
        <v>0</v>
      </c>
      <c r="S183" s="487">
        <f t="shared" si="50"/>
        <v>0</v>
      </c>
      <c r="T183" s="487">
        <f t="shared" si="50"/>
        <v>0</v>
      </c>
      <c r="U183" s="487">
        <f>P183+Q183+R183+S183+T183</f>
        <v>0</v>
      </c>
    </row>
    <row r="184" spans="1:21" ht="13.8" thickBot="1">
      <c r="A184" s="472"/>
      <c r="B184" s="474"/>
      <c r="D184" s="472"/>
      <c r="F184" s="474"/>
      <c r="G184" s="474"/>
      <c r="H184" s="474"/>
      <c r="I184" s="493" t="s">
        <v>976</v>
      </c>
      <c r="J184" s="474"/>
      <c r="K184" s="474"/>
      <c r="L184" s="474"/>
      <c r="M184" s="494">
        <f>SUM(M179,M180,M181,M182,M183)</f>
        <v>3</v>
      </c>
      <c r="N184" s="495">
        <f>SUM(N179,N180,N181,N182,N183,)</f>
        <v>1</v>
      </c>
      <c r="P184" s="472"/>
      <c r="Q184" s="472"/>
      <c r="R184" s="472"/>
      <c r="S184" s="472"/>
      <c r="T184" s="472"/>
      <c r="U184" s="472"/>
    </row>
    <row r="185" spans="1:21" ht="15.6">
      <c r="A185" s="472"/>
      <c r="B185" s="474"/>
      <c r="C185" s="496" t="s">
        <v>977</v>
      </c>
      <c r="D185" s="497"/>
      <c r="E185" s="498" t="str">
        <f>C178</f>
        <v>ЗКО</v>
      </c>
      <c r="F185" s="474"/>
      <c r="G185" s="474"/>
      <c r="H185" s="474"/>
      <c r="I185" s="474"/>
      <c r="J185" s="474"/>
      <c r="K185" s="474"/>
      <c r="L185" s="474"/>
      <c r="M185" s="474"/>
      <c r="N185" s="474"/>
      <c r="P185" s="472"/>
      <c r="Q185" s="472"/>
      <c r="R185" s="472"/>
      <c r="S185" s="472"/>
      <c r="T185" s="472"/>
      <c r="U185" s="472"/>
    </row>
    <row r="186" spans="1:21">
      <c r="A186" s="472"/>
      <c r="B186" s="474"/>
      <c r="D186" s="472"/>
      <c r="F186" s="474"/>
      <c r="G186" s="474"/>
      <c r="H186" s="474"/>
      <c r="I186" s="474"/>
      <c r="J186" s="474"/>
      <c r="K186" s="474"/>
      <c r="L186" s="474"/>
      <c r="M186" s="474"/>
      <c r="N186" s="474"/>
      <c r="P186" s="472"/>
      <c r="Q186" s="472"/>
      <c r="R186" s="472"/>
      <c r="S186" s="472"/>
      <c r="T186" s="472"/>
      <c r="U186" s="472"/>
    </row>
    <row r="187" spans="1:21" ht="13.8">
      <c r="A187" s="472"/>
      <c r="B187" s="476" t="s">
        <v>1025</v>
      </c>
      <c r="D187" s="472"/>
      <c r="F187" s="474"/>
      <c r="G187" s="474"/>
      <c r="H187" s="474"/>
      <c r="I187" s="474"/>
      <c r="J187" s="474"/>
      <c r="K187" s="474"/>
      <c r="L187" s="474"/>
      <c r="M187" s="474"/>
      <c r="N187" s="474"/>
      <c r="P187" s="472"/>
      <c r="Q187" s="472"/>
      <c r="R187" s="472"/>
      <c r="S187" s="472"/>
      <c r="T187" s="472"/>
      <c r="U187" s="472"/>
    </row>
    <row r="188" spans="1:21">
      <c r="A188" s="472"/>
      <c r="B188" s="725" t="s">
        <v>959</v>
      </c>
      <c r="C188" s="477" t="s">
        <v>960</v>
      </c>
      <c r="D188" s="725" t="s">
        <v>959</v>
      </c>
      <c r="E188" s="477" t="s">
        <v>961</v>
      </c>
      <c r="F188" s="727" t="s">
        <v>962</v>
      </c>
      <c r="G188" s="728"/>
      <c r="H188" s="728"/>
      <c r="I188" s="728"/>
      <c r="J188" s="728"/>
      <c r="K188" s="727" t="s">
        <v>963</v>
      </c>
      <c r="L188" s="729"/>
      <c r="M188" s="727" t="s">
        <v>964</v>
      </c>
      <c r="N188" s="729"/>
      <c r="P188" s="472"/>
      <c r="Q188" s="472"/>
      <c r="R188" s="472"/>
      <c r="S188" s="472"/>
      <c r="T188" s="472"/>
      <c r="U188" s="472"/>
    </row>
    <row r="189" spans="1:21" ht="13.8">
      <c r="A189" s="478"/>
      <c r="B189" s="726"/>
      <c r="C189" s="479" t="s">
        <v>1095</v>
      </c>
      <c r="D189" s="726"/>
      <c r="E189" s="479" t="s">
        <v>402</v>
      </c>
      <c r="F189" s="480">
        <v>1</v>
      </c>
      <c r="G189" s="480">
        <v>2</v>
      </c>
      <c r="H189" s="480">
        <v>3</v>
      </c>
      <c r="I189" s="480">
        <v>4</v>
      </c>
      <c r="J189" s="480">
        <v>5</v>
      </c>
      <c r="K189" s="480" t="s">
        <v>965</v>
      </c>
      <c r="L189" s="480" t="s">
        <v>409</v>
      </c>
      <c r="M189" s="480" t="s">
        <v>966</v>
      </c>
      <c r="N189" s="480" t="s">
        <v>967</v>
      </c>
      <c r="P189" s="472"/>
      <c r="Q189" s="472"/>
      <c r="R189" s="472"/>
      <c r="S189" s="472"/>
      <c r="T189" s="472"/>
      <c r="U189" s="472"/>
    </row>
    <row r="190" spans="1:21">
      <c r="A190" s="481"/>
      <c r="B190" s="482" t="s">
        <v>968</v>
      </c>
      <c r="C190" s="483" t="s">
        <v>593</v>
      </c>
      <c r="D190" s="503" t="s">
        <v>969</v>
      </c>
      <c r="E190" s="483" t="s">
        <v>575</v>
      </c>
      <c r="F190" s="485">
        <v>-7</v>
      </c>
      <c r="G190" s="485">
        <v>-5</v>
      </c>
      <c r="H190" s="485">
        <v>-5</v>
      </c>
      <c r="I190" s="485"/>
      <c r="J190" s="485"/>
      <c r="K190" s="485"/>
      <c r="L190" s="485"/>
      <c r="M190" s="486">
        <f t="shared" ref="M190:M194" si="51">IF(OR(U190=1,U190=2,U190=3),1,0)</f>
        <v>0</v>
      </c>
      <c r="N190" s="486">
        <f t="shared" ref="N190:N194" si="52">IF(OR(U190=-1,U190=-2,U190=-3),1,0)</f>
        <v>1</v>
      </c>
      <c r="P190" s="487">
        <f t="shared" ref="P190:T194" si="53">SIGN(F190)</f>
        <v>-1</v>
      </c>
      <c r="Q190" s="487">
        <f t="shared" si="53"/>
        <v>-1</v>
      </c>
      <c r="R190" s="487">
        <f t="shared" si="53"/>
        <v>-1</v>
      </c>
      <c r="S190" s="487">
        <f t="shared" si="53"/>
        <v>0</v>
      </c>
      <c r="T190" s="487">
        <f t="shared" si="53"/>
        <v>0</v>
      </c>
      <c r="U190" s="487">
        <f>P190+Q190+R190+S190+T190</f>
        <v>-3</v>
      </c>
    </row>
    <row r="191" spans="1:21">
      <c r="A191" s="481"/>
      <c r="B191" s="482" t="s">
        <v>970</v>
      </c>
      <c r="C191" s="488" t="s">
        <v>581</v>
      </c>
      <c r="D191" s="503" t="s">
        <v>972</v>
      </c>
      <c r="E191" s="488" t="s">
        <v>587</v>
      </c>
      <c r="F191" s="485">
        <v>-9</v>
      </c>
      <c r="G191" s="485">
        <v>-5</v>
      </c>
      <c r="H191" s="485">
        <v>-9</v>
      </c>
      <c r="I191" s="485"/>
      <c r="J191" s="485"/>
      <c r="K191" s="485"/>
      <c r="L191" s="485"/>
      <c r="M191" s="486">
        <f t="shared" si="51"/>
        <v>0</v>
      </c>
      <c r="N191" s="486">
        <f t="shared" si="52"/>
        <v>1</v>
      </c>
      <c r="P191" s="487">
        <f t="shared" si="53"/>
        <v>-1</v>
      </c>
      <c r="Q191" s="487">
        <f t="shared" si="53"/>
        <v>-1</v>
      </c>
      <c r="R191" s="487">
        <f t="shared" si="53"/>
        <v>-1</v>
      </c>
      <c r="S191" s="487">
        <f t="shared" si="53"/>
        <v>0</v>
      </c>
      <c r="T191" s="487">
        <f t="shared" si="53"/>
        <v>0</v>
      </c>
      <c r="U191" s="487">
        <f>P191+Q191+R191+S191+T191</f>
        <v>-3</v>
      </c>
    </row>
    <row r="192" spans="1:21">
      <c r="A192" s="481">
        <f>A190</f>
        <v>0</v>
      </c>
      <c r="B192" s="489" t="s">
        <v>973</v>
      </c>
      <c r="C192" s="490" t="s">
        <v>440</v>
      </c>
      <c r="D192" s="503" t="s">
        <v>975</v>
      </c>
      <c r="E192" s="490" t="s">
        <v>461</v>
      </c>
      <c r="F192" s="491">
        <v>-4</v>
      </c>
      <c r="G192" s="491">
        <v>-4</v>
      </c>
      <c r="H192" s="491">
        <v>7</v>
      </c>
      <c r="I192" s="491"/>
      <c r="J192" s="491"/>
      <c r="K192" s="491"/>
      <c r="L192" s="491"/>
      <c r="M192" s="491">
        <f t="shared" si="51"/>
        <v>0</v>
      </c>
      <c r="N192" s="491">
        <f t="shared" si="52"/>
        <v>1</v>
      </c>
      <c r="P192" s="487">
        <f t="shared" si="53"/>
        <v>-1</v>
      </c>
      <c r="Q192" s="487">
        <f t="shared" si="53"/>
        <v>-1</v>
      </c>
      <c r="R192" s="487">
        <f t="shared" si="53"/>
        <v>1</v>
      </c>
      <c r="S192" s="487">
        <f t="shared" si="53"/>
        <v>0</v>
      </c>
      <c r="T192" s="487">
        <f t="shared" si="53"/>
        <v>0</v>
      </c>
      <c r="U192" s="487">
        <f>P192+Q192+R192+S192+T192</f>
        <v>-1</v>
      </c>
    </row>
    <row r="193" spans="1:21">
      <c r="A193" s="481">
        <f>A190</f>
        <v>0</v>
      </c>
      <c r="B193" s="482" t="s">
        <v>968</v>
      </c>
      <c r="C193" s="488" t="str">
        <f>C190</f>
        <v>КАЛЫКБАЙ</v>
      </c>
      <c r="D193" s="503" t="str">
        <f>D191</f>
        <v>Y</v>
      </c>
      <c r="E193" s="488" t="str">
        <f>E191</f>
        <v>БАХЫТ</v>
      </c>
      <c r="F193" s="485"/>
      <c r="G193" s="485"/>
      <c r="H193" s="485"/>
      <c r="I193" s="485"/>
      <c r="J193" s="485"/>
      <c r="K193" s="485"/>
      <c r="L193" s="485"/>
      <c r="M193" s="486">
        <f t="shared" si="51"/>
        <v>0</v>
      </c>
      <c r="N193" s="486">
        <f t="shared" si="52"/>
        <v>0</v>
      </c>
      <c r="P193" s="487">
        <f t="shared" si="53"/>
        <v>0</v>
      </c>
      <c r="Q193" s="487">
        <f t="shared" si="53"/>
        <v>0</v>
      </c>
      <c r="R193" s="487">
        <f t="shared" si="53"/>
        <v>0</v>
      </c>
      <c r="S193" s="487">
        <f t="shared" si="53"/>
        <v>0</v>
      </c>
      <c r="T193" s="487">
        <f t="shared" si="53"/>
        <v>0</v>
      </c>
      <c r="U193" s="487">
        <f>P193+Q193+R193+S193+T193</f>
        <v>0</v>
      </c>
    </row>
    <row r="194" spans="1:21" ht="13.8" thickBot="1">
      <c r="A194" s="481">
        <f>A191</f>
        <v>0</v>
      </c>
      <c r="B194" s="482" t="s">
        <v>970</v>
      </c>
      <c r="C194" s="488" t="str">
        <f>C191</f>
        <v>АСЫКБЕК</v>
      </c>
      <c r="D194" s="503" t="str">
        <f>D190</f>
        <v>X</v>
      </c>
      <c r="E194" s="488" t="str">
        <f>E190</f>
        <v>МИРКАДИРОВА</v>
      </c>
      <c r="F194" s="485"/>
      <c r="G194" s="485"/>
      <c r="H194" s="485"/>
      <c r="I194" s="485"/>
      <c r="J194" s="485"/>
      <c r="K194" s="485"/>
      <c r="L194" s="485"/>
      <c r="M194" s="486">
        <f t="shared" si="51"/>
        <v>0</v>
      </c>
      <c r="N194" s="486">
        <f t="shared" si="52"/>
        <v>0</v>
      </c>
      <c r="P194" s="487">
        <f t="shared" si="53"/>
        <v>0</v>
      </c>
      <c r="Q194" s="487">
        <f t="shared" si="53"/>
        <v>0</v>
      </c>
      <c r="R194" s="487">
        <f t="shared" si="53"/>
        <v>0</v>
      </c>
      <c r="S194" s="487">
        <f t="shared" si="53"/>
        <v>0</v>
      </c>
      <c r="T194" s="487">
        <f t="shared" si="53"/>
        <v>0</v>
      </c>
      <c r="U194" s="487">
        <f>P194+Q194+R194+S194+T194</f>
        <v>0</v>
      </c>
    </row>
    <row r="195" spans="1:21" ht="13.8" thickBot="1">
      <c r="A195" s="472"/>
      <c r="B195" s="474"/>
      <c r="D195" s="472"/>
      <c r="F195" s="474"/>
      <c r="G195" s="474"/>
      <c r="H195" s="474"/>
      <c r="I195" s="493" t="s">
        <v>976</v>
      </c>
      <c r="J195" s="474"/>
      <c r="K195" s="474"/>
      <c r="L195" s="474"/>
      <c r="M195" s="494">
        <f>SUM(M190,M191,M192,M193,M194)</f>
        <v>0</v>
      </c>
      <c r="N195" s="495">
        <f>SUM(N190,N191,N192,N193,N194,)</f>
        <v>3</v>
      </c>
      <c r="P195" s="472"/>
      <c r="Q195" s="472"/>
      <c r="R195" s="472"/>
      <c r="S195" s="472"/>
      <c r="T195" s="472"/>
      <c r="U195" s="472"/>
    </row>
    <row r="196" spans="1:21" ht="15.6">
      <c r="A196" s="472"/>
      <c r="B196" s="474"/>
      <c r="C196" s="496" t="s">
        <v>977</v>
      </c>
      <c r="D196" s="497"/>
      <c r="E196" s="498" t="str">
        <f>E189</f>
        <v>г.ШЫМКЕНТ</v>
      </c>
      <c r="F196" s="474"/>
      <c r="G196" s="474"/>
      <c r="H196" s="474"/>
      <c r="I196" s="474"/>
      <c r="J196" s="474"/>
      <c r="K196" s="474"/>
      <c r="L196" s="474"/>
      <c r="M196" s="474"/>
      <c r="N196" s="474"/>
      <c r="P196" s="472"/>
      <c r="Q196" s="472"/>
      <c r="R196" s="472"/>
      <c r="S196" s="472"/>
      <c r="T196" s="472"/>
      <c r="U196" s="472"/>
    </row>
    <row r="198" spans="1:21" ht="13.8">
      <c r="A198" s="472"/>
      <c r="B198" s="476" t="s">
        <v>1028</v>
      </c>
      <c r="D198" s="472"/>
      <c r="F198" s="474"/>
      <c r="G198" s="474"/>
      <c r="H198" s="474"/>
      <c r="I198" s="474"/>
      <c r="J198" s="474"/>
      <c r="K198" s="474"/>
      <c r="L198" s="474"/>
      <c r="M198" s="474"/>
      <c r="N198" s="474"/>
      <c r="P198" s="472"/>
      <c r="Q198" s="472"/>
      <c r="R198" s="472"/>
      <c r="S198" s="472"/>
      <c r="T198" s="472"/>
      <c r="U198" s="472"/>
    </row>
    <row r="199" spans="1:21">
      <c r="A199" s="472"/>
      <c r="B199" s="725" t="s">
        <v>959</v>
      </c>
      <c r="C199" s="477" t="s">
        <v>960</v>
      </c>
      <c r="D199" s="725" t="s">
        <v>959</v>
      </c>
      <c r="E199" s="477" t="s">
        <v>961</v>
      </c>
      <c r="F199" s="727" t="s">
        <v>962</v>
      </c>
      <c r="G199" s="728"/>
      <c r="H199" s="728"/>
      <c r="I199" s="728"/>
      <c r="J199" s="728"/>
      <c r="K199" s="727" t="s">
        <v>963</v>
      </c>
      <c r="L199" s="729"/>
      <c r="M199" s="727" t="s">
        <v>964</v>
      </c>
      <c r="N199" s="729"/>
      <c r="P199" s="472"/>
      <c r="Q199" s="472"/>
      <c r="R199" s="472"/>
      <c r="S199" s="472"/>
      <c r="T199" s="472"/>
      <c r="U199" s="472"/>
    </row>
    <row r="200" spans="1:21" ht="13.8">
      <c r="A200" s="478"/>
      <c r="B200" s="726"/>
      <c r="C200" s="479" t="s">
        <v>387</v>
      </c>
      <c r="D200" s="726"/>
      <c r="E200" s="479" t="s">
        <v>403</v>
      </c>
      <c r="F200" s="480">
        <v>1</v>
      </c>
      <c r="G200" s="480">
        <v>2</v>
      </c>
      <c r="H200" s="480">
        <v>3</v>
      </c>
      <c r="I200" s="480">
        <v>4</v>
      </c>
      <c r="J200" s="480">
        <v>5</v>
      </c>
      <c r="K200" s="480" t="s">
        <v>965</v>
      </c>
      <c r="L200" s="480" t="s">
        <v>409</v>
      </c>
      <c r="M200" s="480" t="s">
        <v>966</v>
      </c>
      <c r="N200" s="480" t="s">
        <v>967</v>
      </c>
      <c r="P200" s="472"/>
      <c r="Q200" s="472"/>
      <c r="R200" s="472"/>
      <c r="S200" s="472"/>
      <c r="T200" s="472"/>
      <c r="U200" s="472"/>
    </row>
    <row r="201" spans="1:21">
      <c r="A201" s="481"/>
      <c r="B201" s="482" t="s">
        <v>968</v>
      </c>
      <c r="C201" s="483" t="s">
        <v>573</v>
      </c>
      <c r="D201" s="503" t="s">
        <v>969</v>
      </c>
      <c r="E201" s="483" t="s">
        <v>436</v>
      </c>
      <c r="F201" s="485">
        <v>8</v>
      </c>
      <c r="G201" s="485">
        <v>5</v>
      </c>
      <c r="H201" s="485">
        <v>-9</v>
      </c>
      <c r="I201" s="485">
        <v>5</v>
      </c>
      <c r="J201" s="485"/>
      <c r="K201" s="485"/>
      <c r="L201" s="485"/>
      <c r="M201" s="486">
        <f t="shared" ref="M201:M205" si="54">IF(OR(U201=1,U201=2,U201=3),1,0)</f>
        <v>1</v>
      </c>
      <c r="N201" s="486">
        <f t="shared" ref="N201:N205" si="55">IF(OR(U201=-1,U201=-2,U201=-3),1,0)</f>
        <v>0</v>
      </c>
      <c r="P201" s="487">
        <f t="shared" ref="P201:T205" si="56">SIGN(F201)</f>
        <v>1</v>
      </c>
      <c r="Q201" s="487">
        <f t="shared" si="56"/>
        <v>1</v>
      </c>
      <c r="R201" s="487">
        <f t="shared" si="56"/>
        <v>-1</v>
      </c>
      <c r="S201" s="487">
        <f t="shared" si="56"/>
        <v>1</v>
      </c>
      <c r="T201" s="487">
        <f t="shared" si="56"/>
        <v>0</v>
      </c>
      <c r="U201" s="487">
        <f>P201+Q201+R201+S201+T201</f>
        <v>2</v>
      </c>
    </row>
    <row r="202" spans="1:21">
      <c r="A202" s="481"/>
      <c r="B202" s="482" t="s">
        <v>970</v>
      </c>
      <c r="C202" s="488" t="s">
        <v>605</v>
      </c>
      <c r="D202" s="503" t="s">
        <v>972</v>
      </c>
      <c r="E202" s="488" t="s">
        <v>608</v>
      </c>
      <c r="F202" s="485">
        <v>-9</v>
      </c>
      <c r="G202" s="485">
        <v>-4</v>
      </c>
      <c r="H202" s="485">
        <v>-10</v>
      </c>
      <c r="I202" s="485"/>
      <c r="J202" s="485"/>
      <c r="K202" s="485"/>
      <c r="L202" s="485"/>
      <c r="M202" s="486">
        <f t="shared" si="54"/>
        <v>0</v>
      </c>
      <c r="N202" s="486">
        <f t="shared" si="55"/>
        <v>1</v>
      </c>
      <c r="P202" s="487">
        <f t="shared" si="56"/>
        <v>-1</v>
      </c>
      <c r="Q202" s="487">
        <f t="shared" si="56"/>
        <v>-1</v>
      </c>
      <c r="R202" s="487">
        <f t="shared" si="56"/>
        <v>-1</v>
      </c>
      <c r="S202" s="487">
        <f t="shared" si="56"/>
        <v>0</v>
      </c>
      <c r="T202" s="487">
        <f t="shared" si="56"/>
        <v>0</v>
      </c>
      <c r="U202" s="487">
        <f>P202+Q202+R202+S202+T202</f>
        <v>-3</v>
      </c>
    </row>
    <row r="203" spans="1:21">
      <c r="A203" s="481">
        <f>A201</f>
        <v>0</v>
      </c>
      <c r="B203" s="489" t="s">
        <v>973</v>
      </c>
      <c r="C203" s="490" t="s">
        <v>438</v>
      </c>
      <c r="D203" s="503" t="s">
        <v>975</v>
      </c>
      <c r="E203" s="490" t="s">
        <v>497</v>
      </c>
      <c r="F203" s="491">
        <v>-5</v>
      </c>
      <c r="G203" s="491">
        <v>8</v>
      </c>
      <c r="H203" s="491">
        <v>-7</v>
      </c>
      <c r="I203" s="491">
        <v>-9</v>
      </c>
      <c r="J203" s="491"/>
      <c r="K203" s="491"/>
      <c r="L203" s="491"/>
      <c r="M203" s="491">
        <f t="shared" si="54"/>
        <v>0</v>
      </c>
      <c r="N203" s="491">
        <f t="shared" si="55"/>
        <v>1</v>
      </c>
      <c r="P203" s="487">
        <f t="shared" si="56"/>
        <v>-1</v>
      </c>
      <c r="Q203" s="487">
        <f t="shared" si="56"/>
        <v>1</v>
      </c>
      <c r="R203" s="487">
        <f t="shared" si="56"/>
        <v>-1</v>
      </c>
      <c r="S203" s="487">
        <f t="shared" si="56"/>
        <v>-1</v>
      </c>
      <c r="T203" s="487">
        <f t="shared" si="56"/>
        <v>0</v>
      </c>
      <c r="U203" s="487">
        <f>P203+Q203+R203+S203+T203</f>
        <v>-2</v>
      </c>
    </row>
    <row r="204" spans="1:21">
      <c r="A204" s="481">
        <f>A201</f>
        <v>0</v>
      </c>
      <c r="B204" s="482" t="s">
        <v>968</v>
      </c>
      <c r="C204" s="488" t="str">
        <f>C201</f>
        <v>РОМАНОВСКАЯ</v>
      </c>
      <c r="D204" s="503" t="str">
        <f>D202</f>
        <v>Y</v>
      </c>
      <c r="E204" s="488" t="str">
        <f>E202</f>
        <v>ЛАВРОВА А.</v>
      </c>
      <c r="F204" s="485">
        <v>-6</v>
      </c>
      <c r="G204" s="485">
        <v>-8</v>
      </c>
      <c r="H204" s="485">
        <v>-9</v>
      </c>
      <c r="I204" s="485"/>
      <c r="J204" s="485"/>
      <c r="K204" s="485"/>
      <c r="L204" s="485"/>
      <c r="M204" s="486">
        <f t="shared" si="54"/>
        <v>0</v>
      </c>
      <c r="N204" s="486">
        <f t="shared" si="55"/>
        <v>1</v>
      </c>
      <c r="P204" s="487">
        <f t="shared" si="56"/>
        <v>-1</v>
      </c>
      <c r="Q204" s="487">
        <f t="shared" si="56"/>
        <v>-1</v>
      </c>
      <c r="R204" s="487">
        <f t="shared" si="56"/>
        <v>-1</v>
      </c>
      <c r="S204" s="487">
        <f t="shared" si="56"/>
        <v>0</v>
      </c>
      <c r="T204" s="487">
        <f t="shared" si="56"/>
        <v>0</v>
      </c>
      <c r="U204" s="487">
        <f>P204+Q204+R204+S204+T204</f>
        <v>-3</v>
      </c>
    </row>
    <row r="205" spans="1:21" ht="13.8" thickBot="1">
      <c r="A205" s="481">
        <f>A202</f>
        <v>0</v>
      </c>
      <c r="B205" s="482" t="s">
        <v>970</v>
      </c>
      <c r="C205" s="488" t="str">
        <f>C202</f>
        <v>ОТЕПОВА</v>
      </c>
      <c r="D205" s="503" t="str">
        <f>D201</f>
        <v>X</v>
      </c>
      <c r="E205" s="488" t="str">
        <f>E201</f>
        <v>ЦВИГУН</v>
      </c>
      <c r="F205" s="485"/>
      <c r="G205" s="485"/>
      <c r="H205" s="485"/>
      <c r="I205" s="485"/>
      <c r="J205" s="485"/>
      <c r="K205" s="485"/>
      <c r="L205" s="485"/>
      <c r="M205" s="486">
        <f t="shared" si="54"/>
        <v>0</v>
      </c>
      <c r="N205" s="486">
        <f t="shared" si="55"/>
        <v>0</v>
      </c>
      <c r="P205" s="487">
        <f t="shared" si="56"/>
        <v>0</v>
      </c>
      <c r="Q205" s="487">
        <f t="shared" si="56"/>
        <v>0</v>
      </c>
      <c r="R205" s="487">
        <f t="shared" si="56"/>
        <v>0</v>
      </c>
      <c r="S205" s="487">
        <f t="shared" si="56"/>
        <v>0</v>
      </c>
      <c r="T205" s="487">
        <f t="shared" si="56"/>
        <v>0</v>
      </c>
      <c r="U205" s="487">
        <f>P205+Q205+R205+S205+T205</f>
        <v>0</v>
      </c>
    </row>
    <row r="206" spans="1:21" ht="13.8" thickBot="1">
      <c r="A206" s="472"/>
      <c r="B206" s="474"/>
      <c r="D206" s="472"/>
      <c r="F206" s="474"/>
      <c r="G206" s="474"/>
      <c r="H206" s="474"/>
      <c r="I206" s="493" t="s">
        <v>976</v>
      </c>
      <c r="J206" s="474"/>
      <c r="K206" s="474"/>
      <c r="L206" s="474"/>
      <c r="M206" s="494">
        <f>SUM(M201,M202,M203,M204,M205)</f>
        <v>1</v>
      </c>
      <c r="N206" s="495">
        <f>SUM(N201,N202,N203,N204,N205,)</f>
        <v>3</v>
      </c>
      <c r="P206" s="472"/>
      <c r="Q206" s="472"/>
      <c r="R206" s="472"/>
      <c r="S206" s="472"/>
      <c r="T206" s="472"/>
      <c r="U206" s="472"/>
    </row>
    <row r="207" spans="1:21" ht="15.6">
      <c r="A207" s="472"/>
      <c r="B207" s="474"/>
      <c r="C207" s="496" t="s">
        <v>977</v>
      </c>
      <c r="D207" s="497"/>
      <c r="E207" s="498" t="str">
        <f>E200</f>
        <v>г.НУР-СУЛТАН</v>
      </c>
      <c r="F207" s="474"/>
      <c r="G207" s="474"/>
      <c r="H207" s="474"/>
      <c r="I207" s="474"/>
      <c r="J207" s="474"/>
      <c r="K207" s="474"/>
      <c r="L207" s="474"/>
      <c r="M207" s="474"/>
      <c r="N207" s="474"/>
      <c r="P207" s="472"/>
      <c r="Q207" s="472"/>
      <c r="R207" s="472"/>
      <c r="S207" s="472"/>
      <c r="T207" s="472"/>
      <c r="U207" s="472"/>
    </row>
    <row r="209" spans="1:21" ht="13.8">
      <c r="A209" s="472"/>
      <c r="B209" s="476" t="s">
        <v>1031</v>
      </c>
      <c r="D209" s="472"/>
      <c r="F209" s="474"/>
      <c r="G209" s="474"/>
      <c r="H209" s="474"/>
      <c r="I209" s="474"/>
      <c r="J209" s="474"/>
      <c r="K209" s="474"/>
      <c r="L209" s="474"/>
      <c r="M209" s="474"/>
      <c r="N209" s="474"/>
      <c r="P209" s="472"/>
      <c r="Q209" s="472"/>
      <c r="R209" s="472"/>
      <c r="S209" s="472"/>
      <c r="T209" s="472"/>
      <c r="U209" s="472"/>
    </row>
    <row r="210" spans="1:21">
      <c r="A210" s="472"/>
      <c r="B210" s="725" t="s">
        <v>959</v>
      </c>
      <c r="C210" s="477" t="s">
        <v>960</v>
      </c>
      <c r="D210" s="725" t="s">
        <v>959</v>
      </c>
      <c r="E210" s="477" t="s">
        <v>961</v>
      </c>
      <c r="F210" s="727" t="s">
        <v>962</v>
      </c>
      <c r="G210" s="728"/>
      <c r="H210" s="728"/>
      <c r="I210" s="728"/>
      <c r="J210" s="728"/>
      <c r="K210" s="727" t="s">
        <v>963</v>
      </c>
      <c r="L210" s="729"/>
      <c r="M210" s="727" t="s">
        <v>964</v>
      </c>
      <c r="N210" s="729"/>
      <c r="P210" s="472"/>
      <c r="Q210" s="472"/>
      <c r="R210" s="472"/>
      <c r="S210" s="472"/>
      <c r="T210" s="472"/>
      <c r="U210" s="472"/>
    </row>
    <row r="211" spans="1:21" ht="13.8">
      <c r="A211" s="478"/>
      <c r="B211" s="726"/>
      <c r="C211" s="479" t="s">
        <v>411</v>
      </c>
      <c r="D211" s="726"/>
      <c r="E211" s="479" t="s">
        <v>410</v>
      </c>
      <c r="F211" s="480">
        <v>1</v>
      </c>
      <c r="G211" s="480">
        <v>2</v>
      </c>
      <c r="H211" s="480">
        <v>3</v>
      </c>
      <c r="I211" s="480">
        <v>4</v>
      </c>
      <c r="J211" s="480">
        <v>5</v>
      </c>
      <c r="K211" s="480" t="s">
        <v>965</v>
      </c>
      <c r="L211" s="480" t="s">
        <v>409</v>
      </c>
      <c r="M211" s="480" t="s">
        <v>966</v>
      </c>
      <c r="N211" s="480" t="s">
        <v>967</v>
      </c>
      <c r="P211" s="472"/>
      <c r="Q211" s="472"/>
      <c r="R211" s="472"/>
      <c r="S211" s="472"/>
      <c r="T211" s="472"/>
      <c r="U211" s="472"/>
    </row>
    <row r="212" spans="1:21">
      <c r="A212" s="481"/>
      <c r="B212" s="482" t="s">
        <v>968</v>
      </c>
      <c r="C212" s="483" t="s">
        <v>543</v>
      </c>
      <c r="D212" s="503" t="s">
        <v>969</v>
      </c>
      <c r="E212" s="483" t="s">
        <v>1091</v>
      </c>
      <c r="F212" s="485">
        <v>1</v>
      </c>
      <c r="G212" s="485">
        <v>10</v>
      </c>
      <c r="H212" s="485">
        <v>7</v>
      </c>
      <c r="I212" s="485"/>
      <c r="J212" s="485"/>
      <c r="K212" s="485"/>
      <c r="L212" s="485"/>
      <c r="M212" s="486">
        <f t="shared" ref="M212:M216" si="57">IF(OR(U212=1,U212=2,U212=3),1,0)</f>
        <v>1</v>
      </c>
      <c r="N212" s="486">
        <f t="shared" ref="N212:N216" si="58">IF(OR(U212=-1,U212=-2,U212=-3),1,0)</f>
        <v>0</v>
      </c>
      <c r="P212" s="487">
        <f t="shared" ref="P212:T216" si="59">SIGN(F212)</f>
        <v>1</v>
      </c>
      <c r="Q212" s="487">
        <f t="shared" si="59"/>
        <v>1</v>
      </c>
      <c r="R212" s="487">
        <f t="shared" si="59"/>
        <v>1</v>
      </c>
      <c r="S212" s="487">
        <f t="shared" si="59"/>
        <v>0</v>
      </c>
      <c r="T212" s="487">
        <f t="shared" si="59"/>
        <v>0</v>
      </c>
      <c r="U212" s="487">
        <f>P212+Q212+R212+S212+T212</f>
        <v>3</v>
      </c>
    </row>
    <row r="213" spans="1:21">
      <c r="A213" s="481"/>
      <c r="B213" s="482" t="s">
        <v>970</v>
      </c>
      <c r="C213" s="488" t="s">
        <v>442</v>
      </c>
      <c r="D213" s="503" t="s">
        <v>972</v>
      </c>
      <c r="E213" s="488" t="s">
        <v>550</v>
      </c>
      <c r="F213" s="485">
        <v>4</v>
      </c>
      <c r="G213" s="485">
        <v>12</v>
      </c>
      <c r="H213" s="485">
        <v>9</v>
      </c>
      <c r="I213" s="485"/>
      <c r="J213" s="485"/>
      <c r="K213" s="485"/>
      <c r="L213" s="485"/>
      <c r="M213" s="486">
        <f t="shared" si="57"/>
        <v>1</v>
      </c>
      <c r="N213" s="486">
        <f t="shared" si="58"/>
        <v>0</v>
      </c>
      <c r="P213" s="487">
        <f t="shared" si="59"/>
        <v>1</v>
      </c>
      <c r="Q213" s="487">
        <f t="shared" si="59"/>
        <v>1</v>
      </c>
      <c r="R213" s="487">
        <f t="shared" si="59"/>
        <v>1</v>
      </c>
      <c r="S213" s="487">
        <f t="shared" si="59"/>
        <v>0</v>
      </c>
      <c r="T213" s="487">
        <f t="shared" si="59"/>
        <v>0</v>
      </c>
      <c r="U213" s="487">
        <f>P213+Q213+R213+S213+T213</f>
        <v>3</v>
      </c>
    </row>
    <row r="214" spans="1:21">
      <c r="A214" s="481">
        <f>A212</f>
        <v>0</v>
      </c>
      <c r="B214" s="489" t="s">
        <v>973</v>
      </c>
      <c r="C214" s="490" t="s">
        <v>1093</v>
      </c>
      <c r="D214" s="503" t="s">
        <v>975</v>
      </c>
      <c r="E214" s="490" t="s">
        <v>1089</v>
      </c>
      <c r="F214" s="491">
        <v>1</v>
      </c>
      <c r="G214" s="491">
        <v>1</v>
      </c>
      <c r="H214" s="491">
        <v>1</v>
      </c>
      <c r="I214" s="491"/>
      <c r="J214" s="491"/>
      <c r="K214" s="491"/>
      <c r="L214" s="491"/>
      <c r="M214" s="491">
        <f t="shared" si="57"/>
        <v>1</v>
      </c>
      <c r="N214" s="491">
        <f t="shared" si="58"/>
        <v>0</v>
      </c>
      <c r="P214" s="487">
        <f t="shared" si="59"/>
        <v>1</v>
      </c>
      <c r="Q214" s="487">
        <f t="shared" si="59"/>
        <v>1</v>
      </c>
      <c r="R214" s="487">
        <f t="shared" si="59"/>
        <v>1</v>
      </c>
      <c r="S214" s="487">
        <f t="shared" si="59"/>
        <v>0</v>
      </c>
      <c r="T214" s="487">
        <f t="shared" si="59"/>
        <v>0</v>
      </c>
      <c r="U214" s="487">
        <f>P214+Q214+R214+S214+T214</f>
        <v>3</v>
      </c>
    </row>
    <row r="215" spans="1:21">
      <c r="A215" s="481">
        <f>A212</f>
        <v>0</v>
      </c>
      <c r="B215" s="482" t="s">
        <v>968</v>
      </c>
      <c r="C215" s="488" t="str">
        <f>C212</f>
        <v>ТЕМИРХАНОВА</v>
      </c>
      <c r="D215" s="503" t="str">
        <f>D213</f>
        <v>Y</v>
      </c>
      <c r="E215" s="488" t="str">
        <f>E213</f>
        <v>ЕГИЗБАЙ</v>
      </c>
      <c r="F215" s="485"/>
      <c r="G215" s="485"/>
      <c r="H215" s="485"/>
      <c r="I215" s="485"/>
      <c r="J215" s="485"/>
      <c r="K215" s="485"/>
      <c r="L215" s="485"/>
      <c r="M215" s="486">
        <f t="shared" si="57"/>
        <v>0</v>
      </c>
      <c r="N215" s="486">
        <f t="shared" si="58"/>
        <v>0</v>
      </c>
      <c r="P215" s="487">
        <f t="shared" si="59"/>
        <v>0</v>
      </c>
      <c r="Q215" s="487">
        <f t="shared" si="59"/>
        <v>0</v>
      </c>
      <c r="R215" s="487">
        <f t="shared" si="59"/>
        <v>0</v>
      </c>
      <c r="S215" s="487">
        <f t="shared" si="59"/>
        <v>0</v>
      </c>
      <c r="T215" s="487">
        <f t="shared" si="59"/>
        <v>0</v>
      </c>
      <c r="U215" s="487">
        <f>P215+Q215+R215+S215+T215</f>
        <v>0</v>
      </c>
    </row>
    <row r="216" spans="1:21" ht="13.8" thickBot="1">
      <c r="A216" s="481">
        <f>A213</f>
        <v>0</v>
      </c>
      <c r="B216" s="482" t="s">
        <v>970</v>
      </c>
      <c r="C216" s="488" t="str">
        <f>C213</f>
        <v>МУСТАФА</v>
      </c>
      <c r="D216" s="503" t="str">
        <f>D212</f>
        <v>X</v>
      </c>
      <c r="E216" s="488" t="str">
        <f>E212</f>
        <v>УТЕПБЕРГЕНОВА</v>
      </c>
      <c r="F216" s="485"/>
      <c r="G216" s="485"/>
      <c r="H216" s="485"/>
      <c r="I216" s="485"/>
      <c r="J216" s="485"/>
      <c r="K216" s="485"/>
      <c r="L216" s="485"/>
      <c r="M216" s="486">
        <f t="shared" si="57"/>
        <v>0</v>
      </c>
      <c r="N216" s="486">
        <f t="shared" si="58"/>
        <v>0</v>
      </c>
      <c r="P216" s="487">
        <f t="shared" si="59"/>
        <v>0</v>
      </c>
      <c r="Q216" s="487">
        <f t="shared" si="59"/>
        <v>0</v>
      </c>
      <c r="R216" s="487">
        <f t="shared" si="59"/>
        <v>0</v>
      </c>
      <c r="S216" s="487">
        <f t="shared" si="59"/>
        <v>0</v>
      </c>
      <c r="T216" s="487">
        <f t="shared" si="59"/>
        <v>0</v>
      </c>
      <c r="U216" s="487">
        <f>P216+Q216+R216+S216+T216</f>
        <v>0</v>
      </c>
    </row>
    <row r="217" spans="1:21" ht="13.8" thickBot="1">
      <c r="A217" s="472"/>
      <c r="B217" s="474"/>
      <c r="D217" s="472"/>
      <c r="F217" s="474"/>
      <c r="G217" s="474"/>
      <c r="H217" s="474"/>
      <c r="I217" s="493" t="s">
        <v>976</v>
      </c>
      <c r="J217" s="474"/>
      <c r="K217" s="474"/>
      <c r="L217" s="474"/>
      <c r="M217" s="494">
        <f>SUM(M212,M213,M214,M215,M216)</f>
        <v>3</v>
      </c>
      <c r="N217" s="495">
        <f>SUM(N212,N213,N214,N215,N216,)</f>
        <v>0</v>
      </c>
      <c r="P217" s="472"/>
      <c r="Q217" s="472"/>
      <c r="R217" s="472"/>
      <c r="S217" s="472"/>
      <c r="T217" s="472"/>
      <c r="U217" s="472"/>
    </row>
    <row r="218" spans="1:21" ht="15.6">
      <c r="A218" s="472"/>
      <c r="B218" s="474"/>
      <c r="C218" s="496" t="s">
        <v>977</v>
      </c>
      <c r="D218" s="497"/>
      <c r="E218" s="498" t="str">
        <f>C211</f>
        <v>МАНГИСТАУСКАЯ обл.</v>
      </c>
      <c r="F218" s="474"/>
      <c r="G218" s="474"/>
      <c r="H218" s="474"/>
      <c r="I218" s="474"/>
      <c r="J218" s="474"/>
      <c r="K218" s="474"/>
      <c r="L218" s="474"/>
      <c r="M218" s="474"/>
      <c r="N218" s="474"/>
      <c r="P218" s="472"/>
      <c r="Q218" s="472"/>
      <c r="R218" s="472"/>
      <c r="S218" s="472"/>
      <c r="T218" s="472"/>
      <c r="U218" s="472"/>
    </row>
    <row r="220" spans="1:21" ht="13.8">
      <c r="A220" s="472"/>
      <c r="B220" s="476" t="s">
        <v>1035</v>
      </c>
      <c r="D220" s="472"/>
      <c r="F220" s="474"/>
      <c r="G220" s="474"/>
      <c r="H220" s="474"/>
      <c r="I220" s="474"/>
      <c r="J220" s="474"/>
      <c r="K220" s="474"/>
      <c r="L220" s="474"/>
      <c r="M220" s="474"/>
      <c r="N220" s="474"/>
      <c r="P220" s="472"/>
      <c r="Q220" s="472"/>
      <c r="R220" s="472"/>
      <c r="S220" s="472"/>
      <c r="T220" s="472"/>
      <c r="U220" s="472"/>
    </row>
    <row r="221" spans="1:21">
      <c r="A221" s="472"/>
      <c r="B221" s="725" t="s">
        <v>959</v>
      </c>
      <c r="C221" s="477" t="s">
        <v>960</v>
      </c>
      <c r="D221" s="725" t="s">
        <v>959</v>
      </c>
      <c r="E221" s="477" t="s">
        <v>961</v>
      </c>
      <c r="F221" s="727" t="s">
        <v>962</v>
      </c>
      <c r="G221" s="728"/>
      <c r="H221" s="728"/>
      <c r="I221" s="728"/>
      <c r="J221" s="728"/>
      <c r="K221" s="727" t="s">
        <v>963</v>
      </c>
      <c r="L221" s="729"/>
      <c r="M221" s="727" t="s">
        <v>964</v>
      </c>
      <c r="N221" s="729"/>
      <c r="P221" s="472"/>
      <c r="Q221" s="472"/>
      <c r="R221" s="472"/>
      <c r="S221" s="472"/>
      <c r="T221" s="472"/>
      <c r="U221" s="472"/>
    </row>
    <row r="222" spans="1:21" ht="13.8">
      <c r="A222" s="478"/>
      <c r="B222" s="726"/>
      <c r="C222" s="479" t="s">
        <v>1096</v>
      </c>
      <c r="D222" s="726"/>
      <c r="E222" s="479" t="s">
        <v>13</v>
      </c>
      <c r="F222" s="480">
        <v>1</v>
      </c>
      <c r="G222" s="480">
        <v>2</v>
      </c>
      <c r="H222" s="480">
        <v>3</v>
      </c>
      <c r="I222" s="480">
        <v>4</v>
      </c>
      <c r="J222" s="480">
        <v>5</v>
      </c>
      <c r="K222" s="480" t="s">
        <v>965</v>
      </c>
      <c r="L222" s="480" t="s">
        <v>409</v>
      </c>
      <c r="M222" s="480" t="s">
        <v>966</v>
      </c>
      <c r="N222" s="480" t="s">
        <v>967</v>
      </c>
      <c r="P222" s="472"/>
      <c r="Q222" s="472"/>
      <c r="R222" s="472"/>
      <c r="S222" s="472"/>
      <c r="T222" s="472"/>
      <c r="U222" s="472"/>
    </row>
    <row r="223" spans="1:21">
      <c r="A223" s="481"/>
      <c r="B223" s="482" t="s">
        <v>968</v>
      </c>
      <c r="C223" s="483" t="s">
        <v>608</v>
      </c>
      <c r="D223" s="503" t="s">
        <v>969</v>
      </c>
      <c r="E223" s="483" t="s">
        <v>585</v>
      </c>
      <c r="F223" s="485">
        <v>5</v>
      </c>
      <c r="G223" s="485">
        <v>-9</v>
      </c>
      <c r="H223" s="485">
        <v>-7</v>
      </c>
      <c r="I223" s="485">
        <v>8</v>
      </c>
      <c r="J223" s="485">
        <v>12</v>
      </c>
      <c r="K223" s="485"/>
      <c r="L223" s="485"/>
      <c r="M223" s="486">
        <f t="shared" ref="M223:M227" si="60">IF(OR(U223=1,U223=2,U223=3),1,0)</f>
        <v>1</v>
      </c>
      <c r="N223" s="486">
        <f t="shared" ref="N223:N227" si="61">IF(OR(U223=-1,U223=-2,U223=-3),1,0)</f>
        <v>0</v>
      </c>
      <c r="P223" s="487">
        <f t="shared" ref="P223:T227" si="62">SIGN(F223)</f>
        <v>1</v>
      </c>
      <c r="Q223" s="487">
        <f t="shared" si="62"/>
        <v>-1</v>
      </c>
      <c r="R223" s="487">
        <f t="shared" si="62"/>
        <v>-1</v>
      </c>
      <c r="S223" s="487">
        <f t="shared" si="62"/>
        <v>1</v>
      </c>
      <c r="T223" s="487">
        <f t="shared" si="62"/>
        <v>1</v>
      </c>
      <c r="U223" s="487">
        <f>P223+Q223+R223+S223+T223</f>
        <v>1</v>
      </c>
    </row>
    <row r="224" spans="1:21">
      <c r="A224" s="481"/>
      <c r="B224" s="482" t="s">
        <v>970</v>
      </c>
      <c r="C224" s="488" t="s">
        <v>497</v>
      </c>
      <c r="D224" s="503" t="s">
        <v>972</v>
      </c>
      <c r="E224" s="488" t="s">
        <v>579</v>
      </c>
      <c r="F224" s="485">
        <v>11</v>
      </c>
      <c r="G224" s="485">
        <v>5</v>
      </c>
      <c r="H224" s="485">
        <v>-6</v>
      </c>
      <c r="I224" s="485">
        <v>-7</v>
      </c>
      <c r="J224" s="485">
        <v>-1</v>
      </c>
      <c r="K224" s="485"/>
      <c r="L224" s="485"/>
      <c r="M224" s="486">
        <f t="shared" si="60"/>
        <v>0</v>
      </c>
      <c r="N224" s="486">
        <f t="shared" si="61"/>
        <v>1</v>
      </c>
      <c r="P224" s="487">
        <f t="shared" si="62"/>
        <v>1</v>
      </c>
      <c r="Q224" s="487">
        <f t="shared" si="62"/>
        <v>1</v>
      </c>
      <c r="R224" s="487">
        <f t="shared" si="62"/>
        <v>-1</v>
      </c>
      <c r="S224" s="487">
        <f t="shared" si="62"/>
        <v>-1</v>
      </c>
      <c r="T224" s="487">
        <f t="shared" si="62"/>
        <v>-1</v>
      </c>
      <c r="U224" s="487">
        <f>P224+Q224+R224+S224+T224</f>
        <v>-1</v>
      </c>
    </row>
    <row r="225" spans="1:21">
      <c r="A225" s="481">
        <f>A223</f>
        <v>0</v>
      </c>
      <c r="B225" s="489" t="s">
        <v>973</v>
      </c>
      <c r="C225" s="490" t="s">
        <v>436</v>
      </c>
      <c r="D225" s="503" t="s">
        <v>975</v>
      </c>
      <c r="E225" s="490" t="s">
        <v>599</v>
      </c>
      <c r="F225" s="491">
        <v>-8</v>
      </c>
      <c r="G225" s="491">
        <v>-8</v>
      </c>
      <c r="H225" s="491">
        <v>2</v>
      </c>
      <c r="I225" s="491">
        <v>-6</v>
      </c>
      <c r="J225" s="491"/>
      <c r="K225" s="491"/>
      <c r="L225" s="491"/>
      <c r="M225" s="491">
        <f t="shared" si="60"/>
        <v>0</v>
      </c>
      <c r="N225" s="491">
        <f t="shared" si="61"/>
        <v>1</v>
      </c>
      <c r="P225" s="487">
        <f t="shared" si="62"/>
        <v>-1</v>
      </c>
      <c r="Q225" s="487">
        <f t="shared" si="62"/>
        <v>-1</v>
      </c>
      <c r="R225" s="487">
        <f t="shared" si="62"/>
        <v>1</v>
      </c>
      <c r="S225" s="487">
        <f t="shared" si="62"/>
        <v>-1</v>
      </c>
      <c r="T225" s="487">
        <f t="shared" si="62"/>
        <v>0</v>
      </c>
      <c r="U225" s="487">
        <f>P225+Q225+R225+S225+T225</f>
        <v>-2</v>
      </c>
    </row>
    <row r="226" spans="1:21">
      <c r="A226" s="481">
        <f>A223</f>
        <v>0</v>
      </c>
      <c r="B226" s="482" t="s">
        <v>968</v>
      </c>
      <c r="C226" s="488" t="str">
        <f>C223</f>
        <v>ЛАВРОВА А.</v>
      </c>
      <c r="D226" s="503" t="str">
        <f>D224</f>
        <v>Y</v>
      </c>
      <c r="E226" s="488" t="str">
        <f>E224</f>
        <v>АЛМАГАМБЕТОВА</v>
      </c>
      <c r="F226" s="485">
        <v>5</v>
      </c>
      <c r="G226" s="485">
        <v>-10</v>
      </c>
      <c r="H226" s="485">
        <v>-8</v>
      </c>
      <c r="I226" s="485">
        <v>7</v>
      </c>
      <c r="J226" s="485">
        <v>4</v>
      </c>
      <c r="K226" s="485"/>
      <c r="L226" s="485"/>
      <c r="M226" s="486">
        <f t="shared" si="60"/>
        <v>1</v>
      </c>
      <c r="N226" s="486">
        <f t="shared" si="61"/>
        <v>0</v>
      </c>
      <c r="P226" s="487">
        <f t="shared" si="62"/>
        <v>1</v>
      </c>
      <c r="Q226" s="487">
        <f t="shared" si="62"/>
        <v>-1</v>
      </c>
      <c r="R226" s="487">
        <f t="shared" si="62"/>
        <v>-1</v>
      </c>
      <c r="S226" s="487">
        <f t="shared" si="62"/>
        <v>1</v>
      </c>
      <c r="T226" s="487">
        <f t="shared" si="62"/>
        <v>1</v>
      </c>
      <c r="U226" s="487">
        <f>P226+Q226+R226+S226+T226</f>
        <v>1</v>
      </c>
    </row>
    <row r="227" spans="1:21" ht="13.8" thickBot="1">
      <c r="A227" s="481">
        <f>A224</f>
        <v>0</v>
      </c>
      <c r="B227" s="482" t="s">
        <v>970</v>
      </c>
      <c r="C227" s="488" t="str">
        <f>C224</f>
        <v>САНДЫБАЕВА</v>
      </c>
      <c r="D227" s="503" t="str">
        <f>D223</f>
        <v>X</v>
      </c>
      <c r="E227" s="488" t="str">
        <f>E223</f>
        <v>ХУСЕЙНОВА</v>
      </c>
      <c r="F227" s="485">
        <v>-2</v>
      </c>
      <c r="G227" s="485">
        <v>-3</v>
      </c>
      <c r="H227" s="485">
        <v>-7</v>
      </c>
      <c r="I227" s="485"/>
      <c r="J227" s="485"/>
      <c r="K227" s="485"/>
      <c r="L227" s="485"/>
      <c r="M227" s="486">
        <f t="shared" si="60"/>
        <v>0</v>
      </c>
      <c r="N227" s="486">
        <f t="shared" si="61"/>
        <v>1</v>
      </c>
      <c r="P227" s="487">
        <f t="shared" si="62"/>
        <v>-1</v>
      </c>
      <c r="Q227" s="487">
        <f t="shared" si="62"/>
        <v>-1</v>
      </c>
      <c r="R227" s="487">
        <f t="shared" si="62"/>
        <v>-1</v>
      </c>
      <c r="S227" s="487">
        <f t="shared" si="62"/>
        <v>0</v>
      </c>
      <c r="T227" s="487">
        <f t="shared" si="62"/>
        <v>0</v>
      </c>
      <c r="U227" s="487">
        <f>P227+Q227+R227+S227+T227</f>
        <v>-3</v>
      </c>
    </row>
    <row r="228" spans="1:21" ht="13.8" thickBot="1">
      <c r="A228" s="472"/>
      <c r="B228" s="474"/>
      <c r="D228" s="472"/>
      <c r="F228" s="474"/>
      <c r="G228" s="474"/>
      <c r="H228" s="474"/>
      <c r="I228" s="493" t="s">
        <v>976</v>
      </c>
      <c r="J228" s="474"/>
      <c r="K228" s="474"/>
      <c r="L228" s="474"/>
      <c r="M228" s="494">
        <f>SUM(M223,M224,M225,M226,M227)</f>
        <v>2</v>
      </c>
      <c r="N228" s="495">
        <f>SUM(N223,N224,N225,N226,N227,)</f>
        <v>3</v>
      </c>
      <c r="P228" s="472"/>
      <c r="Q228" s="472"/>
      <c r="R228" s="472"/>
      <c r="S228" s="472"/>
      <c r="T228" s="472"/>
      <c r="U228" s="472"/>
    </row>
    <row r="229" spans="1:21" ht="15.6">
      <c r="A229" s="472"/>
      <c r="B229" s="474"/>
      <c r="C229" s="496" t="s">
        <v>977</v>
      </c>
      <c r="D229" s="497"/>
      <c r="E229" s="498" t="str">
        <f>E222</f>
        <v>ЗКО</v>
      </c>
      <c r="F229" s="474"/>
      <c r="G229" s="474"/>
      <c r="H229" s="474"/>
      <c r="I229" s="474"/>
      <c r="J229" s="474"/>
      <c r="K229" s="474"/>
      <c r="L229" s="474"/>
      <c r="M229" s="474"/>
      <c r="N229" s="474"/>
      <c r="P229" s="472"/>
      <c r="Q229" s="472"/>
      <c r="R229" s="472"/>
      <c r="S229" s="472"/>
      <c r="T229" s="472"/>
      <c r="U229" s="472"/>
    </row>
    <row r="231" spans="1:21" ht="13.8">
      <c r="A231" s="472"/>
      <c r="B231" s="476" t="s">
        <v>1036</v>
      </c>
      <c r="D231" s="472"/>
      <c r="F231" s="474"/>
      <c r="G231" s="474"/>
      <c r="H231" s="474"/>
      <c r="I231" s="474"/>
      <c r="J231" s="474"/>
      <c r="K231" s="474"/>
      <c r="L231" s="474"/>
      <c r="M231" s="474"/>
      <c r="N231" s="474"/>
      <c r="P231" s="472"/>
      <c r="Q231" s="472"/>
      <c r="R231" s="472"/>
      <c r="S231" s="472"/>
      <c r="T231" s="472"/>
      <c r="U231" s="472"/>
    </row>
    <row r="232" spans="1:21">
      <c r="A232" s="472"/>
      <c r="B232" s="725" t="s">
        <v>959</v>
      </c>
      <c r="C232" s="477" t="s">
        <v>960</v>
      </c>
      <c r="D232" s="725" t="s">
        <v>959</v>
      </c>
      <c r="E232" s="477" t="s">
        <v>961</v>
      </c>
      <c r="F232" s="727" t="s">
        <v>962</v>
      </c>
      <c r="G232" s="728"/>
      <c r="H232" s="728"/>
      <c r="I232" s="728"/>
      <c r="J232" s="728"/>
      <c r="K232" s="727" t="s">
        <v>963</v>
      </c>
      <c r="L232" s="729"/>
      <c r="M232" s="727" t="s">
        <v>964</v>
      </c>
      <c r="N232" s="729"/>
      <c r="P232" s="472"/>
      <c r="Q232" s="472"/>
      <c r="R232" s="472"/>
      <c r="S232" s="472"/>
      <c r="T232" s="472"/>
      <c r="U232" s="472"/>
    </row>
    <row r="233" spans="1:21" ht="13.8">
      <c r="A233" s="478"/>
      <c r="B233" s="726"/>
      <c r="C233" s="479" t="s">
        <v>1097</v>
      </c>
      <c r="D233" s="726"/>
      <c r="E233" s="479" t="s">
        <v>379</v>
      </c>
      <c r="F233" s="480">
        <v>1</v>
      </c>
      <c r="G233" s="480">
        <v>2</v>
      </c>
      <c r="H233" s="480">
        <v>3</v>
      </c>
      <c r="I233" s="480">
        <v>4</v>
      </c>
      <c r="J233" s="480">
        <v>5</v>
      </c>
      <c r="K233" s="480" t="s">
        <v>965</v>
      </c>
      <c r="L233" s="480" t="s">
        <v>409</v>
      </c>
      <c r="M233" s="480" t="s">
        <v>966</v>
      </c>
      <c r="N233" s="480" t="s">
        <v>967</v>
      </c>
      <c r="P233" s="472"/>
      <c r="Q233" s="472"/>
      <c r="R233" s="472"/>
      <c r="S233" s="472"/>
      <c r="T233" s="472"/>
      <c r="U233" s="472"/>
    </row>
    <row r="234" spans="1:21">
      <c r="A234" s="481"/>
      <c r="B234" s="482" t="s">
        <v>968</v>
      </c>
      <c r="C234" s="483" t="s">
        <v>587</v>
      </c>
      <c r="D234" s="503" t="s">
        <v>969</v>
      </c>
      <c r="E234" s="483" t="s">
        <v>427</v>
      </c>
      <c r="F234" s="485">
        <v>2</v>
      </c>
      <c r="G234" s="485">
        <v>3</v>
      </c>
      <c r="H234" s="485">
        <v>5</v>
      </c>
      <c r="I234" s="485"/>
      <c r="J234" s="485"/>
      <c r="K234" s="485"/>
      <c r="L234" s="485"/>
      <c r="M234" s="486">
        <f t="shared" ref="M234:M238" si="63">IF(OR(U234=1,U234=2,U234=3),1,0)</f>
        <v>1</v>
      </c>
      <c r="N234" s="486">
        <f t="shared" ref="N234:N238" si="64">IF(OR(U234=-1,U234=-2,U234=-3),1,0)</f>
        <v>0</v>
      </c>
      <c r="P234" s="487">
        <f t="shared" ref="P234:T238" si="65">SIGN(F234)</f>
        <v>1</v>
      </c>
      <c r="Q234" s="487">
        <f t="shared" si="65"/>
        <v>1</v>
      </c>
      <c r="R234" s="487">
        <f t="shared" si="65"/>
        <v>1</v>
      </c>
      <c r="S234" s="487">
        <f t="shared" si="65"/>
        <v>0</v>
      </c>
      <c r="T234" s="487">
        <f t="shared" si="65"/>
        <v>0</v>
      </c>
      <c r="U234" s="487">
        <f>P234+Q234+R234+S234+T234</f>
        <v>3</v>
      </c>
    </row>
    <row r="235" spans="1:21">
      <c r="A235" s="481"/>
      <c r="B235" s="482" t="s">
        <v>970</v>
      </c>
      <c r="C235" s="488" t="s">
        <v>575</v>
      </c>
      <c r="D235" s="503" t="s">
        <v>972</v>
      </c>
      <c r="E235" s="488" t="s">
        <v>564</v>
      </c>
      <c r="F235" s="485">
        <v>-9</v>
      </c>
      <c r="G235" s="485">
        <v>-6</v>
      </c>
      <c r="H235" s="485">
        <v>-6</v>
      </c>
      <c r="I235" s="485"/>
      <c r="J235" s="485"/>
      <c r="K235" s="485"/>
      <c r="L235" s="485"/>
      <c r="M235" s="486">
        <f t="shared" si="63"/>
        <v>0</v>
      </c>
      <c r="N235" s="486">
        <f t="shared" si="64"/>
        <v>1</v>
      </c>
      <c r="P235" s="487">
        <f t="shared" si="65"/>
        <v>-1</v>
      </c>
      <c r="Q235" s="487">
        <f t="shared" si="65"/>
        <v>-1</v>
      </c>
      <c r="R235" s="487">
        <f t="shared" si="65"/>
        <v>-1</v>
      </c>
      <c r="S235" s="487">
        <f t="shared" si="65"/>
        <v>0</v>
      </c>
      <c r="T235" s="487">
        <f t="shared" si="65"/>
        <v>0</v>
      </c>
      <c r="U235" s="487">
        <f>P235+Q235+R235+S235+T235</f>
        <v>-3</v>
      </c>
    </row>
    <row r="236" spans="1:21">
      <c r="A236" s="481">
        <f>A234</f>
        <v>0</v>
      </c>
      <c r="B236" s="489" t="s">
        <v>973</v>
      </c>
      <c r="C236" s="490" t="s">
        <v>461</v>
      </c>
      <c r="D236" s="503" t="s">
        <v>975</v>
      </c>
      <c r="E236" s="490" t="s">
        <v>591</v>
      </c>
      <c r="F236" s="491">
        <v>-7</v>
      </c>
      <c r="G236" s="491">
        <v>-6</v>
      </c>
      <c r="H236" s="491">
        <v>-11</v>
      </c>
      <c r="I236" s="491"/>
      <c r="J236" s="491"/>
      <c r="K236" s="491"/>
      <c r="L236" s="491"/>
      <c r="M236" s="491">
        <f t="shared" si="63"/>
        <v>0</v>
      </c>
      <c r="N236" s="491">
        <f t="shared" si="64"/>
        <v>1</v>
      </c>
      <c r="P236" s="487">
        <f t="shared" si="65"/>
        <v>-1</v>
      </c>
      <c r="Q236" s="487">
        <f t="shared" si="65"/>
        <v>-1</v>
      </c>
      <c r="R236" s="487">
        <f t="shared" si="65"/>
        <v>-1</v>
      </c>
      <c r="S236" s="487">
        <f t="shared" si="65"/>
        <v>0</v>
      </c>
      <c r="T236" s="487">
        <f t="shared" si="65"/>
        <v>0</v>
      </c>
      <c r="U236" s="487">
        <f>P236+Q236+R236+S236+T236</f>
        <v>-3</v>
      </c>
    </row>
    <row r="237" spans="1:21">
      <c r="A237" s="481">
        <f>A234</f>
        <v>0</v>
      </c>
      <c r="B237" s="482" t="s">
        <v>968</v>
      </c>
      <c r="C237" s="488" t="str">
        <f>C234</f>
        <v>БАХЫТ</v>
      </c>
      <c r="D237" s="503" t="str">
        <f>D235</f>
        <v>Y</v>
      </c>
      <c r="E237" s="488" t="str">
        <f>E235</f>
        <v>АКАШЕВА</v>
      </c>
      <c r="F237" s="485">
        <v>-7</v>
      </c>
      <c r="G237" s="485">
        <v>-9</v>
      </c>
      <c r="H237" s="485">
        <v>-5</v>
      </c>
      <c r="I237" s="485"/>
      <c r="J237" s="485"/>
      <c r="K237" s="485"/>
      <c r="L237" s="485"/>
      <c r="M237" s="486">
        <f t="shared" si="63"/>
        <v>0</v>
      </c>
      <c r="N237" s="486">
        <f t="shared" si="64"/>
        <v>1</v>
      </c>
      <c r="P237" s="487">
        <f t="shared" si="65"/>
        <v>-1</v>
      </c>
      <c r="Q237" s="487">
        <f t="shared" si="65"/>
        <v>-1</v>
      </c>
      <c r="R237" s="487">
        <f t="shared" si="65"/>
        <v>-1</v>
      </c>
      <c r="S237" s="487">
        <f t="shared" si="65"/>
        <v>0</v>
      </c>
      <c r="T237" s="487">
        <f t="shared" si="65"/>
        <v>0</v>
      </c>
      <c r="U237" s="487">
        <f>P237+Q237+R237+S237+T237</f>
        <v>-3</v>
      </c>
    </row>
    <row r="238" spans="1:21" ht="13.8" thickBot="1">
      <c r="A238" s="481">
        <f>A235</f>
        <v>0</v>
      </c>
      <c r="B238" s="482" t="s">
        <v>970</v>
      </c>
      <c r="C238" s="488" t="str">
        <f>C235</f>
        <v>МИРКАДИРОВА</v>
      </c>
      <c r="D238" s="503" t="str">
        <f>D234</f>
        <v>X</v>
      </c>
      <c r="E238" s="488" t="str">
        <f>E234</f>
        <v>КОШКУМБАЕВА</v>
      </c>
      <c r="F238" s="485"/>
      <c r="G238" s="485"/>
      <c r="H238" s="485"/>
      <c r="I238" s="485"/>
      <c r="J238" s="485"/>
      <c r="K238" s="485"/>
      <c r="L238" s="485"/>
      <c r="M238" s="486">
        <f t="shared" si="63"/>
        <v>0</v>
      </c>
      <c r="N238" s="486">
        <f t="shared" si="64"/>
        <v>0</v>
      </c>
      <c r="P238" s="487">
        <f t="shared" si="65"/>
        <v>0</v>
      </c>
      <c r="Q238" s="487">
        <f t="shared" si="65"/>
        <v>0</v>
      </c>
      <c r="R238" s="487">
        <f t="shared" si="65"/>
        <v>0</v>
      </c>
      <c r="S238" s="487">
        <f t="shared" si="65"/>
        <v>0</v>
      </c>
      <c r="T238" s="487">
        <f t="shared" si="65"/>
        <v>0</v>
      </c>
      <c r="U238" s="487">
        <f>P238+Q238+R238+S238+T238</f>
        <v>0</v>
      </c>
    </row>
    <row r="239" spans="1:21" ht="13.8" thickBot="1">
      <c r="A239" s="472"/>
      <c r="B239" s="474"/>
      <c r="D239" s="472"/>
      <c r="F239" s="474"/>
      <c r="G239" s="474"/>
      <c r="H239" s="474"/>
      <c r="I239" s="493" t="s">
        <v>976</v>
      </c>
      <c r="J239" s="474"/>
      <c r="K239" s="474"/>
      <c r="L239" s="474"/>
      <c r="M239" s="494">
        <f>SUM(M234,M235,M236,M237,M238)</f>
        <v>1</v>
      </c>
      <c r="N239" s="495">
        <f>SUM(N234,N235,N236,N237,N238,)</f>
        <v>3</v>
      </c>
      <c r="P239" s="472"/>
      <c r="Q239" s="472"/>
      <c r="R239" s="472"/>
      <c r="S239" s="472"/>
      <c r="T239" s="472"/>
      <c r="U239" s="472"/>
    </row>
    <row r="240" spans="1:21" ht="15.6">
      <c r="A240" s="472"/>
      <c r="B240" s="474"/>
      <c r="C240" s="496" t="s">
        <v>977</v>
      </c>
      <c r="D240" s="497"/>
      <c r="E240" s="498" t="str">
        <f>E233</f>
        <v>КАРАГАНДИНСКАЯ обл.</v>
      </c>
      <c r="F240" s="474"/>
      <c r="G240" s="474"/>
      <c r="H240" s="474"/>
      <c r="I240" s="474"/>
      <c r="J240" s="474"/>
      <c r="K240" s="474"/>
      <c r="L240" s="474"/>
      <c r="M240" s="474"/>
      <c r="N240" s="474"/>
      <c r="P240" s="472"/>
      <c r="Q240" s="472"/>
      <c r="R240" s="472"/>
      <c r="S240" s="472"/>
      <c r="T240" s="472"/>
      <c r="U240" s="472"/>
    </row>
    <row r="242" spans="1:21" ht="13.8">
      <c r="A242" s="472"/>
      <c r="B242" s="476" t="s">
        <v>1037</v>
      </c>
      <c r="D242" s="472"/>
      <c r="F242" s="474"/>
      <c r="G242" s="474"/>
      <c r="H242" s="474"/>
      <c r="I242" s="474"/>
      <c r="J242" s="474"/>
      <c r="K242" s="474"/>
      <c r="L242" s="474"/>
      <c r="M242" s="474"/>
      <c r="N242" s="474"/>
      <c r="P242" s="472"/>
      <c r="Q242" s="472"/>
      <c r="R242" s="472"/>
      <c r="S242" s="472"/>
      <c r="T242" s="472"/>
      <c r="U242" s="472"/>
    </row>
    <row r="243" spans="1:21">
      <c r="A243" s="472"/>
      <c r="B243" s="725" t="s">
        <v>959</v>
      </c>
      <c r="C243" s="477" t="s">
        <v>960</v>
      </c>
      <c r="D243" s="725" t="s">
        <v>959</v>
      </c>
      <c r="E243" s="477" t="s">
        <v>961</v>
      </c>
      <c r="F243" s="727" t="s">
        <v>962</v>
      </c>
      <c r="G243" s="728"/>
      <c r="H243" s="728"/>
      <c r="I243" s="728"/>
      <c r="J243" s="728"/>
      <c r="K243" s="727" t="s">
        <v>963</v>
      </c>
      <c r="L243" s="729"/>
      <c r="M243" s="727" t="s">
        <v>964</v>
      </c>
      <c r="N243" s="729"/>
      <c r="P243" s="472"/>
      <c r="Q243" s="472"/>
      <c r="R243" s="472"/>
      <c r="S243" s="472"/>
      <c r="T243" s="472"/>
      <c r="U243" s="472"/>
    </row>
    <row r="244" spans="1:21" ht="13.8">
      <c r="A244" s="478"/>
      <c r="B244" s="726"/>
      <c r="C244" s="479" t="s">
        <v>407</v>
      </c>
      <c r="D244" s="726"/>
      <c r="E244" s="479" t="s">
        <v>387</v>
      </c>
      <c r="F244" s="480">
        <v>1</v>
      </c>
      <c r="G244" s="480">
        <v>2</v>
      </c>
      <c r="H244" s="480">
        <v>3</v>
      </c>
      <c r="I244" s="480">
        <v>4</v>
      </c>
      <c r="J244" s="480">
        <v>5</v>
      </c>
      <c r="K244" s="480" t="s">
        <v>965</v>
      </c>
      <c r="L244" s="480" t="s">
        <v>409</v>
      </c>
      <c r="M244" s="480" t="s">
        <v>966</v>
      </c>
      <c r="N244" s="480" t="s">
        <v>967</v>
      </c>
      <c r="P244" s="472"/>
      <c r="Q244" s="472"/>
      <c r="R244" s="472"/>
      <c r="S244" s="472"/>
      <c r="T244" s="472"/>
      <c r="U244" s="472"/>
    </row>
    <row r="245" spans="1:21">
      <c r="A245" s="481"/>
      <c r="B245" s="482" t="s">
        <v>968</v>
      </c>
      <c r="C245" s="483" t="s">
        <v>603</v>
      </c>
      <c r="D245" s="503" t="s">
        <v>969</v>
      </c>
      <c r="E245" s="483" t="s">
        <v>605</v>
      </c>
      <c r="F245" s="485">
        <v>-8</v>
      </c>
      <c r="G245" s="485">
        <v>8</v>
      </c>
      <c r="H245" s="485">
        <v>-9</v>
      </c>
      <c r="I245" s="485">
        <v>8</v>
      </c>
      <c r="J245" s="485">
        <v>10</v>
      </c>
      <c r="K245" s="485"/>
      <c r="L245" s="485"/>
      <c r="M245" s="486">
        <f t="shared" ref="M245:M249" si="66">IF(OR(U245=1,U245=2,U245=3),1,0)</f>
        <v>1</v>
      </c>
      <c r="N245" s="486">
        <f t="shared" ref="N245:N249" si="67">IF(OR(U245=-1,U245=-2,U245=-3),1,0)</f>
        <v>0</v>
      </c>
      <c r="P245" s="487">
        <f t="shared" ref="P245:T249" si="68">SIGN(F245)</f>
        <v>-1</v>
      </c>
      <c r="Q245" s="487">
        <f t="shared" si="68"/>
        <v>1</v>
      </c>
      <c r="R245" s="487">
        <f t="shared" si="68"/>
        <v>-1</v>
      </c>
      <c r="S245" s="487">
        <f t="shared" si="68"/>
        <v>1</v>
      </c>
      <c r="T245" s="487">
        <f t="shared" si="68"/>
        <v>1</v>
      </c>
      <c r="U245" s="487">
        <f>P245+Q245+R245+S245+T245</f>
        <v>1</v>
      </c>
    </row>
    <row r="246" spans="1:21">
      <c r="A246" s="481"/>
      <c r="B246" s="482" t="s">
        <v>970</v>
      </c>
      <c r="C246" s="488" t="s">
        <v>541</v>
      </c>
      <c r="D246" s="503" t="s">
        <v>972</v>
      </c>
      <c r="E246" s="488" t="s">
        <v>573</v>
      </c>
      <c r="F246" s="485">
        <v>-3</v>
      </c>
      <c r="G246" s="485">
        <v>-1</v>
      </c>
      <c r="H246" s="485">
        <v>-4</v>
      </c>
      <c r="I246" s="485"/>
      <c r="J246" s="485"/>
      <c r="K246" s="485"/>
      <c r="L246" s="485"/>
      <c r="M246" s="486">
        <f t="shared" si="66"/>
        <v>0</v>
      </c>
      <c r="N246" s="486">
        <f t="shared" si="67"/>
        <v>1</v>
      </c>
      <c r="P246" s="487">
        <f t="shared" si="68"/>
        <v>-1</v>
      </c>
      <c r="Q246" s="487">
        <f t="shared" si="68"/>
        <v>-1</v>
      </c>
      <c r="R246" s="487">
        <f t="shared" si="68"/>
        <v>-1</v>
      </c>
      <c r="S246" s="487">
        <f t="shared" si="68"/>
        <v>0</v>
      </c>
      <c r="T246" s="487">
        <f t="shared" si="68"/>
        <v>0</v>
      </c>
      <c r="U246" s="487">
        <f>P246+Q246+R246+S246+T246</f>
        <v>-3</v>
      </c>
    </row>
    <row r="247" spans="1:21">
      <c r="A247" s="481">
        <f>A245</f>
        <v>0</v>
      </c>
      <c r="B247" s="489" t="s">
        <v>973</v>
      </c>
      <c r="C247" s="490" t="s">
        <v>504</v>
      </c>
      <c r="D247" s="503" t="s">
        <v>975</v>
      </c>
      <c r="E247" s="490" t="s">
        <v>553</v>
      </c>
      <c r="F247" s="491">
        <v>7</v>
      </c>
      <c r="G247" s="491">
        <v>4</v>
      </c>
      <c r="H247" s="491">
        <v>7</v>
      </c>
      <c r="I247" s="491"/>
      <c r="J247" s="491"/>
      <c r="K247" s="491"/>
      <c r="L247" s="491"/>
      <c r="M247" s="491">
        <f t="shared" si="66"/>
        <v>1</v>
      </c>
      <c r="N247" s="491">
        <f t="shared" si="67"/>
        <v>0</v>
      </c>
      <c r="P247" s="487">
        <f t="shared" si="68"/>
        <v>1</v>
      </c>
      <c r="Q247" s="487">
        <f t="shared" si="68"/>
        <v>1</v>
      </c>
      <c r="R247" s="487">
        <f t="shared" si="68"/>
        <v>1</v>
      </c>
      <c r="S247" s="487">
        <f t="shared" si="68"/>
        <v>0</v>
      </c>
      <c r="T247" s="487">
        <f t="shared" si="68"/>
        <v>0</v>
      </c>
      <c r="U247" s="487">
        <f>P247+Q247+R247+S247+T247</f>
        <v>3</v>
      </c>
    </row>
    <row r="248" spans="1:21">
      <c r="A248" s="481">
        <f>A245</f>
        <v>0</v>
      </c>
      <c r="B248" s="482" t="s">
        <v>968</v>
      </c>
      <c r="C248" s="488" t="str">
        <f>C245</f>
        <v>БОРИСЮК</v>
      </c>
      <c r="D248" s="503" t="str">
        <f>D246</f>
        <v>Y</v>
      </c>
      <c r="E248" s="488" t="str">
        <f>E246</f>
        <v>РОМАНОВСКАЯ</v>
      </c>
      <c r="F248" s="485">
        <v>-3</v>
      </c>
      <c r="G248" s="485">
        <v>-4</v>
      </c>
      <c r="H248" s="485">
        <v>-1</v>
      </c>
      <c r="I248" s="485"/>
      <c r="J248" s="485"/>
      <c r="K248" s="485"/>
      <c r="L248" s="485"/>
      <c r="M248" s="486">
        <f t="shared" si="66"/>
        <v>0</v>
      </c>
      <c r="N248" s="486">
        <f t="shared" si="67"/>
        <v>1</v>
      </c>
      <c r="P248" s="487">
        <f t="shared" si="68"/>
        <v>-1</v>
      </c>
      <c r="Q248" s="487">
        <f t="shared" si="68"/>
        <v>-1</v>
      </c>
      <c r="R248" s="487">
        <f t="shared" si="68"/>
        <v>-1</v>
      </c>
      <c r="S248" s="487">
        <f t="shared" si="68"/>
        <v>0</v>
      </c>
      <c r="T248" s="487">
        <f t="shared" si="68"/>
        <v>0</v>
      </c>
      <c r="U248" s="487">
        <f>P248+Q248+R248+S248+T248</f>
        <v>-3</v>
      </c>
    </row>
    <row r="249" spans="1:21" ht="13.8" thickBot="1">
      <c r="A249" s="481">
        <f>A246</f>
        <v>0</v>
      </c>
      <c r="B249" s="482" t="s">
        <v>970</v>
      </c>
      <c r="C249" s="488" t="str">
        <f>C246</f>
        <v>ШОКОБАЛИНОВА</v>
      </c>
      <c r="D249" s="503" t="str">
        <f>D245</f>
        <v>X</v>
      </c>
      <c r="E249" s="488" t="str">
        <f>E245</f>
        <v>ОТЕПОВА</v>
      </c>
      <c r="F249" s="485">
        <v>-5</v>
      </c>
      <c r="G249" s="485">
        <v>-9</v>
      </c>
      <c r="H249" s="485">
        <v>-6</v>
      </c>
      <c r="I249" s="485"/>
      <c r="J249" s="485"/>
      <c r="K249" s="485"/>
      <c r="L249" s="485"/>
      <c r="M249" s="486">
        <f t="shared" si="66"/>
        <v>0</v>
      </c>
      <c r="N249" s="486">
        <f t="shared" si="67"/>
        <v>1</v>
      </c>
      <c r="P249" s="487">
        <f t="shared" si="68"/>
        <v>-1</v>
      </c>
      <c r="Q249" s="487">
        <f t="shared" si="68"/>
        <v>-1</v>
      </c>
      <c r="R249" s="487">
        <f t="shared" si="68"/>
        <v>-1</v>
      </c>
      <c r="S249" s="487">
        <f t="shared" si="68"/>
        <v>0</v>
      </c>
      <c r="T249" s="487">
        <f t="shared" si="68"/>
        <v>0</v>
      </c>
      <c r="U249" s="487">
        <f>P249+Q249+R249+S249+T249</f>
        <v>-3</v>
      </c>
    </row>
    <row r="250" spans="1:21" ht="13.8" thickBot="1">
      <c r="A250" s="472"/>
      <c r="B250" s="474"/>
      <c r="D250" s="472"/>
      <c r="F250" s="474"/>
      <c r="G250" s="474"/>
      <c r="H250" s="474"/>
      <c r="I250" s="493" t="s">
        <v>976</v>
      </c>
      <c r="J250" s="474"/>
      <c r="K250" s="474"/>
      <c r="L250" s="474"/>
      <c r="M250" s="494">
        <f>SUM(M245,M246,M247,M248,M249)</f>
        <v>2</v>
      </c>
      <c r="N250" s="495">
        <f>SUM(N245,N246,N247,N248,N249,)</f>
        <v>3</v>
      </c>
      <c r="P250" s="472"/>
      <c r="Q250" s="472"/>
      <c r="R250" s="472"/>
      <c r="S250" s="472"/>
      <c r="T250" s="472"/>
      <c r="U250" s="472"/>
    </row>
    <row r="251" spans="1:21" ht="15.6">
      <c r="A251" s="472"/>
      <c r="B251" s="474"/>
      <c r="C251" s="496" t="s">
        <v>977</v>
      </c>
      <c r="D251" s="497"/>
      <c r="E251" s="498" t="str">
        <f>E244</f>
        <v>ПАВЛОДАРСКАЯ обл.</v>
      </c>
      <c r="F251" s="474"/>
      <c r="G251" s="474"/>
      <c r="H251" s="474"/>
      <c r="I251" s="474"/>
      <c r="J251" s="474"/>
      <c r="K251" s="474"/>
      <c r="L251" s="474"/>
      <c r="M251" s="474"/>
      <c r="N251" s="474"/>
      <c r="P251" s="472"/>
      <c r="Q251" s="472"/>
      <c r="R251" s="472"/>
      <c r="S251" s="472"/>
      <c r="T251" s="472"/>
      <c r="U251" s="472"/>
    </row>
    <row r="253" spans="1:21" ht="13.8">
      <c r="A253" s="472"/>
      <c r="B253" s="476" t="s">
        <v>1039</v>
      </c>
      <c r="D253" s="472"/>
      <c r="F253" s="474"/>
      <c r="G253" s="474"/>
      <c r="H253" s="474"/>
      <c r="I253" s="474"/>
      <c r="J253" s="474"/>
      <c r="K253" s="474"/>
      <c r="L253" s="474"/>
      <c r="M253" s="474"/>
      <c r="N253" s="474"/>
      <c r="P253" s="472"/>
      <c r="Q253" s="472"/>
      <c r="R253" s="472"/>
      <c r="S253" s="472"/>
      <c r="T253" s="472"/>
      <c r="U253" s="472"/>
    </row>
    <row r="254" spans="1:21">
      <c r="A254" s="472"/>
      <c r="B254" s="725" t="s">
        <v>959</v>
      </c>
      <c r="C254" s="477" t="s">
        <v>960</v>
      </c>
      <c r="D254" s="725" t="s">
        <v>959</v>
      </c>
      <c r="E254" s="477" t="s">
        <v>961</v>
      </c>
      <c r="F254" s="727" t="s">
        <v>962</v>
      </c>
      <c r="G254" s="728"/>
      <c r="H254" s="728"/>
      <c r="I254" s="728"/>
      <c r="J254" s="728"/>
      <c r="K254" s="727" t="s">
        <v>963</v>
      </c>
      <c r="L254" s="729"/>
      <c r="M254" s="727" t="s">
        <v>964</v>
      </c>
      <c r="N254" s="729"/>
      <c r="P254" s="472"/>
      <c r="Q254" s="472"/>
      <c r="R254" s="472"/>
      <c r="S254" s="472"/>
      <c r="T254" s="472"/>
      <c r="U254" s="472"/>
    </row>
    <row r="255" spans="1:21" ht="13.8">
      <c r="A255" s="478"/>
      <c r="B255" s="726"/>
      <c r="C255" s="479" t="s">
        <v>374</v>
      </c>
      <c r="D255" s="726"/>
      <c r="E255" s="479" t="s">
        <v>398</v>
      </c>
      <c r="F255" s="480">
        <v>1</v>
      </c>
      <c r="G255" s="480">
        <v>2</v>
      </c>
      <c r="H255" s="480">
        <v>3</v>
      </c>
      <c r="I255" s="480">
        <v>4</v>
      </c>
      <c r="J255" s="480">
        <v>5</v>
      </c>
      <c r="K255" s="480" t="s">
        <v>965</v>
      </c>
      <c r="L255" s="480" t="s">
        <v>409</v>
      </c>
      <c r="M255" s="480" t="s">
        <v>966</v>
      </c>
      <c r="N255" s="480" t="s">
        <v>967</v>
      </c>
      <c r="P255" s="472"/>
      <c r="Q255" s="472"/>
      <c r="R255" s="472"/>
      <c r="S255" s="472"/>
      <c r="T255" s="472"/>
      <c r="U255" s="472"/>
    </row>
    <row r="256" spans="1:21">
      <c r="A256" s="481"/>
      <c r="B256" s="482" t="s">
        <v>968</v>
      </c>
      <c r="C256" s="483" t="s">
        <v>593</v>
      </c>
      <c r="D256" s="503" t="s">
        <v>969</v>
      </c>
      <c r="E256" s="483" t="s">
        <v>498</v>
      </c>
      <c r="F256" s="485">
        <v>-11</v>
      </c>
      <c r="G256" s="485">
        <v>-14</v>
      </c>
      <c r="H256" s="485">
        <v>-11</v>
      </c>
      <c r="I256" s="485"/>
      <c r="J256" s="485"/>
      <c r="K256" s="485"/>
      <c r="L256" s="485"/>
      <c r="M256" s="486">
        <f t="shared" ref="M256:M260" si="69">IF(OR(U256=1,U256=2,U256=3),1,0)</f>
        <v>0</v>
      </c>
      <c r="N256" s="486">
        <f t="shared" ref="N256:N260" si="70">IF(OR(U256=-1,U256=-2,U256=-3),1,0)</f>
        <v>1</v>
      </c>
      <c r="P256" s="487">
        <f t="shared" ref="P256:T260" si="71">SIGN(F256)</f>
        <v>-1</v>
      </c>
      <c r="Q256" s="487">
        <f t="shared" si="71"/>
        <v>-1</v>
      </c>
      <c r="R256" s="487">
        <f t="shared" si="71"/>
        <v>-1</v>
      </c>
      <c r="S256" s="487">
        <f t="shared" si="71"/>
        <v>0</v>
      </c>
      <c r="T256" s="487">
        <f t="shared" si="71"/>
        <v>0</v>
      </c>
      <c r="U256" s="487">
        <f>P256+Q256+R256+S256+T256</f>
        <v>-3</v>
      </c>
    </row>
    <row r="257" spans="1:21">
      <c r="A257" s="481"/>
      <c r="B257" s="482" t="s">
        <v>970</v>
      </c>
      <c r="C257" s="488" t="s">
        <v>581</v>
      </c>
      <c r="D257" s="503" t="s">
        <v>972</v>
      </c>
      <c r="E257" s="488" t="s">
        <v>567</v>
      </c>
      <c r="F257" s="485">
        <v>-4</v>
      </c>
      <c r="G257" s="485">
        <v>-1</v>
      </c>
      <c r="H257" s="485">
        <v>-9</v>
      </c>
      <c r="I257" s="485"/>
      <c r="J257" s="485"/>
      <c r="K257" s="485"/>
      <c r="L257" s="485"/>
      <c r="M257" s="486">
        <f t="shared" si="69"/>
        <v>0</v>
      </c>
      <c r="N257" s="486">
        <f t="shared" si="70"/>
        <v>1</v>
      </c>
      <c r="P257" s="487">
        <f t="shared" si="71"/>
        <v>-1</v>
      </c>
      <c r="Q257" s="487">
        <f t="shared" si="71"/>
        <v>-1</v>
      </c>
      <c r="R257" s="487">
        <f t="shared" si="71"/>
        <v>-1</v>
      </c>
      <c r="S257" s="487">
        <f t="shared" si="71"/>
        <v>0</v>
      </c>
      <c r="T257" s="487">
        <f t="shared" si="71"/>
        <v>0</v>
      </c>
      <c r="U257" s="487">
        <f>P257+Q257+R257+S257+T257</f>
        <v>-3</v>
      </c>
    </row>
    <row r="258" spans="1:21">
      <c r="A258" s="481">
        <f>A256</f>
        <v>0</v>
      </c>
      <c r="B258" s="489" t="s">
        <v>973</v>
      </c>
      <c r="C258" s="490" t="s">
        <v>545</v>
      </c>
      <c r="D258" s="503" t="s">
        <v>975</v>
      </c>
      <c r="E258" s="490" t="s">
        <v>569</v>
      </c>
      <c r="F258" s="491">
        <v>-4</v>
      </c>
      <c r="G258" s="491">
        <v>-3</v>
      </c>
      <c r="H258" s="491">
        <v>-4</v>
      </c>
      <c r="I258" s="491"/>
      <c r="J258" s="491"/>
      <c r="K258" s="491"/>
      <c r="L258" s="491"/>
      <c r="M258" s="491">
        <f t="shared" si="69"/>
        <v>0</v>
      </c>
      <c r="N258" s="491">
        <f t="shared" si="70"/>
        <v>1</v>
      </c>
      <c r="P258" s="487">
        <f t="shared" si="71"/>
        <v>-1</v>
      </c>
      <c r="Q258" s="487">
        <f t="shared" si="71"/>
        <v>-1</v>
      </c>
      <c r="R258" s="487">
        <f t="shared" si="71"/>
        <v>-1</v>
      </c>
      <c r="S258" s="487">
        <f t="shared" si="71"/>
        <v>0</v>
      </c>
      <c r="T258" s="487">
        <f t="shared" si="71"/>
        <v>0</v>
      </c>
      <c r="U258" s="487">
        <f>P258+Q258+R258+S258+T258</f>
        <v>-3</v>
      </c>
    </row>
    <row r="259" spans="1:21">
      <c r="A259" s="481">
        <f>A256</f>
        <v>0</v>
      </c>
      <c r="B259" s="482" t="s">
        <v>968</v>
      </c>
      <c r="C259" s="488" t="str">
        <f>C256</f>
        <v>КАЛЫКБАЙ</v>
      </c>
      <c r="D259" s="503" t="str">
        <f>D257</f>
        <v>Y</v>
      </c>
      <c r="E259" s="488" t="str">
        <f>E257</f>
        <v>УСПАНОВА</v>
      </c>
      <c r="F259" s="485"/>
      <c r="G259" s="485"/>
      <c r="H259" s="485"/>
      <c r="I259" s="485"/>
      <c r="J259" s="485"/>
      <c r="K259" s="485"/>
      <c r="L259" s="485"/>
      <c r="M259" s="486">
        <f t="shared" si="69"/>
        <v>0</v>
      </c>
      <c r="N259" s="486">
        <f t="shared" si="70"/>
        <v>0</v>
      </c>
      <c r="P259" s="487">
        <f t="shared" si="71"/>
        <v>0</v>
      </c>
      <c r="Q259" s="487">
        <f t="shared" si="71"/>
        <v>0</v>
      </c>
      <c r="R259" s="487">
        <f t="shared" si="71"/>
        <v>0</v>
      </c>
      <c r="S259" s="487">
        <f t="shared" si="71"/>
        <v>0</v>
      </c>
      <c r="T259" s="487">
        <f t="shared" si="71"/>
        <v>0</v>
      </c>
      <c r="U259" s="487">
        <f>P259+Q259+R259+S259+T259</f>
        <v>0</v>
      </c>
    </row>
    <row r="260" spans="1:21" ht="13.8" thickBot="1">
      <c r="A260" s="481">
        <f>A257</f>
        <v>0</v>
      </c>
      <c r="B260" s="482" t="s">
        <v>970</v>
      </c>
      <c r="C260" s="488" t="str">
        <f>C257</f>
        <v>АСЫКБЕК</v>
      </c>
      <c r="D260" s="503" t="str">
        <f>D256</f>
        <v>X</v>
      </c>
      <c r="E260" s="488" t="str">
        <f>E256</f>
        <v>НИКИФОРОВА</v>
      </c>
      <c r="F260" s="485"/>
      <c r="G260" s="485"/>
      <c r="H260" s="485"/>
      <c r="I260" s="485"/>
      <c r="J260" s="485"/>
      <c r="K260" s="485"/>
      <c r="L260" s="485"/>
      <c r="M260" s="486">
        <f t="shared" si="69"/>
        <v>0</v>
      </c>
      <c r="N260" s="486">
        <f t="shared" si="70"/>
        <v>0</v>
      </c>
      <c r="P260" s="487">
        <f t="shared" si="71"/>
        <v>0</v>
      </c>
      <c r="Q260" s="487">
        <f t="shared" si="71"/>
        <v>0</v>
      </c>
      <c r="R260" s="487">
        <f t="shared" si="71"/>
        <v>0</v>
      </c>
      <c r="S260" s="487">
        <f t="shared" si="71"/>
        <v>0</v>
      </c>
      <c r="T260" s="487">
        <f t="shared" si="71"/>
        <v>0</v>
      </c>
      <c r="U260" s="487">
        <f>P260+Q260+R260+S260+T260</f>
        <v>0</v>
      </c>
    </row>
    <row r="261" spans="1:21" ht="13.8" thickBot="1">
      <c r="A261" s="472"/>
      <c r="B261" s="474"/>
      <c r="D261" s="472"/>
      <c r="F261" s="474"/>
      <c r="G261" s="474"/>
      <c r="H261" s="474"/>
      <c r="I261" s="493" t="s">
        <v>976</v>
      </c>
      <c r="J261" s="474"/>
      <c r="K261" s="474"/>
      <c r="L261" s="474"/>
      <c r="M261" s="494">
        <f>SUM(M256,M257,M258,M259,M260)</f>
        <v>0</v>
      </c>
      <c r="N261" s="495">
        <f>SUM(N256,N257,N258,N259,N260,)</f>
        <v>3</v>
      </c>
      <c r="P261" s="472"/>
      <c r="Q261" s="472"/>
      <c r="R261" s="472"/>
      <c r="S261" s="472"/>
      <c r="T261" s="472"/>
      <c r="U261" s="472"/>
    </row>
    <row r="262" spans="1:21" ht="15.6">
      <c r="A262" s="472"/>
      <c r="B262" s="474"/>
      <c r="C262" s="496" t="s">
        <v>977</v>
      </c>
      <c r="D262" s="497"/>
      <c r="E262" s="498" t="str">
        <f>E255</f>
        <v>г.АЛМАТЫ</v>
      </c>
      <c r="F262" s="474"/>
      <c r="G262" s="474"/>
      <c r="H262" s="474"/>
      <c r="I262" s="474"/>
      <c r="J262" s="474"/>
      <c r="K262" s="474"/>
      <c r="L262" s="474"/>
      <c r="M262" s="474"/>
      <c r="N262" s="474"/>
      <c r="P262" s="472"/>
      <c r="Q262" s="472"/>
      <c r="R262" s="472"/>
      <c r="S262" s="472"/>
      <c r="T262" s="472"/>
      <c r="U262" s="472"/>
    </row>
    <row r="264" spans="1:21" ht="13.8">
      <c r="A264" s="472"/>
      <c r="B264" s="476" t="s">
        <v>1041</v>
      </c>
      <c r="D264" s="472"/>
      <c r="F264" s="474"/>
      <c r="G264" s="474"/>
      <c r="H264" s="474"/>
      <c r="I264" s="474"/>
      <c r="J264" s="474"/>
      <c r="K264" s="474"/>
      <c r="L264" s="474"/>
      <c r="M264" s="474"/>
      <c r="N264" s="474"/>
      <c r="P264" s="472"/>
      <c r="Q264" s="472"/>
      <c r="R264" s="472"/>
      <c r="S264" s="472"/>
      <c r="T264" s="472"/>
      <c r="U264" s="472"/>
    </row>
    <row r="265" spans="1:21">
      <c r="A265" s="472"/>
      <c r="B265" s="725" t="s">
        <v>959</v>
      </c>
      <c r="C265" s="477" t="s">
        <v>960</v>
      </c>
      <c r="D265" s="725" t="s">
        <v>959</v>
      </c>
      <c r="E265" s="477" t="s">
        <v>961</v>
      </c>
      <c r="F265" s="727" t="s">
        <v>962</v>
      </c>
      <c r="G265" s="728"/>
      <c r="H265" s="728"/>
      <c r="I265" s="728"/>
      <c r="J265" s="728"/>
      <c r="K265" s="727" t="s">
        <v>963</v>
      </c>
      <c r="L265" s="729"/>
      <c r="M265" s="727" t="s">
        <v>964</v>
      </c>
      <c r="N265" s="729"/>
      <c r="P265" s="472"/>
      <c r="Q265" s="472"/>
      <c r="R265" s="472"/>
      <c r="S265" s="472"/>
      <c r="T265" s="472"/>
      <c r="U265" s="472"/>
    </row>
    <row r="266" spans="1:21" ht="13.8">
      <c r="A266" s="478"/>
      <c r="B266" s="726"/>
      <c r="C266" s="479" t="s">
        <v>388</v>
      </c>
      <c r="D266" s="726"/>
      <c r="E266" s="479" t="s">
        <v>55</v>
      </c>
      <c r="F266" s="480">
        <v>1</v>
      </c>
      <c r="G266" s="480">
        <v>2</v>
      </c>
      <c r="H266" s="480">
        <v>3</v>
      </c>
      <c r="I266" s="480">
        <v>4</v>
      </c>
      <c r="J266" s="480">
        <v>5</v>
      </c>
      <c r="K266" s="480" t="s">
        <v>965</v>
      </c>
      <c r="L266" s="480" t="s">
        <v>409</v>
      </c>
      <c r="M266" s="480" t="s">
        <v>966</v>
      </c>
      <c r="N266" s="480" t="s">
        <v>967</v>
      </c>
      <c r="P266" s="472"/>
      <c r="Q266" s="472"/>
      <c r="R266" s="472"/>
      <c r="S266" s="472"/>
      <c r="T266" s="472"/>
      <c r="U266" s="472"/>
    </row>
    <row r="267" spans="1:21">
      <c r="A267" s="481"/>
      <c r="B267" s="482" t="s">
        <v>968</v>
      </c>
      <c r="C267" s="483" t="s">
        <v>539</v>
      </c>
      <c r="D267" s="503" t="s">
        <v>969</v>
      </c>
      <c r="E267" s="483" t="s">
        <v>462</v>
      </c>
      <c r="F267" s="485">
        <v>11</v>
      </c>
      <c r="G267" s="485">
        <v>11</v>
      </c>
      <c r="H267" s="485">
        <v>-10</v>
      </c>
      <c r="I267" s="485">
        <v>-9</v>
      </c>
      <c r="J267" s="485">
        <v>4</v>
      </c>
      <c r="K267" s="485"/>
      <c r="L267" s="485"/>
      <c r="M267" s="486">
        <f t="shared" ref="M267:M271" si="72">IF(OR(U267=1,U267=2,U267=3),1,0)</f>
        <v>1</v>
      </c>
      <c r="N267" s="486">
        <f t="shared" ref="N267:N271" si="73">IF(OR(U267=-1,U267=-2,U267=-3),1,0)</f>
        <v>0</v>
      </c>
      <c r="P267" s="487">
        <f t="shared" ref="P267:T271" si="74">SIGN(F267)</f>
        <v>1</v>
      </c>
      <c r="Q267" s="487">
        <f t="shared" si="74"/>
        <v>1</v>
      </c>
      <c r="R267" s="487">
        <f t="shared" si="74"/>
        <v>-1</v>
      </c>
      <c r="S267" s="487">
        <f t="shared" si="74"/>
        <v>-1</v>
      </c>
      <c r="T267" s="487">
        <f t="shared" si="74"/>
        <v>1</v>
      </c>
      <c r="U267" s="487">
        <f>P267+Q267+R267+S267+T267</f>
        <v>1</v>
      </c>
    </row>
    <row r="268" spans="1:21">
      <c r="A268" s="481"/>
      <c r="B268" s="482" t="s">
        <v>970</v>
      </c>
      <c r="C268" s="488" t="s">
        <v>474</v>
      </c>
      <c r="D268" s="503" t="s">
        <v>972</v>
      </c>
      <c r="E268" s="488" t="s">
        <v>425</v>
      </c>
      <c r="F268" s="485">
        <v>5</v>
      </c>
      <c r="G268" s="485">
        <v>-5</v>
      </c>
      <c r="H268" s="485">
        <v>-5</v>
      </c>
      <c r="I268" s="485">
        <v>-7</v>
      </c>
      <c r="J268" s="485"/>
      <c r="K268" s="485"/>
      <c r="L268" s="485"/>
      <c r="M268" s="486">
        <f t="shared" si="72"/>
        <v>0</v>
      </c>
      <c r="N268" s="486">
        <f t="shared" si="73"/>
        <v>1</v>
      </c>
      <c r="P268" s="487">
        <f t="shared" si="74"/>
        <v>1</v>
      </c>
      <c r="Q268" s="487">
        <f t="shared" si="74"/>
        <v>-1</v>
      </c>
      <c r="R268" s="487">
        <f t="shared" si="74"/>
        <v>-1</v>
      </c>
      <c r="S268" s="487">
        <f t="shared" si="74"/>
        <v>-1</v>
      </c>
      <c r="T268" s="487">
        <f t="shared" si="74"/>
        <v>0</v>
      </c>
      <c r="U268" s="487">
        <f>P268+Q268+R268+S268+T268</f>
        <v>-2</v>
      </c>
    </row>
    <row r="269" spans="1:21">
      <c r="A269" s="481">
        <f>A267</f>
        <v>0</v>
      </c>
      <c r="B269" s="489" t="s">
        <v>973</v>
      </c>
      <c r="C269" s="490" t="s">
        <v>432</v>
      </c>
      <c r="D269" s="503" t="s">
        <v>975</v>
      </c>
      <c r="E269" s="490" t="s">
        <v>430</v>
      </c>
      <c r="F269" s="491">
        <v>-3</v>
      </c>
      <c r="G269" s="491">
        <v>6</v>
      </c>
      <c r="H269" s="491">
        <v>14</v>
      </c>
      <c r="I269" s="491">
        <v>-10</v>
      </c>
      <c r="J269" s="491">
        <v>-4</v>
      </c>
      <c r="K269" s="491"/>
      <c r="L269" s="491"/>
      <c r="M269" s="491">
        <f t="shared" si="72"/>
        <v>0</v>
      </c>
      <c r="N269" s="491">
        <f t="shared" si="73"/>
        <v>1</v>
      </c>
      <c r="P269" s="487">
        <f t="shared" si="74"/>
        <v>-1</v>
      </c>
      <c r="Q269" s="487">
        <f t="shared" si="74"/>
        <v>1</v>
      </c>
      <c r="R269" s="487">
        <f t="shared" si="74"/>
        <v>1</v>
      </c>
      <c r="S269" s="487">
        <f t="shared" si="74"/>
        <v>-1</v>
      </c>
      <c r="T269" s="487">
        <f t="shared" si="74"/>
        <v>-1</v>
      </c>
      <c r="U269" s="487">
        <f>P269+Q269+R269+S269+T269</f>
        <v>-1</v>
      </c>
    </row>
    <row r="270" spans="1:21">
      <c r="A270" s="481">
        <f>A267</f>
        <v>0</v>
      </c>
      <c r="B270" s="482" t="s">
        <v>968</v>
      </c>
      <c r="C270" s="488" t="str">
        <f>C267</f>
        <v>КРЮКОВСКАЯ</v>
      </c>
      <c r="D270" s="503" t="str">
        <f>D268</f>
        <v>Y</v>
      </c>
      <c r="E270" s="488" t="str">
        <f>E268</f>
        <v>КАПАНОВА Д.</v>
      </c>
      <c r="F270" s="485">
        <v>-8</v>
      </c>
      <c r="G270" s="485">
        <v>5</v>
      </c>
      <c r="H270" s="485">
        <v>-7</v>
      </c>
      <c r="I270" s="485">
        <v>-8</v>
      </c>
      <c r="J270" s="485"/>
      <c r="K270" s="485"/>
      <c r="L270" s="485"/>
      <c r="M270" s="486">
        <f t="shared" si="72"/>
        <v>0</v>
      </c>
      <c r="N270" s="486">
        <f t="shared" si="73"/>
        <v>1</v>
      </c>
      <c r="P270" s="487">
        <f t="shared" si="74"/>
        <v>-1</v>
      </c>
      <c r="Q270" s="487">
        <f t="shared" si="74"/>
        <v>1</v>
      </c>
      <c r="R270" s="487">
        <f t="shared" si="74"/>
        <v>-1</v>
      </c>
      <c r="S270" s="487">
        <f t="shared" si="74"/>
        <v>-1</v>
      </c>
      <c r="T270" s="487">
        <f t="shared" si="74"/>
        <v>0</v>
      </c>
      <c r="U270" s="487">
        <f>P270+Q270+R270+S270+T270</f>
        <v>-2</v>
      </c>
    </row>
    <row r="271" spans="1:21" ht="13.8" thickBot="1">
      <c r="A271" s="481">
        <f>A268</f>
        <v>0</v>
      </c>
      <c r="B271" s="482" t="s">
        <v>970</v>
      </c>
      <c r="C271" s="488" t="str">
        <f>C268</f>
        <v>КУАТОВА</v>
      </c>
      <c r="D271" s="503" t="str">
        <f>D267</f>
        <v>X</v>
      </c>
      <c r="E271" s="488" t="str">
        <f>E267</f>
        <v>ДАРХАНКЫЗЫ</v>
      </c>
      <c r="F271" s="485"/>
      <c r="G271" s="485"/>
      <c r="H271" s="485"/>
      <c r="I271" s="485"/>
      <c r="J271" s="485"/>
      <c r="K271" s="485"/>
      <c r="L271" s="485"/>
      <c r="M271" s="486">
        <f t="shared" si="72"/>
        <v>0</v>
      </c>
      <c r="N271" s="486">
        <f t="shared" si="73"/>
        <v>0</v>
      </c>
      <c r="P271" s="487">
        <f t="shared" si="74"/>
        <v>0</v>
      </c>
      <c r="Q271" s="487">
        <f t="shared" si="74"/>
        <v>0</v>
      </c>
      <c r="R271" s="487">
        <f t="shared" si="74"/>
        <v>0</v>
      </c>
      <c r="S271" s="487">
        <f t="shared" si="74"/>
        <v>0</v>
      </c>
      <c r="T271" s="487">
        <f t="shared" si="74"/>
        <v>0</v>
      </c>
      <c r="U271" s="487">
        <f>P271+Q271+R271+S271+T271</f>
        <v>0</v>
      </c>
    </row>
    <row r="272" spans="1:21" ht="13.8" thickBot="1">
      <c r="A272" s="472"/>
      <c r="B272" s="474"/>
      <c r="D272" s="472"/>
      <c r="F272" s="474"/>
      <c r="G272" s="474"/>
      <c r="H272" s="474"/>
      <c r="I272" s="493" t="s">
        <v>976</v>
      </c>
      <c r="J272" s="474"/>
      <c r="K272" s="474"/>
      <c r="L272" s="474"/>
      <c r="M272" s="494">
        <f>SUM(M267,M268,M269,M270,M271)</f>
        <v>1</v>
      </c>
      <c r="N272" s="495">
        <f>SUM(N267,N268,N269,N270,N271,)</f>
        <v>3</v>
      </c>
      <c r="P272" s="472"/>
      <c r="Q272" s="472"/>
      <c r="R272" s="472"/>
      <c r="S272" s="472"/>
      <c r="T272" s="472"/>
      <c r="U272" s="472"/>
    </row>
    <row r="273" spans="1:21" ht="15.6">
      <c r="A273" s="472"/>
      <c r="B273" s="474"/>
      <c r="C273" s="496" t="s">
        <v>977</v>
      </c>
      <c r="D273" s="497"/>
      <c r="E273" s="498" t="str">
        <f>E266</f>
        <v>ВКО</v>
      </c>
      <c r="F273" s="474"/>
      <c r="G273" s="474"/>
      <c r="H273" s="474"/>
      <c r="I273" s="474"/>
      <c r="J273" s="474"/>
      <c r="K273" s="474"/>
      <c r="L273" s="474"/>
      <c r="M273" s="474"/>
      <c r="N273" s="474"/>
      <c r="P273" s="472"/>
      <c r="Q273" s="472"/>
      <c r="R273" s="472"/>
      <c r="S273" s="472"/>
      <c r="T273" s="472"/>
      <c r="U273" s="472"/>
    </row>
    <row r="275" spans="1:21" ht="13.8">
      <c r="A275" s="472"/>
      <c r="B275" s="476" t="s">
        <v>1043</v>
      </c>
      <c r="D275" s="472"/>
      <c r="F275" s="474"/>
      <c r="G275" s="474"/>
      <c r="H275" s="474"/>
      <c r="I275" s="474"/>
      <c r="J275" s="474"/>
      <c r="K275" s="474"/>
      <c r="L275" s="474"/>
      <c r="M275" s="474"/>
      <c r="N275" s="474"/>
      <c r="P275" s="472"/>
      <c r="Q275" s="472"/>
      <c r="R275" s="472"/>
      <c r="S275" s="472"/>
      <c r="T275" s="472"/>
      <c r="U275" s="472"/>
    </row>
    <row r="276" spans="1:21">
      <c r="A276" s="472"/>
      <c r="B276" s="725" t="s">
        <v>959</v>
      </c>
      <c r="C276" s="477" t="s">
        <v>960</v>
      </c>
      <c r="D276" s="725" t="s">
        <v>959</v>
      </c>
      <c r="E276" s="477" t="s">
        <v>961</v>
      </c>
      <c r="F276" s="727" t="s">
        <v>962</v>
      </c>
      <c r="G276" s="728"/>
      <c r="H276" s="728"/>
      <c r="I276" s="728"/>
      <c r="J276" s="728"/>
      <c r="K276" s="727" t="s">
        <v>963</v>
      </c>
      <c r="L276" s="729"/>
      <c r="M276" s="727" t="s">
        <v>964</v>
      </c>
      <c r="N276" s="729"/>
      <c r="P276" s="472"/>
      <c r="Q276" s="472"/>
      <c r="R276" s="472"/>
      <c r="S276" s="472"/>
      <c r="T276" s="472"/>
      <c r="U276" s="472"/>
    </row>
    <row r="277" spans="1:21" ht="13.8">
      <c r="A277" s="478"/>
      <c r="B277" s="726"/>
      <c r="C277" s="479" t="s">
        <v>411</v>
      </c>
      <c r="D277" s="726"/>
      <c r="E277" s="479" t="s">
        <v>159</v>
      </c>
      <c r="F277" s="480">
        <v>1</v>
      </c>
      <c r="G277" s="480">
        <v>2</v>
      </c>
      <c r="H277" s="480">
        <v>3</v>
      </c>
      <c r="I277" s="480">
        <v>4</v>
      </c>
      <c r="J277" s="480">
        <v>5</v>
      </c>
      <c r="K277" s="480" t="s">
        <v>965</v>
      </c>
      <c r="L277" s="480" t="s">
        <v>409</v>
      </c>
      <c r="M277" s="480" t="s">
        <v>966</v>
      </c>
      <c r="N277" s="480" t="s">
        <v>967</v>
      </c>
      <c r="P277" s="472"/>
      <c r="Q277" s="472"/>
      <c r="R277" s="472"/>
      <c r="S277" s="472"/>
      <c r="T277" s="472"/>
      <c r="U277" s="472"/>
    </row>
    <row r="278" spans="1:21">
      <c r="A278" s="481"/>
      <c r="B278" s="482" t="s">
        <v>968</v>
      </c>
      <c r="C278" s="483" t="s">
        <v>482</v>
      </c>
      <c r="D278" s="503" t="s">
        <v>969</v>
      </c>
      <c r="E278" s="483" t="s">
        <v>476</v>
      </c>
      <c r="F278" s="485">
        <v>2</v>
      </c>
      <c r="G278" s="485">
        <v>2</v>
      </c>
      <c r="H278" s="485">
        <v>8</v>
      </c>
      <c r="I278" s="485"/>
      <c r="J278" s="485"/>
      <c r="K278" s="485"/>
      <c r="L278" s="485"/>
      <c r="M278" s="486">
        <f t="shared" ref="M278:M282" si="75">IF(OR(U278=1,U278=2,U278=3),1,0)</f>
        <v>1</v>
      </c>
      <c r="N278" s="486">
        <f t="shared" ref="N278:N282" si="76">IF(OR(U278=-1,U278=-2,U278=-3),1,0)</f>
        <v>0</v>
      </c>
      <c r="P278" s="487">
        <f t="shared" ref="P278:T282" si="77">SIGN(F278)</f>
        <v>1</v>
      </c>
      <c r="Q278" s="487">
        <f t="shared" si="77"/>
        <v>1</v>
      </c>
      <c r="R278" s="487">
        <f t="shared" si="77"/>
        <v>1</v>
      </c>
      <c r="S278" s="487">
        <f t="shared" si="77"/>
        <v>0</v>
      </c>
      <c r="T278" s="487">
        <f t="shared" si="77"/>
        <v>0</v>
      </c>
      <c r="U278" s="487">
        <f>P278+Q278+R278+S278+T278</f>
        <v>3</v>
      </c>
    </row>
    <row r="279" spans="1:21">
      <c r="A279" s="481"/>
      <c r="B279" s="482" t="s">
        <v>970</v>
      </c>
      <c r="C279" s="488" t="s">
        <v>531</v>
      </c>
      <c r="D279" s="503" t="s">
        <v>972</v>
      </c>
      <c r="E279" s="488" t="s">
        <v>519</v>
      </c>
      <c r="F279" s="485">
        <v>8</v>
      </c>
      <c r="G279" s="485">
        <v>4</v>
      </c>
      <c r="H279" s="485">
        <v>8</v>
      </c>
      <c r="I279" s="485"/>
      <c r="J279" s="485"/>
      <c r="K279" s="485"/>
      <c r="L279" s="485"/>
      <c r="M279" s="486">
        <f t="shared" si="75"/>
        <v>1</v>
      </c>
      <c r="N279" s="486">
        <f t="shared" si="76"/>
        <v>0</v>
      </c>
      <c r="P279" s="487">
        <f t="shared" si="77"/>
        <v>1</v>
      </c>
      <c r="Q279" s="487">
        <f t="shared" si="77"/>
        <v>1</v>
      </c>
      <c r="R279" s="487">
        <f t="shared" si="77"/>
        <v>1</v>
      </c>
      <c r="S279" s="487">
        <f t="shared" si="77"/>
        <v>0</v>
      </c>
      <c r="T279" s="487">
        <f t="shared" si="77"/>
        <v>0</v>
      </c>
      <c r="U279" s="487">
        <f>P279+Q279+R279+S279+T279</f>
        <v>3</v>
      </c>
    </row>
    <row r="280" spans="1:21">
      <c r="A280" s="481">
        <f>A278</f>
        <v>0</v>
      </c>
      <c r="B280" s="489" t="s">
        <v>973</v>
      </c>
      <c r="C280" s="490" t="s">
        <v>543</v>
      </c>
      <c r="D280" s="503" t="s">
        <v>975</v>
      </c>
      <c r="E280" s="490" t="s">
        <v>510</v>
      </c>
      <c r="F280" s="491">
        <v>4</v>
      </c>
      <c r="G280" s="491">
        <v>4</v>
      </c>
      <c r="H280" s="491">
        <v>4</v>
      </c>
      <c r="I280" s="491"/>
      <c r="J280" s="491"/>
      <c r="K280" s="491"/>
      <c r="L280" s="491"/>
      <c r="M280" s="491">
        <f t="shared" si="75"/>
        <v>1</v>
      </c>
      <c r="N280" s="491">
        <f t="shared" si="76"/>
        <v>0</v>
      </c>
      <c r="P280" s="487">
        <f t="shared" si="77"/>
        <v>1</v>
      </c>
      <c r="Q280" s="487">
        <f t="shared" si="77"/>
        <v>1</v>
      </c>
      <c r="R280" s="487">
        <f t="shared" si="77"/>
        <v>1</v>
      </c>
      <c r="S280" s="487">
        <f t="shared" si="77"/>
        <v>0</v>
      </c>
      <c r="T280" s="487">
        <f t="shared" si="77"/>
        <v>0</v>
      </c>
      <c r="U280" s="487">
        <f>P280+Q280+R280+S280+T280</f>
        <v>3</v>
      </c>
    </row>
    <row r="281" spans="1:21">
      <c r="A281" s="481">
        <f>A278</f>
        <v>0</v>
      </c>
      <c r="B281" s="482" t="s">
        <v>968</v>
      </c>
      <c r="C281" s="488" t="str">
        <f>C278</f>
        <v>БОРСАКБАЕВА К.</v>
      </c>
      <c r="D281" s="503" t="str">
        <f>D279</f>
        <v>Y</v>
      </c>
      <c r="E281" s="488" t="str">
        <f>E279</f>
        <v>ПЮРКО</v>
      </c>
      <c r="F281" s="485"/>
      <c r="G281" s="485"/>
      <c r="H281" s="485"/>
      <c r="I281" s="485"/>
      <c r="J281" s="485"/>
      <c r="K281" s="485"/>
      <c r="L281" s="485"/>
      <c r="M281" s="486">
        <f t="shared" si="75"/>
        <v>0</v>
      </c>
      <c r="N281" s="486">
        <f t="shared" si="76"/>
        <v>0</v>
      </c>
      <c r="P281" s="487">
        <f t="shared" si="77"/>
        <v>0</v>
      </c>
      <c r="Q281" s="487">
        <f t="shared" si="77"/>
        <v>0</v>
      </c>
      <c r="R281" s="487">
        <f t="shared" si="77"/>
        <v>0</v>
      </c>
      <c r="S281" s="487">
        <f t="shared" si="77"/>
        <v>0</v>
      </c>
      <c r="T281" s="487">
        <f t="shared" si="77"/>
        <v>0</v>
      </c>
      <c r="U281" s="487">
        <f>P281+Q281+R281+S281+T281</f>
        <v>0</v>
      </c>
    </row>
    <row r="282" spans="1:21" ht="13.8" thickBot="1">
      <c r="A282" s="481">
        <f>A279</f>
        <v>0</v>
      </c>
      <c r="B282" s="482" t="s">
        <v>970</v>
      </c>
      <c r="C282" s="488" t="str">
        <f>C279</f>
        <v>ТОРШАЕВА</v>
      </c>
      <c r="D282" s="503" t="str">
        <f>D278</f>
        <v>X</v>
      </c>
      <c r="E282" s="488" t="str">
        <f>E278</f>
        <v>САНДЫБАЙ</v>
      </c>
      <c r="F282" s="485"/>
      <c r="G282" s="485"/>
      <c r="H282" s="485"/>
      <c r="I282" s="485"/>
      <c r="J282" s="485"/>
      <c r="K282" s="485"/>
      <c r="L282" s="485"/>
      <c r="M282" s="486">
        <f t="shared" si="75"/>
        <v>0</v>
      </c>
      <c r="N282" s="486">
        <f t="shared" si="76"/>
        <v>0</v>
      </c>
      <c r="P282" s="487">
        <f t="shared" si="77"/>
        <v>0</v>
      </c>
      <c r="Q282" s="487">
        <f t="shared" si="77"/>
        <v>0</v>
      </c>
      <c r="R282" s="487">
        <f t="shared" si="77"/>
        <v>0</v>
      </c>
      <c r="S282" s="487">
        <f t="shared" si="77"/>
        <v>0</v>
      </c>
      <c r="T282" s="487">
        <f t="shared" si="77"/>
        <v>0</v>
      </c>
      <c r="U282" s="487">
        <f>P282+Q282+R282+S282+T282</f>
        <v>0</v>
      </c>
    </row>
    <row r="283" spans="1:21" ht="13.8" thickBot="1">
      <c r="A283" s="472"/>
      <c r="B283" s="474"/>
      <c r="D283" s="472"/>
      <c r="F283" s="474"/>
      <c r="G283" s="474"/>
      <c r="H283" s="474"/>
      <c r="I283" s="493" t="s">
        <v>976</v>
      </c>
      <c r="J283" s="474"/>
      <c r="K283" s="474"/>
      <c r="L283" s="474"/>
      <c r="M283" s="494">
        <f>SUM(M278,M279,M280,M281,M282)</f>
        <v>3</v>
      </c>
      <c r="N283" s="495">
        <f>SUM(N278,N279,N280,N281,N282,)</f>
        <v>0</v>
      </c>
      <c r="P283" s="472"/>
      <c r="Q283" s="472"/>
      <c r="R283" s="472"/>
      <c r="S283" s="472"/>
      <c r="T283" s="472"/>
      <c r="U283" s="472"/>
    </row>
    <row r="284" spans="1:21" ht="15.6">
      <c r="A284" s="472"/>
      <c r="B284" s="474"/>
      <c r="C284" s="496" t="s">
        <v>977</v>
      </c>
      <c r="D284" s="497"/>
      <c r="E284" s="498" t="str">
        <f>C277</f>
        <v>МАНГИСТАУСКАЯ обл.</v>
      </c>
      <c r="F284" s="474"/>
      <c r="G284" s="474"/>
      <c r="H284" s="474"/>
      <c r="I284" s="474"/>
      <c r="J284" s="474"/>
      <c r="K284" s="474"/>
      <c r="L284" s="474"/>
      <c r="M284" s="474"/>
      <c r="N284" s="474"/>
      <c r="P284" s="472"/>
      <c r="Q284" s="472"/>
      <c r="R284" s="472"/>
      <c r="S284" s="472"/>
      <c r="T284" s="472"/>
      <c r="U284" s="472"/>
    </row>
    <row r="286" spans="1:21" ht="13.8">
      <c r="A286" s="472"/>
      <c r="B286" s="476" t="s">
        <v>1046</v>
      </c>
      <c r="D286" s="472"/>
      <c r="F286" s="474"/>
      <c r="G286" s="474"/>
      <c r="H286" s="474"/>
      <c r="I286" s="474"/>
      <c r="J286" s="474"/>
      <c r="K286" s="474"/>
      <c r="L286" s="474"/>
      <c r="M286" s="474"/>
      <c r="N286" s="474"/>
      <c r="P286" s="472"/>
      <c r="Q286" s="472"/>
      <c r="R286" s="472"/>
      <c r="S286" s="472"/>
      <c r="T286" s="472"/>
      <c r="U286" s="472"/>
    </row>
    <row r="287" spans="1:21">
      <c r="A287" s="472"/>
      <c r="B287" s="725" t="s">
        <v>959</v>
      </c>
      <c r="C287" s="477" t="s">
        <v>960</v>
      </c>
      <c r="D287" s="725" t="s">
        <v>959</v>
      </c>
      <c r="E287" s="477" t="s">
        <v>961</v>
      </c>
      <c r="F287" s="727" t="s">
        <v>962</v>
      </c>
      <c r="G287" s="728"/>
      <c r="H287" s="728"/>
      <c r="I287" s="728"/>
      <c r="J287" s="728"/>
      <c r="K287" s="727" t="s">
        <v>963</v>
      </c>
      <c r="L287" s="729"/>
      <c r="M287" s="727" t="s">
        <v>964</v>
      </c>
      <c r="N287" s="729"/>
      <c r="P287" s="472"/>
      <c r="Q287" s="472"/>
      <c r="R287" s="472"/>
      <c r="S287" s="472"/>
      <c r="T287" s="472"/>
      <c r="U287" s="472"/>
    </row>
    <row r="288" spans="1:21" ht="13.8">
      <c r="A288" s="478"/>
      <c r="B288" s="726"/>
      <c r="C288" s="479" t="s">
        <v>13</v>
      </c>
      <c r="D288" s="726"/>
      <c r="E288" s="479" t="s">
        <v>1094</v>
      </c>
      <c r="F288" s="480">
        <v>1</v>
      </c>
      <c r="G288" s="480">
        <v>2</v>
      </c>
      <c r="H288" s="480">
        <v>3</v>
      </c>
      <c r="I288" s="480">
        <v>4</v>
      </c>
      <c r="J288" s="480">
        <v>5</v>
      </c>
      <c r="K288" s="480" t="s">
        <v>965</v>
      </c>
      <c r="L288" s="480" t="s">
        <v>409</v>
      </c>
      <c r="M288" s="480" t="s">
        <v>966</v>
      </c>
      <c r="N288" s="480" t="s">
        <v>967</v>
      </c>
      <c r="P288" s="472"/>
      <c r="Q288" s="472"/>
      <c r="R288" s="472"/>
      <c r="S288" s="472"/>
      <c r="T288" s="472"/>
      <c r="U288" s="472"/>
    </row>
    <row r="289" spans="1:21">
      <c r="A289" s="481"/>
      <c r="B289" s="482" t="s">
        <v>968</v>
      </c>
      <c r="C289" s="483" t="s">
        <v>585</v>
      </c>
      <c r="D289" s="503" t="s">
        <v>969</v>
      </c>
      <c r="E289" s="483" t="s">
        <v>460</v>
      </c>
      <c r="F289" s="485">
        <v>9</v>
      </c>
      <c r="G289" s="485">
        <v>7</v>
      </c>
      <c r="H289" s="485">
        <v>5</v>
      </c>
      <c r="I289" s="485"/>
      <c r="J289" s="485"/>
      <c r="K289" s="485"/>
      <c r="L289" s="485"/>
      <c r="M289" s="486">
        <f t="shared" ref="M289:M293" si="78">IF(OR(U289=1,U289=2,U289=3),1,0)</f>
        <v>1</v>
      </c>
      <c r="N289" s="486">
        <f t="shared" ref="N289:N293" si="79">IF(OR(U289=-1,U289=-2,U289=-3),1,0)</f>
        <v>0</v>
      </c>
      <c r="P289" s="487">
        <f t="shared" ref="P289:T293" si="80">SIGN(F289)</f>
        <v>1</v>
      </c>
      <c r="Q289" s="487">
        <f t="shared" si="80"/>
        <v>1</v>
      </c>
      <c r="R289" s="487">
        <f t="shared" si="80"/>
        <v>1</v>
      </c>
      <c r="S289" s="487">
        <f t="shared" si="80"/>
        <v>0</v>
      </c>
      <c r="T289" s="487">
        <f t="shared" si="80"/>
        <v>0</v>
      </c>
      <c r="U289" s="487">
        <f>P289+Q289+R289+S289+T289</f>
        <v>3</v>
      </c>
    </row>
    <row r="290" spans="1:21">
      <c r="A290" s="481"/>
      <c r="B290" s="482" t="s">
        <v>970</v>
      </c>
      <c r="C290" s="488" t="s">
        <v>599</v>
      </c>
      <c r="D290" s="503" t="s">
        <v>972</v>
      </c>
      <c r="E290" s="488" t="s">
        <v>564</v>
      </c>
      <c r="F290" s="485">
        <v>-6</v>
      </c>
      <c r="G290" s="485">
        <v>-6</v>
      </c>
      <c r="H290" s="485">
        <v>-4</v>
      </c>
      <c r="I290" s="485"/>
      <c r="J290" s="485"/>
      <c r="K290" s="485"/>
      <c r="L290" s="485"/>
      <c r="M290" s="486">
        <f t="shared" si="78"/>
        <v>0</v>
      </c>
      <c r="N290" s="486">
        <f t="shared" si="79"/>
        <v>1</v>
      </c>
      <c r="P290" s="487">
        <f t="shared" si="80"/>
        <v>-1</v>
      </c>
      <c r="Q290" s="487">
        <f t="shared" si="80"/>
        <v>-1</v>
      </c>
      <c r="R290" s="487">
        <f t="shared" si="80"/>
        <v>-1</v>
      </c>
      <c r="S290" s="487">
        <f t="shared" si="80"/>
        <v>0</v>
      </c>
      <c r="T290" s="487">
        <f t="shared" si="80"/>
        <v>0</v>
      </c>
      <c r="U290" s="487">
        <f>P290+Q290+R290+S290+T290</f>
        <v>-3</v>
      </c>
    </row>
    <row r="291" spans="1:21">
      <c r="A291" s="481">
        <f>A289</f>
        <v>0</v>
      </c>
      <c r="B291" s="489" t="s">
        <v>973</v>
      </c>
      <c r="C291" s="490" t="s">
        <v>579</v>
      </c>
      <c r="D291" s="503" t="s">
        <v>975</v>
      </c>
      <c r="E291" s="490" t="s">
        <v>1098</v>
      </c>
      <c r="F291" s="491">
        <v>-4</v>
      </c>
      <c r="G291" s="491">
        <v>4</v>
      </c>
      <c r="H291" s="491">
        <v>9</v>
      </c>
      <c r="I291" s="491">
        <v>-7</v>
      </c>
      <c r="J291" s="491">
        <v>-7</v>
      </c>
      <c r="K291" s="491"/>
      <c r="L291" s="491"/>
      <c r="M291" s="491">
        <f t="shared" si="78"/>
        <v>0</v>
      </c>
      <c r="N291" s="491">
        <f t="shared" si="79"/>
        <v>1</v>
      </c>
      <c r="P291" s="487">
        <f t="shared" si="80"/>
        <v>-1</v>
      </c>
      <c r="Q291" s="487">
        <f t="shared" si="80"/>
        <v>1</v>
      </c>
      <c r="R291" s="487">
        <f t="shared" si="80"/>
        <v>1</v>
      </c>
      <c r="S291" s="487">
        <f t="shared" si="80"/>
        <v>-1</v>
      </c>
      <c r="T291" s="487">
        <f t="shared" si="80"/>
        <v>-1</v>
      </c>
      <c r="U291" s="487">
        <f>P291+Q291+R291+S291+T291</f>
        <v>-1</v>
      </c>
    </row>
    <row r="292" spans="1:21">
      <c r="A292" s="481">
        <f>A289</f>
        <v>0</v>
      </c>
      <c r="B292" s="482" t="s">
        <v>968</v>
      </c>
      <c r="C292" s="488" t="str">
        <f>C289</f>
        <v>ХУСЕЙНОВА</v>
      </c>
      <c r="D292" s="503" t="str">
        <f>D290</f>
        <v>Y</v>
      </c>
      <c r="E292" s="488" t="str">
        <f>E290</f>
        <v>АКАШЕВА</v>
      </c>
      <c r="F292" s="485">
        <v>8</v>
      </c>
      <c r="G292" s="485">
        <v>5</v>
      </c>
      <c r="H292" s="485">
        <v>-7</v>
      </c>
      <c r="I292" s="485">
        <v>7</v>
      </c>
      <c r="J292" s="485"/>
      <c r="K292" s="485"/>
      <c r="L292" s="485"/>
      <c r="M292" s="486">
        <f t="shared" si="78"/>
        <v>1</v>
      </c>
      <c r="N292" s="486">
        <f t="shared" si="79"/>
        <v>0</v>
      </c>
      <c r="P292" s="487">
        <f t="shared" si="80"/>
        <v>1</v>
      </c>
      <c r="Q292" s="487">
        <f t="shared" si="80"/>
        <v>1</v>
      </c>
      <c r="R292" s="487">
        <f t="shared" si="80"/>
        <v>-1</v>
      </c>
      <c r="S292" s="487">
        <f t="shared" si="80"/>
        <v>1</v>
      </c>
      <c r="T292" s="487">
        <f t="shared" si="80"/>
        <v>0</v>
      </c>
      <c r="U292" s="487">
        <f>P292+Q292+R292+S292+T292</f>
        <v>2</v>
      </c>
    </row>
    <row r="293" spans="1:21" ht="13.8" thickBot="1">
      <c r="A293" s="481">
        <f>A290</f>
        <v>0</v>
      </c>
      <c r="B293" s="482" t="s">
        <v>970</v>
      </c>
      <c r="C293" s="488" t="str">
        <f>C290</f>
        <v>САПАРОВА</v>
      </c>
      <c r="D293" s="503" t="str">
        <f>D289</f>
        <v>X</v>
      </c>
      <c r="E293" s="488" t="str">
        <f>E289</f>
        <v>АШКЕЕВА</v>
      </c>
      <c r="F293" s="485">
        <v>-9</v>
      </c>
      <c r="G293" s="485">
        <v>6</v>
      </c>
      <c r="H293" s="485">
        <v>-11</v>
      </c>
      <c r="I293" s="485">
        <v>9</v>
      </c>
      <c r="J293" s="485">
        <v>-11</v>
      </c>
      <c r="K293" s="485"/>
      <c r="L293" s="485"/>
      <c r="M293" s="486">
        <f t="shared" si="78"/>
        <v>0</v>
      </c>
      <c r="N293" s="486">
        <f t="shared" si="79"/>
        <v>1</v>
      </c>
      <c r="P293" s="487">
        <f t="shared" si="80"/>
        <v>-1</v>
      </c>
      <c r="Q293" s="487">
        <f t="shared" si="80"/>
        <v>1</v>
      </c>
      <c r="R293" s="487">
        <f t="shared" si="80"/>
        <v>-1</v>
      </c>
      <c r="S293" s="487">
        <f t="shared" si="80"/>
        <v>1</v>
      </c>
      <c r="T293" s="487">
        <f t="shared" si="80"/>
        <v>-1</v>
      </c>
      <c r="U293" s="487">
        <f>P293+Q293+R293+S293+T293</f>
        <v>-1</v>
      </c>
    </row>
    <row r="294" spans="1:21" ht="13.8" thickBot="1">
      <c r="A294" s="472"/>
      <c r="B294" s="474"/>
      <c r="D294" s="472"/>
      <c r="F294" s="474"/>
      <c r="G294" s="474"/>
      <c r="H294" s="474"/>
      <c r="I294" s="493" t="s">
        <v>976</v>
      </c>
      <c r="J294" s="474"/>
      <c r="K294" s="474"/>
      <c r="L294" s="474"/>
      <c r="M294" s="494">
        <f>SUM(M289,M290,M291,M292,M293)</f>
        <v>2</v>
      </c>
      <c r="N294" s="495">
        <f>SUM(N289,N290,N291,N292,N293,)</f>
        <v>3</v>
      </c>
      <c r="P294" s="472"/>
      <c r="Q294" s="472"/>
      <c r="R294" s="472"/>
      <c r="S294" s="472"/>
      <c r="T294" s="472"/>
      <c r="U294" s="472"/>
    </row>
    <row r="295" spans="1:21" ht="15.6">
      <c r="A295" s="472"/>
      <c r="B295" s="474"/>
      <c r="C295" s="496" t="s">
        <v>977</v>
      </c>
      <c r="D295" s="497"/>
      <c r="E295" s="498" t="str">
        <f>E288</f>
        <v>КАРАГАНДИНСКАЯ обл</v>
      </c>
      <c r="F295" s="474"/>
      <c r="G295" s="474"/>
      <c r="H295" s="474"/>
      <c r="I295" s="474"/>
      <c r="J295" s="474"/>
      <c r="K295" s="474"/>
      <c r="L295" s="474"/>
      <c r="M295" s="474"/>
      <c r="N295" s="474"/>
      <c r="P295" s="472"/>
      <c r="Q295" s="472"/>
      <c r="R295" s="472"/>
      <c r="S295" s="472"/>
      <c r="T295" s="472"/>
      <c r="U295" s="472"/>
    </row>
    <row r="297" spans="1:21" ht="13.8">
      <c r="A297" s="472"/>
      <c r="B297" s="476" t="s">
        <v>1047</v>
      </c>
      <c r="D297" s="472"/>
      <c r="F297" s="474"/>
      <c r="G297" s="474"/>
      <c r="H297" s="474"/>
      <c r="I297" s="474"/>
      <c r="J297" s="474"/>
      <c r="K297" s="474"/>
      <c r="L297" s="474"/>
      <c r="M297" s="474"/>
      <c r="N297" s="474"/>
      <c r="P297" s="472"/>
      <c r="Q297" s="472"/>
      <c r="R297" s="472"/>
      <c r="S297" s="472"/>
      <c r="T297" s="472"/>
      <c r="U297" s="472"/>
    </row>
    <row r="298" spans="1:21">
      <c r="A298" s="472"/>
      <c r="B298" s="725" t="s">
        <v>959</v>
      </c>
      <c r="C298" s="477" t="s">
        <v>960</v>
      </c>
      <c r="D298" s="725" t="s">
        <v>959</v>
      </c>
      <c r="E298" s="477" t="s">
        <v>961</v>
      </c>
      <c r="F298" s="727" t="s">
        <v>962</v>
      </c>
      <c r="G298" s="728"/>
      <c r="H298" s="728"/>
      <c r="I298" s="728"/>
      <c r="J298" s="728"/>
      <c r="K298" s="727" t="s">
        <v>963</v>
      </c>
      <c r="L298" s="729"/>
      <c r="M298" s="727" t="s">
        <v>964</v>
      </c>
      <c r="N298" s="729"/>
      <c r="P298" s="472"/>
      <c r="Q298" s="472"/>
      <c r="R298" s="472"/>
      <c r="S298" s="472"/>
      <c r="T298" s="472"/>
      <c r="U298" s="472"/>
    </row>
    <row r="299" spans="1:21" ht="13.8">
      <c r="A299" s="478"/>
      <c r="B299" s="726"/>
      <c r="C299" s="479" t="s">
        <v>408</v>
      </c>
      <c r="D299" s="726"/>
      <c r="E299" s="479" t="s">
        <v>387</v>
      </c>
      <c r="F299" s="480">
        <v>1</v>
      </c>
      <c r="G299" s="480">
        <v>2</v>
      </c>
      <c r="H299" s="480">
        <v>3</v>
      </c>
      <c r="I299" s="480">
        <v>4</v>
      </c>
      <c r="J299" s="480">
        <v>5</v>
      </c>
      <c r="K299" s="480" t="s">
        <v>965</v>
      </c>
      <c r="L299" s="480" t="s">
        <v>409</v>
      </c>
      <c r="M299" s="480" t="s">
        <v>966</v>
      </c>
      <c r="N299" s="480" t="s">
        <v>967</v>
      </c>
      <c r="P299" s="472"/>
      <c r="Q299" s="472"/>
      <c r="R299" s="472"/>
      <c r="S299" s="472"/>
      <c r="T299" s="472"/>
      <c r="U299" s="472"/>
    </row>
    <row r="300" spans="1:21">
      <c r="A300" s="481"/>
      <c r="B300" s="482" t="s">
        <v>968</v>
      </c>
      <c r="C300" s="483" t="s">
        <v>567</v>
      </c>
      <c r="D300" s="503" t="s">
        <v>969</v>
      </c>
      <c r="E300" s="147" t="s">
        <v>605</v>
      </c>
      <c r="F300" s="485">
        <v>-4</v>
      </c>
      <c r="G300" s="485">
        <v>8</v>
      </c>
      <c r="H300" s="485">
        <v>4</v>
      </c>
      <c r="I300" s="485">
        <v>-7</v>
      </c>
      <c r="J300" s="485">
        <v>5</v>
      </c>
      <c r="K300" s="485"/>
      <c r="L300" s="485"/>
      <c r="M300" s="486">
        <f t="shared" ref="M300:M304" si="81">IF(OR(U300=1,U300=2,U300=3),1,0)</f>
        <v>1</v>
      </c>
      <c r="N300" s="486">
        <f t="shared" ref="N300:N304" si="82">IF(OR(U300=-1,U300=-2,U300=-3),1,0)</f>
        <v>0</v>
      </c>
      <c r="P300" s="487">
        <f t="shared" ref="P300:T304" si="83">SIGN(F300)</f>
        <v>-1</v>
      </c>
      <c r="Q300" s="487">
        <f t="shared" si="83"/>
        <v>1</v>
      </c>
      <c r="R300" s="487">
        <f t="shared" si="83"/>
        <v>1</v>
      </c>
      <c r="S300" s="487">
        <f t="shared" si="83"/>
        <v>-1</v>
      </c>
      <c r="T300" s="487">
        <f t="shared" si="83"/>
        <v>1</v>
      </c>
      <c r="U300" s="487">
        <f>P300+Q300+R300+S300+T300</f>
        <v>1</v>
      </c>
    </row>
    <row r="301" spans="1:21">
      <c r="A301" s="481"/>
      <c r="B301" s="482" t="s">
        <v>970</v>
      </c>
      <c r="C301" s="488" t="s">
        <v>569</v>
      </c>
      <c r="D301" s="503" t="s">
        <v>972</v>
      </c>
      <c r="E301" s="488" t="s">
        <v>573</v>
      </c>
      <c r="F301" s="485">
        <v>9</v>
      </c>
      <c r="G301" s="485">
        <v>-4</v>
      </c>
      <c r="H301" s="485">
        <v>-10</v>
      </c>
      <c r="I301" s="485">
        <v>-2</v>
      </c>
      <c r="J301" s="485"/>
      <c r="K301" s="485"/>
      <c r="L301" s="485"/>
      <c r="M301" s="486">
        <f t="shared" si="81"/>
        <v>0</v>
      </c>
      <c r="N301" s="486">
        <f t="shared" si="82"/>
        <v>1</v>
      </c>
      <c r="P301" s="487">
        <f t="shared" si="83"/>
        <v>1</v>
      </c>
      <c r="Q301" s="487">
        <f t="shared" si="83"/>
        <v>-1</v>
      </c>
      <c r="R301" s="487">
        <f t="shared" si="83"/>
        <v>-1</v>
      </c>
      <c r="S301" s="487">
        <f t="shared" si="83"/>
        <v>-1</v>
      </c>
      <c r="T301" s="487">
        <f t="shared" si="83"/>
        <v>0</v>
      </c>
      <c r="U301" s="487">
        <f>P301+Q301+R301+S301+T301</f>
        <v>-2</v>
      </c>
    </row>
    <row r="302" spans="1:21">
      <c r="A302" s="481">
        <f>A300</f>
        <v>0</v>
      </c>
      <c r="B302" s="489" t="s">
        <v>973</v>
      </c>
      <c r="C302" s="490" t="s">
        <v>498</v>
      </c>
      <c r="D302" s="503" t="s">
        <v>975</v>
      </c>
      <c r="E302" s="490" t="s">
        <v>438</v>
      </c>
      <c r="F302" s="491">
        <v>6</v>
      </c>
      <c r="G302" s="491">
        <v>8</v>
      </c>
      <c r="H302" s="491">
        <v>-10</v>
      </c>
      <c r="I302" s="491">
        <v>10</v>
      </c>
      <c r="J302" s="491"/>
      <c r="K302" s="491"/>
      <c r="L302" s="491"/>
      <c r="M302" s="491">
        <f t="shared" si="81"/>
        <v>1</v>
      </c>
      <c r="N302" s="491">
        <f t="shared" si="82"/>
        <v>0</v>
      </c>
      <c r="P302" s="487">
        <f t="shared" si="83"/>
        <v>1</v>
      </c>
      <c r="Q302" s="487">
        <f t="shared" si="83"/>
        <v>1</v>
      </c>
      <c r="R302" s="487">
        <f t="shared" si="83"/>
        <v>-1</v>
      </c>
      <c r="S302" s="487">
        <f t="shared" si="83"/>
        <v>1</v>
      </c>
      <c r="T302" s="487">
        <f t="shared" si="83"/>
        <v>0</v>
      </c>
      <c r="U302" s="487">
        <f>P302+Q302+R302+S302+T302</f>
        <v>2</v>
      </c>
    </row>
    <row r="303" spans="1:21">
      <c r="A303" s="481">
        <f>A300</f>
        <v>0</v>
      </c>
      <c r="B303" s="482" t="s">
        <v>968</v>
      </c>
      <c r="C303" s="488" t="str">
        <f>C300</f>
        <v>УСПАНОВА</v>
      </c>
      <c r="D303" s="503" t="str">
        <f>D301</f>
        <v>Y</v>
      </c>
      <c r="E303" s="488" t="str">
        <f>E301</f>
        <v>РОМАНОВСКАЯ</v>
      </c>
      <c r="F303" s="485">
        <v>-6</v>
      </c>
      <c r="G303" s="485">
        <v>8</v>
      </c>
      <c r="H303" s="485">
        <v>-4</v>
      </c>
      <c r="I303" s="485">
        <v>-7</v>
      </c>
      <c r="J303" s="485"/>
      <c r="K303" s="485"/>
      <c r="L303" s="485"/>
      <c r="M303" s="486">
        <f t="shared" si="81"/>
        <v>0</v>
      </c>
      <c r="N303" s="486">
        <f t="shared" si="82"/>
        <v>1</v>
      </c>
      <c r="P303" s="487">
        <f t="shared" si="83"/>
        <v>-1</v>
      </c>
      <c r="Q303" s="487">
        <f t="shared" si="83"/>
        <v>1</v>
      </c>
      <c r="R303" s="487">
        <f t="shared" si="83"/>
        <v>-1</v>
      </c>
      <c r="S303" s="487">
        <f t="shared" si="83"/>
        <v>-1</v>
      </c>
      <c r="T303" s="487">
        <f t="shared" si="83"/>
        <v>0</v>
      </c>
      <c r="U303" s="487">
        <f>P303+Q303+R303+S303+T303</f>
        <v>-2</v>
      </c>
    </row>
    <row r="304" spans="1:21" ht="13.8" thickBot="1">
      <c r="A304" s="481">
        <f>A301</f>
        <v>0</v>
      </c>
      <c r="B304" s="482" t="s">
        <v>970</v>
      </c>
      <c r="C304" s="488" t="str">
        <f>C301</f>
        <v>БЕЙСЕНОВА</v>
      </c>
      <c r="D304" s="503" t="str">
        <f>D300</f>
        <v>X</v>
      </c>
      <c r="E304" s="488" t="str">
        <f>E300</f>
        <v>ОТЕПОВА</v>
      </c>
      <c r="F304" s="485">
        <v>-6</v>
      </c>
      <c r="G304" s="485">
        <v>-8</v>
      </c>
      <c r="H304" s="485">
        <v>-7</v>
      </c>
      <c r="I304" s="485"/>
      <c r="J304" s="485"/>
      <c r="K304" s="485"/>
      <c r="L304" s="485"/>
      <c r="M304" s="486">
        <f t="shared" si="81"/>
        <v>0</v>
      </c>
      <c r="N304" s="486">
        <f t="shared" si="82"/>
        <v>1</v>
      </c>
      <c r="P304" s="487">
        <f t="shared" si="83"/>
        <v>-1</v>
      </c>
      <c r="Q304" s="487">
        <f t="shared" si="83"/>
        <v>-1</v>
      </c>
      <c r="R304" s="487">
        <f t="shared" si="83"/>
        <v>-1</v>
      </c>
      <c r="S304" s="487">
        <f t="shared" si="83"/>
        <v>0</v>
      </c>
      <c r="T304" s="487">
        <f t="shared" si="83"/>
        <v>0</v>
      </c>
      <c r="U304" s="487">
        <f>P304+Q304+R304+S304+T304</f>
        <v>-3</v>
      </c>
    </row>
    <row r="305" spans="1:21" ht="13.8" thickBot="1">
      <c r="A305" s="472"/>
      <c r="B305" s="474"/>
      <c r="D305" s="472"/>
      <c r="F305" s="474"/>
      <c r="G305" s="474"/>
      <c r="H305" s="474"/>
      <c r="I305" s="493" t="s">
        <v>976</v>
      </c>
      <c r="J305" s="474"/>
      <c r="K305" s="474"/>
      <c r="L305" s="474"/>
      <c r="M305" s="494">
        <f>SUM(M300,M301,M302,M303,M304)</f>
        <v>2</v>
      </c>
      <c r="N305" s="495">
        <f>SUM(N300,N301,N302,N303,N304,)</f>
        <v>3</v>
      </c>
      <c r="P305" s="472"/>
      <c r="Q305" s="472"/>
      <c r="R305" s="472"/>
      <c r="S305" s="472"/>
      <c r="T305" s="472"/>
      <c r="U305" s="472"/>
    </row>
    <row r="306" spans="1:21" ht="15.6">
      <c r="A306" s="472"/>
      <c r="B306" s="474"/>
      <c r="C306" s="496" t="s">
        <v>977</v>
      </c>
      <c r="D306" s="497"/>
      <c r="E306" s="498" t="str">
        <f>E299</f>
        <v>ПАВЛОДАРСКАЯ обл.</v>
      </c>
      <c r="F306" s="474"/>
      <c r="G306" s="474"/>
      <c r="H306" s="474"/>
      <c r="I306" s="474"/>
      <c r="J306" s="474"/>
      <c r="K306" s="474"/>
      <c r="L306" s="474"/>
      <c r="M306" s="474"/>
      <c r="N306" s="474"/>
      <c r="P306" s="472"/>
      <c r="Q306" s="472"/>
      <c r="R306" s="472"/>
      <c r="S306" s="472"/>
      <c r="T306" s="472"/>
      <c r="U306" s="472"/>
    </row>
    <row r="308" spans="1:21" ht="13.8">
      <c r="A308" s="472"/>
      <c r="B308" s="476" t="s">
        <v>1049</v>
      </c>
      <c r="D308" s="472"/>
      <c r="F308" s="474"/>
      <c r="G308" s="474"/>
      <c r="H308" s="474"/>
      <c r="I308" s="474"/>
      <c r="J308" s="474"/>
      <c r="K308" s="474"/>
      <c r="L308" s="474"/>
      <c r="M308" s="474"/>
      <c r="N308" s="474"/>
      <c r="P308" s="472"/>
      <c r="Q308" s="472"/>
      <c r="R308" s="472"/>
      <c r="S308" s="472"/>
      <c r="T308" s="472"/>
      <c r="U308" s="472"/>
    </row>
    <row r="309" spans="1:21">
      <c r="A309" s="472"/>
      <c r="B309" s="725" t="s">
        <v>959</v>
      </c>
      <c r="C309" s="477" t="s">
        <v>960</v>
      </c>
      <c r="D309" s="725" t="s">
        <v>959</v>
      </c>
      <c r="E309" s="477" t="s">
        <v>961</v>
      </c>
      <c r="F309" s="727" t="s">
        <v>962</v>
      </c>
      <c r="G309" s="728"/>
      <c r="H309" s="728"/>
      <c r="I309" s="728"/>
      <c r="J309" s="728"/>
      <c r="K309" s="727" t="s">
        <v>963</v>
      </c>
      <c r="L309" s="729"/>
      <c r="M309" s="727" t="s">
        <v>964</v>
      </c>
      <c r="N309" s="729"/>
      <c r="P309" s="472"/>
      <c r="Q309" s="472"/>
      <c r="R309" s="472"/>
      <c r="S309" s="472"/>
      <c r="T309" s="472"/>
      <c r="U309" s="472"/>
    </row>
    <row r="310" spans="1:21" ht="13.8">
      <c r="A310" s="478"/>
      <c r="B310" s="726"/>
      <c r="C310" s="479" t="s">
        <v>374</v>
      </c>
      <c r="D310" s="726"/>
      <c r="E310" s="479" t="s">
        <v>407</v>
      </c>
      <c r="F310" s="480">
        <v>1</v>
      </c>
      <c r="G310" s="480">
        <v>2</v>
      </c>
      <c r="H310" s="480">
        <v>3</v>
      </c>
      <c r="I310" s="480">
        <v>4</v>
      </c>
      <c r="J310" s="480">
        <v>5</v>
      </c>
      <c r="K310" s="480" t="s">
        <v>965</v>
      </c>
      <c r="L310" s="480" t="s">
        <v>409</v>
      </c>
      <c r="M310" s="480" t="s">
        <v>966</v>
      </c>
      <c r="N310" s="480" t="s">
        <v>967</v>
      </c>
      <c r="P310" s="472"/>
      <c r="Q310" s="472"/>
      <c r="R310" s="472"/>
      <c r="S310" s="472"/>
      <c r="T310" s="472"/>
      <c r="U310" s="472"/>
    </row>
    <row r="311" spans="1:21">
      <c r="A311" s="481"/>
      <c r="B311" s="482" t="s">
        <v>968</v>
      </c>
      <c r="C311" s="483" t="s">
        <v>593</v>
      </c>
      <c r="D311" s="503" t="s">
        <v>969</v>
      </c>
      <c r="E311" s="483" t="s">
        <v>504</v>
      </c>
      <c r="F311" s="485">
        <v>10</v>
      </c>
      <c r="G311" s="485">
        <v>7</v>
      </c>
      <c r="H311" s="485">
        <v>-10</v>
      </c>
      <c r="I311" s="485">
        <v>7</v>
      </c>
      <c r="J311" s="485"/>
      <c r="K311" s="485"/>
      <c r="L311" s="485"/>
      <c r="M311" s="486">
        <f t="shared" ref="M311:M315" si="84">IF(OR(U311=1,U311=2,U311=3),1,0)</f>
        <v>1</v>
      </c>
      <c r="N311" s="486">
        <f t="shared" ref="N311:N315" si="85">IF(OR(U311=-1,U311=-2,U311=-3),1,0)</f>
        <v>0</v>
      </c>
      <c r="P311" s="487">
        <f t="shared" ref="P311:T315" si="86">SIGN(F311)</f>
        <v>1</v>
      </c>
      <c r="Q311" s="487">
        <f t="shared" si="86"/>
        <v>1</v>
      </c>
      <c r="R311" s="487">
        <f t="shared" si="86"/>
        <v>-1</v>
      </c>
      <c r="S311" s="487">
        <f t="shared" si="86"/>
        <v>1</v>
      </c>
      <c r="T311" s="487">
        <f t="shared" si="86"/>
        <v>0</v>
      </c>
      <c r="U311" s="487">
        <f>P311+Q311+R311+S311+T311</f>
        <v>2</v>
      </c>
    </row>
    <row r="312" spans="1:21">
      <c r="A312" s="481"/>
      <c r="B312" s="482" t="s">
        <v>970</v>
      </c>
      <c r="C312" s="488" t="s">
        <v>581</v>
      </c>
      <c r="D312" s="503" t="s">
        <v>972</v>
      </c>
      <c r="E312" s="488" t="s">
        <v>603</v>
      </c>
      <c r="F312" s="485">
        <v>-2</v>
      </c>
      <c r="G312" s="485">
        <v>-9</v>
      </c>
      <c r="H312" s="485">
        <v>12</v>
      </c>
      <c r="I312" s="485">
        <v>-3</v>
      </c>
      <c r="J312" s="485"/>
      <c r="K312" s="485"/>
      <c r="L312" s="485"/>
      <c r="M312" s="486">
        <f t="shared" si="84"/>
        <v>0</v>
      </c>
      <c r="N312" s="486">
        <f t="shared" si="85"/>
        <v>1</v>
      </c>
      <c r="P312" s="487">
        <f t="shared" si="86"/>
        <v>-1</v>
      </c>
      <c r="Q312" s="487">
        <f t="shared" si="86"/>
        <v>-1</v>
      </c>
      <c r="R312" s="487">
        <f t="shared" si="86"/>
        <v>1</v>
      </c>
      <c r="S312" s="487">
        <f t="shared" si="86"/>
        <v>-1</v>
      </c>
      <c r="T312" s="487">
        <f t="shared" si="86"/>
        <v>0</v>
      </c>
      <c r="U312" s="487">
        <f>P312+Q312+R312+S312+T312</f>
        <v>-2</v>
      </c>
    </row>
    <row r="313" spans="1:21">
      <c r="A313" s="481">
        <f>A311</f>
        <v>0</v>
      </c>
      <c r="B313" s="489" t="s">
        <v>973</v>
      </c>
      <c r="C313" s="490" t="s">
        <v>545</v>
      </c>
      <c r="D313" s="503" t="s">
        <v>975</v>
      </c>
      <c r="E313" s="490" t="s">
        <v>541</v>
      </c>
      <c r="F313" s="491">
        <v>-8</v>
      </c>
      <c r="G313" s="491">
        <v>7</v>
      </c>
      <c r="H313" s="491">
        <v>-8</v>
      </c>
      <c r="I313" s="491">
        <v>3</v>
      </c>
      <c r="J313" s="491">
        <v>-6</v>
      </c>
      <c r="K313" s="491"/>
      <c r="L313" s="491"/>
      <c r="M313" s="491">
        <f t="shared" si="84"/>
        <v>0</v>
      </c>
      <c r="N313" s="491">
        <f t="shared" si="85"/>
        <v>1</v>
      </c>
      <c r="P313" s="487">
        <f t="shared" si="86"/>
        <v>-1</v>
      </c>
      <c r="Q313" s="487">
        <f t="shared" si="86"/>
        <v>1</v>
      </c>
      <c r="R313" s="487">
        <f t="shared" si="86"/>
        <v>-1</v>
      </c>
      <c r="S313" s="487">
        <f t="shared" si="86"/>
        <v>1</v>
      </c>
      <c r="T313" s="487">
        <f t="shared" si="86"/>
        <v>-1</v>
      </c>
      <c r="U313" s="487">
        <f>P313+Q313+R313+S313+T313</f>
        <v>-1</v>
      </c>
    </row>
    <row r="314" spans="1:21">
      <c r="A314" s="481">
        <f>A311</f>
        <v>0</v>
      </c>
      <c r="B314" s="482" t="s">
        <v>968</v>
      </c>
      <c r="C314" s="488" t="str">
        <f>C311</f>
        <v>КАЛЫКБАЙ</v>
      </c>
      <c r="D314" s="503" t="str">
        <f>D312</f>
        <v>Y</v>
      </c>
      <c r="E314" s="488" t="str">
        <f>E312</f>
        <v>БОРИСЮК</v>
      </c>
      <c r="F314" s="485">
        <v>-4</v>
      </c>
      <c r="G314" s="485">
        <v>8</v>
      </c>
      <c r="H314" s="485">
        <v>-4</v>
      </c>
      <c r="I314" s="485">
        <v>8</v>
      </c>
      <c r="J314" s="485">
        <v>-6</v>
      </c>
      <c r="K314" s="485"/>
      <c r="L314" s="485"/>
      <c r="M314" s="486">
        <f t="shared" si="84"/>
        <v>0</v>
      </c>
      <c r="N314" s="486">
        <f t="shared" si="85"/>
        <v>1</v>
      </c>
      <c r="P314" s="487">
        <f t="shared" si="86"/>
        <v>-1</v>
      </c>
      <c r="Q314" s="487">
        <f t="shared" si="86"/>
        <v>1</v>
      </c>
      <c r="R314" s="487">
        <f t="shared" si="86"/>
        <v>-1</v>
      </c>
      <c r="S314" s="487">
        <f t="shared" si="86"/>
        <v>1</v>
      </c>
      <c r="T314" s="487">
        <f t="shared" si="86"/>
        <v>-1</v>
      </c>
      <c r="U314" s="487">
        <f>P314+Q314+R314+S314+T314</f>
        <v>-1</v>
      </c>
    </row>
    <row r="315" spans="1:21" ht="13.8" thickBot="1">
      <c r="A315" s="481">
        <f>A312</f>
        <v>0</v>
      </c>
      <c r="B315" s="482" t="s">
        <v>970</v>
      </c>
      <c r="C315" s="488" t="str">
        <f>C312</f>
        <v>АСЫКБЕК</v>
      </c>
      <c r="D315" s="503" t="str">
        <f>D311</f>
        <v>X</v>
      </c>
      <c r="E315" s="488" t="str">
        <f>E311</f>
        <v>ПЬЯННИКОВА</v>
      </c>
      <c r="F315" s="485"/>
      <c r="G315" s="485"/>
      <c r="H315" s="485"/>
      <c r="I315" s="485"/>
      <c r="J315" s="485"/>
      <c r="K315" s="485"/>
      <c r="L315" s="485"/>
      <c r="M315" s="486">
        <f t="shared" si="84"/>
        <v>0</v>
      </c>
      <c r="N315" s="486">
        <f t="shared" si="85"/>
        <v>0</v>
      </c>
      <c r="P315" s="487">
        <f t="shared" si="86"/>
        <v>0</v>
      </c>
      <c r="Q315" s="487">
        <f t="shared" si="86"/>
        <v>0</v>
      </c>
      <c r="R315" s="487">
        <f t="shared" si="86"/>
        <v>0</v>
      </c>
      <c r="S315" s="487">
        <f t="shared" si="86"/>
        <v>0</v>
      </c>
      <c r="T315" s="487">
        <f t="shared" si="86"/>
        <v>0</v>
      </c>
      <c r="U315" s="487">
        <f>P315+Q315+R315+S315+T315</f>
        <v>0</v>
      </c>
    </row>
    <row r="316" spans="1:21" ht="13.8" thickBot="1">
      <c r="A316" s="472"/>
      <c r="B316" s="474"/>
      <c r="D316" s="472"/>
      <c r="F316" s="474"/>
      <c r="G316" s="474"/>
      <c r="H316" s="474"/>
      <c r="I316" s="493" t="s">
        <v>976</v>
      </c>
      <c r="J316" s="474"/>
      <c r="K316" s="474"/>
      <c r="L316" s="474"/>
      <c r="M316" s="494">
        <f>SUM(M311,M312,M313,M314,M315)</f>
        <v>1</v>
      </c>
      <c r="N316" s="495">
        <f>SUM(N311,N312,N313,N314,N315,)</f>
        <v>3</v>
      </c>
      <c r="P316" s="472"/>
      <c r="Q316" s="472"/>
      <c r="R316" s="472"/>
      <c r="S316" s="472"/>
      <c r="T316" s="472"/>
      <c r="U316" s="472"/>
    </row>
    <row r="317" spans="1:21" ht="15.6">
      <c r="A317" s="472"/>
      <c r="B317" s="474"/>
      <c r="C317" s="496" t="s">
        <v>977</v>
      </c>
      <c r="D317" s="497"/>
      <c r="E317" s="498" t="str">
        <f>E310</f>
        <v>КОСТАНАЙСКАЯ обл.</v>
      </c>
      <c r="F317" s="474"/>
      <c r="G317" s="474"/>
      <c r="H317" s="474"/>
      <c r="I317" s="474"/>
      <c r="J317" s="474"/>
      <c r="K317" s="474"/>
      <c r="L317" s="474"/>
      <c r="M317" s="474"/>
      <c r="N317" s="474"/>
      <c r="P317" s="472"/>
      <c r="Q317" s="472"/>
      <c r="R317" s="472"/>
      <c r="S317" s="472"/>
      <c r="T317" s="472"/>
      <c r="U317" s="472"/>
    </row>
    <row r="319" spans="1:21" ht="13.8">
      <c r="A319" s="472"/>
      <c r="B319" s="476" t="s">
        <v>1050</v>
      </c>
      <c r="D319" s="472"/>
      <c r="F319" s="474"/>
      <c r="G319" s="474"/>
      <c r="H319" s="474"/>
      <c r="I319" s="474"/>
      <c r="J319" s="474"/>
      <c r="K319" s="474"/>
      <c r="L319" s="474"/>
      <c r="M319" s="474"/>
      <c r="N319" s="474"/>
      <c r="P319" s="472"/>
      <c r="Q319" s="472"/>
      <c r="R319" s="472"/>
      <c r="S319" s="472"/>
      <c r="T319" s="472"/>
      <c r="U319" s="472"/>
    </row>
    <row r="320" spans="1:21">
      <c r="A320" s="472"/>
      <c r="B320" s="725" t="s">
        <v>959</v>
      </c>
      <c r="C320" s="477" t="s">
        <v>960</v>
      </c>
      <c r="D320" s="725" t="s">
        <v>959</v>
      </c>
      <c r="E320" s="477" t="s">
        <v>961</v>
      </c>
      <c r="F320" s="727" t="s">
        <v>962</v>
      </c>
      <c r="G320" s="728"/>
      <c r="H320" s="728"/>
      <c r="I320" s="728"/>
      <c r="J320" s="728"/>
      <c r="K320" s="727" t="s">
        <v>963</v>
      </c>
      <c r="L320" s="729"/>
      <c r="M320" s="727" t="s">
        <v>964</v>
      </c>
      <c r="N320" s="729"/>
      <c r="P320" s="472"/>
      <c r="Q320" s="472"/>
      <c r="R320" s="472"/>
      <c r="S320" s="472"/>
      <c r="T320" s="472"/>
      <c r="U320" s="472"/>
    </row>
    <row r="321" spans="1:21" ht="13.8">
      <c r="A321" s="478"/>
      <c r="B321" s="726"/>
      <c r="C321" s="479" t="s">
        <v>411</v>
      </c>
      <c r="D321" s="726"/>
      <c r="E321" s="479" t="s">
        <v>55</v>
      </c>
      <c r="F321" s="480">
        <v>1</v>
      </c>
      <c r="G321" s="480">
        <v>2</v>
      </c>
      <c r="H321" s="480">
        <v>3</v>
      </c>
      <c r="I321" s="480">
        <v>4</v>
      </c>
      <c r="J321" s="480">
        <v>5</v>
      </c>
      <c r="K321" s="480" t="s">
        <v>965</v>
      </c>
      <c r="L321" s="480" t="s">
        <v>409</v>
      </c>
      <c r="M321" s="480" t="s">
        <v>966</v>
      </c>
      <c r="N321" s="480" t="s">
        <v>967</v>
      </c>
      <c r="P321" s="472"/>
      <c r="Q321" s="472"/>
      <c r="R321" s="472"/>
      <c r="S321" s="472"/>
      <c r="T321" s="472"/>
      <c r="U321" s="472"/>
    </row>
    <row r="322" spans="1:21">
      <c r="A322" s="481"/>
      <c r="B322" s="482" t="s">
        <v>968</v>
      </c>
      <c r="C322" s="483" t="s">
        <v>482</v>
      </c>
      <c r="D322" s="503" t="s">
        <v>969</v>
      </c>
      <c r="E322" s="483" t="s">
        <v>552</v>
      </c>
      <c r="F322" s="485">
        <v>10</v>
      </c>
      <c r="G322" s="485">
        <v>-5</v>
      </c>
      <c r="H322" s="485">
        <v>-7</v>
      </c>
      <c r="I322" s="485">
        <v>-7</v>
      </c>
      <c r="J322" s="485"/>
      <c r="K322" s="485"/>
      <c r="L322" s="485"/>
      <c r="M322" s="486">
        <f t="shared" ref="M322:M326" si="87">IF(OR(U322=1,U322=2,U322=3),1,0)</f>
        <v>0</v>
      </c>
      <c r="N322" s="486">
        <f t="shared" ref="N322:N326" si="88">IF(OR(U322=-1,U322=-2,U322=-3),1,0)</f>
        <v>1</v>
      </c>
      <c r="P322" s="487">
        <f t="shared" ref="P322:T326" si="89">SIGN(F322)</f>
        <v>1</v>
      </c>
      <c r="Q322" s="487">
        <f t="shared" si="89"/>
        <v>-1</v>
      </c>
      <c r="R322" s="487">
        <f t="shared" si="89"/>
        <v>-1</v>
      </c>
      <c r="S322" s="487">
        <f t="shared" si="89"/>
        <v>-1</v>
      </c>
      <c r="T322" s="487">
        <f t="shared" si="89"/>
        <v>0</v>
      </c>
      <c r="U322" s="487">
        <f>P322+Q322+R322+S322+T322</f>
        <v>-2</v>
      </c>
    </row>
    <row r="323" spans="1:21">
      <c r="A323" s="481"/>
      <c r="B323" s="482" t="s">
        <v>970</v>
      </c>
      <c r="C323" s="488" t="s">
        <v>531</v>
      </c>
      <c r="D323" s="503" t="s">
        <v>972</v>
      </c>
      <c r="E323" s="488" t="s">
        <v>425</v>
      </c>
      <c r="F323" s="485">
        <v>8</v>
      </c>
      <c r="G323" s="485">
        <v>6</v>
      </c>
      <c r="H323" s="485">
        <v>5</v>
      </c>
      <c r="I323" s="485"/>
      <c r="J323" s="485"/>
      <c r="K323" s="485"/>
      <c r="L323" s="485"/>
      <c r="M323" s="486">
        <f t="shared" si="87"/>
        <v>1</v>
      </c>
      <c r="N323" s="486">
        <f t="shared" si="88"/>
        <v>0</v>
      </c>
      <c r="P323" s="487">
        <f t="shared" si="89"/>
        <v>1</v>
      </c>
      <c r="Q323" s="487">
        <f t="shared" si="89"/>
        <v>1</v>
      </c>
      <c r="R323" s="487">
        <f t="shared" si="89"/>
        <v>1</v>
      </c>
      <c r="S323" s="487">
        <f t="shared" si="89"/>
        <v>0</v>
      </c>
      <c r="T323" s="487">
        <f t="shared" si="89"/>
        <v>0</v>
      </c>
      <c r="U323" s="487">
        <f>P323+Q323+R323+S323+T323</f>
        <v>3</v>
      </c>
    </row>
    <row r="324" spans="1:21">
      <c r="A324" s="481">
        <f>A322</f>
        <v>0</v>
      </c>
      <c r="B324" s="489" t="s">
        <v>973</v>
      </c>
      <c r="C324" s="490" t="s">
        <v>543</v>
      </c>
      <c r="D324" s="503" t="s">
        <v>975</v>
      </c>
      <c r="E324" s="490" t="s">
        <v>462</v>
      </c>
      <c r="F324" s="491">
        <v>-4</v>
      </c>
      <c r="G324" s="491">
        <v>-6</v>
      </c>
      <c r="H324" s="491">
        <v>-4</v>
      </c>
      <c r="I324" s="491"/>
      <c r="J324" s="491"/>
      <c r="K324" s="491"/>
      <c r="L324" s="491"/>
      <c r="M324" s="491">
        <f t="shared" si="87"/>
        <v>0</v>
      </c>
      <c r="N324" s="491">
        <f t="shared" si="88"/>
        <v>1</v>
      </c>
      <c r="P324" s="487">
        <f t="shared" si="89"/>
        <v>-1</v>
      </c>
      <c r="Q324" s="487">
        <f t="shared" si="89"/>
        <v>-1</v>
      </c>
      <c r="R324" s="487">
        <f t="shared" si="89"/>
        <v>-1</v>
      </c>
      <c r="S324" s="487">
        <f t="shared" si="89"/>
        <v>0</v>
      </c>
      <c r="T324" s="487">
        <f t="shared" si="89"/>
        <v>0</v>
      </c>
      <c r="U324" s="487">
        <f>P324+Q324+R324+S324+T324</f>
        <v>-3</v>
      </c>
    </row>
    <row r="325" spans="1:21">
      <c r="A325" s="481">
        <f>A322</f>
        <v>0</v>
      </c>
      <c r="B325" s="482" t="s">
        <v>968</v>
      </c>
      <c r="C325" s="488" t="str">
        <f>C322</f>
        <v>БОРСАКБАЕВА К.</v>
      </c>
      <c r="D325" s="503" t="str">
        <f>D323</f>
        <v>Y</v>
      </c>
      <c r="E325" s="488" t="str">
        <f>E323</f>
        <v>КАПАНОВА Д.</v>
      </c>
      <c r="F325" s="485">
        <v>-7</v>
      </c>
      <c r="G325" s="485">
        <v>-7</v>
      </c>
      <c r="H325" s="485">
        <v>-7</v>
      </c>
      <c r="I325" s="485"/>
      <c r="J325" s="485"/>
      <c r="K325" s="485"/>
      <c r="L325" s="485"/>
      <c r="M325" s="486">
        <f t="shared" si="87"/>
        <v>0</v>
      </c>
      <c r="N325" s="486">
        <f t="shared" si="88"/>
        <v>1</v>
      </c>
      <c r="P325" s="487">
        <f t="shared" si="89"/>
        <v>-1</v>
      </c>
      <c r="Q325" s="487">
        <f t="shared" si="89"/>
        <v>-1</v>
      </c>
      <c r="R325" s="487">
        <f t="shared" si="89"/>
        <v>-1</v>
      </c>
      <c r="S325" s="487">
        <f t="shared" si="89"/>
        <v>0</v>
      </c>
      <c r="T325" s="487">
        <f t="shared" si="89"/>
        <v>0</v>
      </c>
      <c r="U325" s="487">
        <f>P325+Q325+R325+S325+T325</f>
        <v>-3</v>
      </c>
    </row>
    <row r="326" spans="1:21" ht="13.8" thickBot="1">
      <c r="A326" s="481">
        <f>A323</f>
        <v>0</v>
      </c>
      <c r="B326" s="482" t="s">
        <v>970</v>
      </c>
      <c r="C326" s="488" t="str">
        <f>C323</f>
        <v>ТОРШАЕВА</v>
      </c>
      <c r="D326" s="503" t="str">
        <f>D322</f>
        <v>X</v>
      </c>
      <c r="E326" s="488" t="str">
        <f>E322</f>
        <v>КАПАНОВА Г.</v>
      </c>
      <c r="F326" s="485"/>
      <c r="G326" s="485"/>
      <c r="H326" s="485"/>
      <c r="I326" s="485"/>
      <c r="J326" s="485"/>
      <c r="K326" s="485"/>
      <c r="L326" s="485"/>
      <c r="M326" s="486">
        <f t="shared" si="87"/>
        <v>0</v>
      </c>
      <c r="N326" s="486">
        <f t="shared" si="88"/>
        <v>0</v>
      </c>
      <c r="P326" s="487">
        <f t="shared" si="89"/>
        <v>0</v>
      </c>
      <c r="Q326" s="487">
        <f t="shared" si="89"/>
        <v>0</v>
      </c>
      <c r="R326" s="487">
        <f t="shared" si="89"/>
        <v>0</v>
      </c>
      <c r="S326" s="487">
        <f t="shared" si="89"/>
        <v>0</v>
      </c>
      <c r="T326" s="487">
        <f t="shared" si="89"/>
        <v>0</v>
      </c>
      <c r="U326" s="487">
        <f>P326+Q326+R326+S326+T326</f>
        <v>0</v>
      </c>
    </row>
    <row r="327" spans="1:21" ht="13.8" thickBot="1">
      <c r="A327" s="472"/>
      <c r="B327" s="474"/>
      <c r="D327" s="472"/>
      <c r="F327" s="474"/>
      <c r="G327" s="474"/>
      <c r="H327" s="474"/>
      <c r="I327" s="493" t="s">
        <v>976</v>
      </c>
      <c r="J327" s="474"/>
      <c r="K327" s="474"/>
      <c r="L327" s="474"/>
      <c r="M327" s="494">
        <f>SUM(M322,M323,M324,M325,M326)</f>
        <v>1</v>
      </c>
      <c r="N327" s="495">
        <f>SUM(N322,N323,N324,N325,N326,)</f>
        <v>3</v>
      </c>
      <c r="P327" s="472"/>
      <c r="Q327" s="472"/>
      <c r="R327" s="472"/>
      <c r="S327" s="472"/>
      <c r="T327" s="472"/>
      <c r="U327" s="472"/>
    </row>
    <row r="328" spans="1:21" ht="15.6">
      <c r="A328" s="472"/>
      <c r="B328" s="474"/>
      <c r="C328" s="496" t="s">
        <v>977</v>
      </c>
      <c r="D328" s="497"/>
      <c r="E328" s="498" t="str">
        <f>E321</f>
        <v>ВКО</v>
      </c>
      <c r="F328" s="474"/>
      <c r="G328" s="474"/>
      <c r="H328" s="474"/>
      <c r="I328" s="474"/>
      <c r="J328" s="474"/>
      <c r="K328" s="474"/>
      <c r="L328" s="474"/>
      <c r="M328" s="474"/>
      <c r="N328" s="474"/>
      <c r="P328" s="472"/>
      <c r="Q328" s="472"/>
      <c r="R328" s="472"/>
      <c r="S328" s="472"/>
      <c r="T328" s="472"/>
      <c r="U328" s="472"/>
    </row>
    <row r="330" spans="1:21" ht="13.8">
      <c r="A330" s="472"/>
      <c r="B330" s="476" t="s">
        <v>1051</v>
      </c>
      <c r="D330" s="472"/>
      <c r="F330" s="474"/>
      <c r="G330" s="474"/>
      <c r="H330" s="474"/>
      <c r="I330" s="474"/>
      <c r="J330" s="474"/>
      <c r="K330" s="474"/>
      <c r="L330" s="474"/>
      <c r="M330" s="474"/>
      <c r="N330" s="474"/>
      <c r="P330" s="472"/>
      <c r="Q330" s="472"/>
      <c r="R330" s="472"/>
      <c r="S330" s="472"/>
      <c r="T330" s="472"/>
      <c r="U330" s="472"/>
    </row>
    <row r="331" spans="1:21">
      <c r="A331" s="472"/>
      <c r="B331" s="725" t="s">
        <v>959</v>
      </c>
      <c r="C331" s="477" t="s">
        <v>960</v>
      </c>
      <c r="D331" s="725" t="s">
        <v>959</v>
      </c>
      <c r="E331" s="477" t="s">
        <v>961</v>
      </c>
      <c r="F331" s="727" t="s">
        <v>962</v>
      </c>
      <c r="G331" s="728"/>
      <c r="H331" s="728"/>
      <c r="I331" s="728"/>
      <c r="J331" s="728"/>
      <c r="K331" s="727" t="s">
        <v>963</v>
      </c>
      <c r="L331" s="729"/>
      <c r="M331" s="727" t="s">
        <v>964</v>
      </c>
      <c r="N331" s="729"/>
      <c r="P331" s="472"/>
      <c r="Q331" s="472"/>
      <c r="R331" s="472"/>
      <c r="S331" s="472"/>
      <c r="T331" s="472"/>
      <c r="U331" s="472"/>
    </row>
    <row r="332" spans="1:21" ht="13.8">
      <c r="A332" s="478"/>
      <c r="B332" s="726"/>
      <c r="C332" s="479" t="s">
        <v>159</v>
      </c>
      <c r="D332" s="726"/>
      <c r="E332" s="479" t="s">
        <v>388</v>
      </c>
      <c r="F332" s="480">
        <v>1</v>
      </c>
      <c r="G332" s="480">
        <v>2</v>
      </c>
      <c r="H332" s="480">
        <v>3</v>
      </c>
      <c r="I332" s="480">
        <v>4</v>
      </c>
      <c r="J332" s="480">
        <v>5</v>
      </c>
      <c r="K332" s="480" t="s">
        <v>965</v>
      </c>
      <c r="L332" s="480" t="s">
        <v>409</v>
      </c>
      <c r="M332" s="480" t="s">
        <v>966</v>
      </c>
      <c r="N332" s="480" t="s">
        <v>967</v>
      </c>
      <c r="P332" s="472"/>
      <c r="Q332" s="472"/>
      <c r="R332" s="472"/>
      <c r="S332" s="472"/>
      <c r="T332" s="472"/>
      <c r="U332" s="472"/>
    </row>
    <row r="333" spans="1:21">
      <c r="A333" s="481"/>
      <c r="B333" s="482" t="s">
        <v>968</v>
      </c>
      <c r="C333" s="483" t="s">
        <v>519</v>
      </c>
      <c r="D333" s="503" t="s">
        <v>969</v>
      </c>
      <c r="E333" s="483" t="s">
        <v>474</v>
      </c>
      <c r="F333" s="485">
        <v>7</v>
      </c>
      <c r="G333" s="485">
        <v>6</v>
      </c>
      <c r="H333" s="485">
        <v>7</v>
      </c>
      <c r="I333" s="485"/>
      <c r="J333" s="485"/>
      <c r="K333" s="485"/>
      <c r="L333" s="485"/>
      <c r="M333" s="486">
        <f t="shared" ref="M333:M337" si="90">IF(OR(U333=1,U333=2,U333=3),1,0)</f>
        <v>1</v>
      </c>
      <c r="N333" s="486">
        <f t="shared" ref="N333:N337" si="91">IF(OR(U333=-1,U333=-2,U333=-3),1,0)</f>
        <v>0</v>
      </c>
      <c r="P333" s="487">
        <f t="shared" ref="P333:T337" si="92">SIGN(F333)</f>
        <v>1</v>
      </c>
      <c r="Q333" s="487">
        <f t="shared" si="92"/>
        <v>1</v>
      </c>
      <c r="R333" s="487">
        <f t="shared" si="92"/>
        <v>1</v>
      </c>
      <c r="S333" s="487">
        <f t="shared" si="92"/>
        <v>0</v>
      </c>
      <c r="T333" s="487">
        <f t="shared" si="92"/>
        <v>0</v>
      </c>
      <c r="U333" s="487">
        <f>P333+Q333+R333+S333+T333</f>
        <v>3</v>
      </c>
    </row>
    <row r="334" spans="1:21">
      <c r="A334" s="481"/>
      <c r="B334" s="482" t="s">
        <v>970</v>
      </c>
      <c r="C334" s="488" t="s">
        <v>466</v>
      </c>
      <c r="D334" s="503" t="s">
        <v>972</v>
      </c>
      <c r="E334" s="488" t="s">
        <v>539</v>
      </c>
      <c r="F334" s="485">
        <v>-8</v>
      </c>
      <c r="G334" s="485">
        <v>10</v>
      </c>
      <c r="H334" s="485">
        <v>-1</v>
      </c>
      <c r="I334" s="485">
        <v>-6</v>
      </c>
      <c r="J334" s="485"/>
      <c r="K334" s="485"/>
      <c r="L334" s="485"/>
      <c r="M334" s="486">
        <f t="shared" si="90"/>
        <v>0</v>
      </c>
      <c r="N334" s="486">
        <f t="shared" si="91"/>
        <v>1</v>
      </c>
      <c r="P334" s="487">
        <f t="shared" si="92"/>
        <v>-1</v>
      </c>
      <c r="Q334" s="487">
        <f t="shared" si="92"/>
        <v>1</v>
      </c>
      <c r="R334" s="487">
        <f t="shared" si="92"/>
        <v>-1</v>
      </c>
      <c r="S334" s="487">
        <f t="shared" si="92"/>
        <v>-1</v>
      </c>
      <c r="T334" s="487">
        <f t="shared" si="92"/>
        <v>0</v>
      </c>
      <c r="U334" s="487">
        <f>P334+Q334+R334+S334+T334</f>
        <v>-2</v>
      </c>
    </row>
    <row r="335" spans="1:21">
      <c r="A335" s="481">
        <f>A333</f>
        <v>0</v>
      </c>
      <c r="B335" s="489" t="s">
        <v>973</v>
      </c>
      <c r="C335" s="490" t="s">
        <v>510</v>
      </c>
      <c r="D335" s="503" t="s">
        <v>975</v>
      </c>
      <c r="E335" s="490" t="s">
        <v>432</v>
      </c>
      <c r="F335" s="491">
        <v>-3</v>
      </c>
      <c r="G335" s="491">
        <v>-9</v>
      </c>
      <c r="H335" s="491">
        <v>-6</v>
      </c>
      <c r="I335" s="491"/>
      <c r="J335" s="491"/>
      <c r="K335" s="491"/>
      <c r="L335" s="491"/>
      <c r="M335" s="491">
        <f t="shared" si="90"/>
        <v>0</v>
      </c>
      <c r="N335" s="491">
        <f t="shared" si="91"/>
        <v>1</v>
      </c>
      <c r="P335" s="487">
        <f t="shared" si="92"/>
        <v>-1</v>
      </c>
      <c r="Q335" s="487">
        <f t="shared" si="92"/>
        <v>-1</v>
      </c>
      <c r="R335" s="487">
        <f t="shared" si="92"/>
        <v>-1</v>
      </c>
      <c r="S335" s="487">
        <f t="shared" si="92"/>
        <v>0</v>
      </c>
      <c r="T335" s="487">
        <f t="shared" si="92"/>
        <v>0</v>
      </c>
      <c r="U335" s="487">
        <f>P335+Q335+R335+S335+T335</f>
        <v>-3</v>
      </c>
    </row>
    <row r="336" spans="1:21">
      <c r="A336" s="481">
        <f>A333</f>
        <v>0</v>
      </c>
      <c r="B336" s="482" t="s">
        <v>968</v>
      </c>
      <c r="C336" s="488" t="str">
        <f>C333</f>
        <v>ПЮРКО</v>
      </c>
      <c r="D336" s="503" t="str">
        <f>D334</f>
        <v>Y</v>
      </c>
      <c r="E336" s="488" t="str">
        <f>E334</f>
        <v>КРЮКОВСКАЯ</v>
      </c>
      <c r="F336" s="485">
        <v>4</v>
      </c>
      <c r="G336" s="485">
        <v>4</v>
      </c>
      <c r="H336" s="485">
        <v>7</v>
      </c>
      <c r="I336" s="485"/>
      <c r="J336" s="485"/>
      <c r="K336" s="485"/>
      <c r="L336" s="485"/>
      <c r="M336" s="486">
        <f t="shared" si="90"/>
        <v>1</v>
      </c>
      <c r="N336" s="486">
        <f t="shared" si="91"/>
        <v>0</v>
      </c>
      <c r="P336" s="487">
        <f t="shared" si="92"/>
        <v>1</v>
      </c>
      <c r="Q336" s="487">
        <f t="shared" si="92"/>
        <v>1</v>
      </c>
      <c r="R336" s="487">
        <f t="shared" si="92"/>
        <v>1</v>
      </c>
      <c r="S336" s="487">
        <f t="shared" si="92"/>
        <v>0</v>
      </c>
      <c r="T336" s="487">
        <f t="shared" si="92"/>
        <v>0</v>
      </c>
      <c r="U336" s="487">
        <f>P336+Q336+R336+S336+T336</f>
        <v>3</v>
      </c>
    </row>
    <row r="337" spans="1:24" ht="13.8" thickBot="1">
      <c r="A337" s="481">
        <f>A334</f>
        <v>0</v>
      </c>
      <c r="B337" s="482" t="s">
        <v>970</v>
      </c>
      <c r="C337" s="488" t="str">
        <f>C334</f>
        <v>СПЕСИВЦЕВА</v>
      </c>
      <c r="D337" s="503" t="str">
        <f>D333</f>
        <v>X</v>
      </c>
      <c r="E337" s="488" t="str">
        <f>E333</f>
        <v>КУАТОВА</v>
      </c>
      <c r="F337" s="485">
        <v>4</v>
      </c>
      <c r="G337" s="485">
        <v>-9</v>
      </c>
      <c r="H337" s="485">
        <v>-6</v>
      </c>
      <c r="I337" s="485">
        <v>-8</v>
      </c>
      <c r="J337" s="485"/>
      <c r="K337" s="485"/>
      <c r="L337" s="485"/>
      <c r="M337" s="486">
        <f t="shared" si="90"/>
        <v>0</v>
      </c>
      <c r="N337" s="486">
        <f t="shared" si="91"/>
        <v>1</v>
      </c>
      <c r="P337" s="487">
        <f t="shared" si="92"/>
        <v>1</v>
      </c>
      <c r="Q337" s="487">
        <f t="shared" si="92"/>
        <v>-1</v>
      </c>
      <c r="R337" s="487">
        <f t="shared" si="92"/>
        <v>-1</v>
      </c>
      <c r="S337" s="487">
        <f t="shared" si="92"/>
        <v>-1</v>
      </c>
      <c r="T337" s="487">
        <f t="shared" si="92"/>
        <v>0</v>
      </c>
      <c r="U337" s="487">
        <f>P337+Q337+R337+S337+T337</f>
        <v>-2</v>
      </c>
      <c r="W337" s="500"/>
      <c r="X337" s="500"/>
    </row>
    <row r="338" spans="1:24" ht="13.8" thickBot="1">
      <c r="A338" s="472"/>
      <c r="B338" s="474"/>
      <c r="D338" s="472"/>
      <c r="F338" s="474"/>
      <c r="G338" s="474"/>
      <c r="H338" s="474"/>
      <c r="I338" s="493" t="s">
        <v>976</v>
      </c>
      <c r="J338" s="474"/>
      <c r="K338" s="474"/>
      <c r="L338" s="474"/>
      <c r="M338" s="494">
        <f>SUM(M333,M334,M335,M336,M337)</f>
        <v>2</v>
      </c>
      <c r="N338" s="495">
        <f>SUM(N333,N334,N335,N336,N337,)</f>
        <v>3</v>
      </c>
      <c r="P338" s="472"/>
      <c r="Q338" s="472"/>
      <c r="R338" s="472"/>
      <c r="S338" s="472"/>
      <c r="T338" s="472"/>
      <c r="U338" s="472"/>
      <c r="W338" s="500"/>
      <c r="X338" s="500"/>
    </row>
    <row r="339" spans="1:24" ht="15.6">
      <c r="A339" s="472"/>
      <c r="B339" s="474"/>
      <c r="C339" s="496" t="s">
        <v>977</v>
      </c>
      <c r="D339" s="497"/>
      <c r="E339" s="498" t="str">
        <f>E332</f>
        <v>АКТЮБИНСКАЯ обл.</v>
      </c>
      <c r="F339" s="474"/>
      <c r="G339" s="474"/>
      <c r="H339" s="474"/>
      <c r="I339" s="474"/>
      <c r="J339" s="474"/>
      <c r="K339" s="474"/>
      <c r="L339" s="474"/>
      <c r="M339" s="474"/>
      <c r="N339" s="474"/>
      <c r="P339" s="472"/>
      <c r="Q339" s="472"/>
      <c r="R339" s="472"/>
      <c r="S339" s="472"/>
      <c r="T339" s="472"/>
      <c r="U339" s="472"/>
    </row>
    <row r="341" spans="1:24" ht="13.8">
      <c r="A341" s="472"/>
      <c r="B341" s="476" t="s">
        <v>1053</v>
      </c>
      <c r="D341" s="472"/>
      <c r="F341" s="474"/>
      <c r="G341" s="474"/>
      <c r="H341" s="474"/>
      <c r="I341" s="474"/>
      <c r="J341" s="474"/>
      <c r="K341" s="474"/>
      <c r="L341" s="474"/>
      <c r="M341" s="474"/>
      <c r="N341" s="474"/>
      <c r="P341" s="472"/>
      <c r="Q341" s="472"/>
      <c r="R341" s="472"/>
      <c r="S341" s="472"/>
      <c r="T341" s="472"/>
      <c r="U341" s="472"/>
    </row>
    <row r="342" spans="1:24">
      <c r="A342" s="472"/>
      <c r="B342" s="725" t="s">
        <v>959</v>
      </c>
      <c r="C342" s="477" t="s">
        <v>960</v>
      </c>
      <c r="D342" s="725" t="s">
        <v>959</v>
      </c>
      <c r="E342" s="477" t="s">
        <v>961</v>
      </c>
      <c r="F342" s="727" t="s">
        <v>962</v>
      </c>
      <c r="G342" s="728"/>
      <c r="H342" s="728"/>
      <c r="I342" s="728"/>
      <c r="J342" s="728"/>
      <c r="K342" s="727" t="s">
        <v>963</v>
      </c>
      <c r="L342" s="729"/>
      <c r="M342" s="727" t="s">
        <v>964</v>
      </c>
      <c r="N342" s="729"/>
      <c r="P342" s="472"/>
      <c r="Q342" s="472"/>
      <c r="R342" s="472"/>
      <c r="S342" s="472"/>
      <c r="T342" s="472"/>
      <c r="U342" s="472"/>
    </row>
    <row r="343" spans="1:24" ht="13.8">
      <c r="A343" s="478"/>
      <c r="B343" s="726"/>
      <c r="C343" s="479">
        <f>IF(A343="",A343,VLOOKUP(A343,'[4]Список команд девочек'!B:G,3,FALSE))</f>
        <v>0</v>
      </c>
      <c r="D343" s="726"/>
      <c r="E343" s="479">
        <f>IF(D343="",D343,VLOOKUP(D343,'[4]Список команд девочек'!B:G,3,FALSE))</f>
        <v>0</v>
      </c>
      <c r="F343" s="480">
        <v>1</v>
      </c>
      <c r="G343" s="480">
        <v>2</v>
      </c>
      <c r="H343" s="480">
        <v>3</v>
      </c>
      <c r="I343" s="480">
        <v>4</v>
      </c>
      <c r="J343" s="480">
        <v>5</v>
      </c>
      <c r="K343" s="480" t="s">
        <v>965</v>
      </c>
      <c r="L343" s="480" t="s">
        <v>409</v>
      </c>
      <c r="M343" s="480" t="s">
        <v>966</v>
      </c>
      <c r="N343" s="480" t="s">
        <v>967</v>
      </c>
      <c r="P343" s="472"/>
      <c r="Q343" s="472"/>
      <c r="R343" s="472"/>
      <c r="S343" s="472"/>
      <c r="T343" s="472"/>
      <c r="U343" s="472"/>
    </row>
    <row r="344" spans="1:24">
      <c r="A344" s="481"/>
      <c r="B344" s="482" t="s">
        <v>968</v>
      </c>
      <c r="C344" s="483"/>
      <c r="D344" s="503" t="s">
        <v>969</v>
      </c>
      <c r="E344" s="483"/>
      <c r="F344" s="485"/>
      <c r="G344" s="485"/>
      <c r="H344" s="485"/>
      <c r="I344" s="485"/>
      <c r="J344" s="485"/>
      <c r="K344" s="485"/>
      <c r="L344" s="485"/>
      <c r="M344" s="486">
        <f t="shared" ref="M344:M348" si="93">IF(OR(U344=1,U344=2,U344=3),1,0)</f>
        <v>0</v>
      </c>
      <c r="N344" s="486">
        <f t="shared" ref="N344:N348" si="94">IF(OR(U344=-1,U344=-2,U344=-3),1,0)</f>
        <v>0</v>
      </c>
      <c r="P344" s="487">
        <f t="shared" ref="P344:T348" si="95">SIGN(F344)</f>
        <v>0</v>
      </c>
      <c r="Q344" s="487">
        <f t="shared" si="95"/>
        <v>0</v>
      </c>
      <c r="R344" s="487">
        <f t="shared" si="95"/>
        <v>0</v>
      </c>
      <c r="S344" s="487">
        <f t="shared" si="95"/>
        <v>0</v>
      </c>
      <c r="T344" s="487">
        <f t="shared" si="95"/>
        <v>0</v>
      </c>
      <c r="U344" s="487">
        <f>P344+Q344+R344+S344+T344</f>
        <v>0</v>
      </c>
    </row>
    <row r="345" spans="1:24">
      <c r="A345" s="481"/>
      <c r="B345" s="482" t="s">
        <v>970</v>
      </c>
      <c r="C345" s="488"/>
      <c r="D345" s="503" t="s">
        <v>972</v>
      </c>
      <c r="E345" s="488"/>
      <c r="F345" s="485"/>
      <c r="G345" s="485"/>
      <c r="H345" s="485"/>
      <c r="I345" s="485"/>
      <c r="J345" s="485"/>
      <c r="K345" s="485"/>
      <c r="L345" s="485"/>
      <c r="M345" s="486">
        <f t="shared" si="93"/>
        <v>0</v>
      </c>
      <c r="N345" s="486">
        <f t="shared" si="94"/>
        <v>0</v>
      </c>
      <c r="P345" s="487">
        <f t="shared" si="95"/>
        <v>0</v>
      </c>
      <c r="Q345" s="487">
        <f t="shared" si="95"/>
        <v>0</v>
      </c>
      <c r="R345" s="487">
        <f t="shared" si="95"/>
        <v>0</v>
      </c>
      <c r="S345" s="487">
        <f t="shared" si="95"/>
        <v>0</v>
      </c>
      <c r="T345" s="487">
        <f t="shared" si="95"/>
        <v>0</v>
      </c>
      <c r="U345" s="487">
        <f>P345+Q345+R345+S345+T345</f>
        <v>0</v>
      </c>
    </row>
    <row r="346" spans="1:24">
      <c r="A346" s="481">
        <f>A344</f>
        <v>0</v>
      </c>
      <c r="B346" s="489" t="s">
        <v>973</v>
      </c>
      <c r="C346" s="490"/>
      <c r="D346" s="503" t="s">
        <v>975</v>
      </c>
      <c r="E346" s="490"/>
      <c r="F346" s="491"/>
      <c r="G346" s="491"/>
      <c r="H346" s="491"/>
      <c r="I346" s="491"/>
      <c r="J346" s="491"/>
      <c r="K346" s="491"/>
      <c r="L346" s="491"/>
      <c r="M346" s="491">
        <f t="shared" si="93"/>
        <v>0</v>
      </c>
      <c r="N346" s="491">
        <v>0</v>
      </c>
      <c r="P346" s="487">
        <f t="shared" si="95"/>
        <v>0</v>
      </c>
      <c r="Q346" s="487">
        <f t="shared" si="95"/>
        <v>0</v>
      </c>
      <c r="R346" s="487">
        <f t="shared" si="95"/>
        <v>0</v>
      </c>
      <c r="S346" s="487">
        <f t="shared" si="95"/>
        <v>0</v>
      </c>
      <c r="T346" s="487">
        <f t="shared" si="95"/>
        <v>0</v>
      </c>
      <c r="U346" s="487">
        <f>P346+Q346+R346+S346+T346</f>
        <v>0</v>
      </c>
    </row>
    <row r="347" spans="1:24">
      <c r="A347" s="481">
        <f>A344</f>
        <v>0</v>
      </c>
      <c r="B347" s="482" t="s">
        <v>968</v>
      </c>
      <c r="C347" s="488">
        <f>C344</f>
        <v>0</v>
      </c>
      <c r="D347" s="503" t="str">
        <f>D345</f>
        <v>Y</v>
      </c>
      <c r="E347" s="488">
        <f>E345</f>
        <v>0</v>
      </c>
      <c r="F347" s="485"/>
      <c r="G347" s="485"/>
      <c r="H347" s="485"/>
      <c r="I347" s="485"/>
      <c r="J347" s="485"/>
      <c r="K347" s="485"/>
      <c r="L347" s="485"/>
      <c r="M347" s="486">
        <f t="shared" si="93"/>
        <v>0</v>
      </c>
      <c r="N347" s="486">
        <f t="shared" si="94"/>
        <v>0</v>
      </c>
      <c r="P347" s="487">
        <f t="shared" si="95"/>
        <v>0</v>
      </c>
      <c r="Q347" s="487">
        <f t="shared" si="95"/>
        <v>0</v>
      </c>
      <c r="R347" s="487">
        <f t="shared" si="95"/>
        <v>0</v>
      </c>
      <c r="S347" s="487">
        <f t="shared" si="95"/>
        <v>0</v>
      </c>
      <c r="T347" s="487">
        <f t="shared" si="95"/>
        <v>0</v>
      </c>
      <c r="U347" s="487">
        <f>P347+Q347+R347+S347+T347</f>
        <v>0</v>
      </c>
    </row>
    <row r="348" spans="1:24" ht="13.8" thickBot="1">
      <c r="A348" s="481">
        <f>A345</f>
        <v>0</v>
      </c>
      <c r="B348" s="482" t="s">
        <v>970</v>
      </c>
      <c r="C348" s="488">
        <f>C345</f>
        <v>0</v>
      </c>
      <c r="D348" s="503" t="str">
        <f>D344</f>
        <v>X</v>
      </c>
      <c r="E348" s="488">
        <f>E344</f>
        <v>0</v>
      </c>
      <c r="F348" s="485"/>
      <c r="G348" s="485"/>
      <c r="H348" s="485"/>
      <c r="I348" s="485"/>
      <c r="J348" s="485"/>
      <c r="K348" s="485"/>
      <c r="L348" s="485"/>
      <c r="M348" s="486">
        <f t="shared" si="93"/>
        <v>0</v>
      </c>
      <c r="N348" s="486">
        <f t="shared" si="94"/>
        <v>0</v>
      </c>
      <c r="P348" s="487">
        <f t="shared" si="95"/>
        <v>0</v>
      </c>
      <c r="Q348" s="487">
        <f t="shared" si="95"/>
        <v>0</v>
      </c>
      <c r="R348" s="487">
        <f t="shared" si="95"/>
        <v>0</v>
      </c>
      <c r="S348" s="487">
        <f t="shared" si="95"/>
        <v>0</v>
      </c>
      <c r="T348" s="487">
        <f t="shared" si="95"/>
        <v>0</v>
      </c>
      <c r="U348" s="487">
        <f>P348+Q348+R348+S348+T348</f>
        <v>0</v>
      </c>
    </row>
    <row r="349" spans="1:24" ht="13.8" thickBot="1">
      <c r="A349" s="472"/>
      <c r="B349" s="474"/>
      <c r="D349" s="472"/>
      <c r="F349" s="474"/>
      <c r="G349" s="474"/>
      <c r="H349" s="474"/>
      <c r="I349" s="493" t="s">
        <v>976</v>
      </c>
      <c r="J349" s="474"/>
      <c r="K349" s="474"/>
      <c r="L349" s="474"/>
      <c r="M349" s="494">
        <f>SUM(M344,M345,M346,M347,M348)</f>
        <v>0</v>
      </c>
      <c r="N349" s="495">
        <f>SUM(N344,N345,N346,N347,N348,)</f>
        <v>0</v>
      </c>
      <c r="P349" s="472"/>
      <c r="Q349" s="472"/>
      <c r="R349" s="472"/>
      <c r="S349" s="472"/>
      <c r="T349" s="472"/>
      <c r="U349" s="472"/>
    </row>
    <row r="350" spans="1:24" ht="15.6">
      <c r="A350" s="472"/>
      <c r="B350" s="474"/>
      <c r="C350" s="496" t="s">
        <v>977</v>
      </c>
      <c r="D350" s="497"/>
      <c r="E350" s="498"/>
      <c r="F350" s="474"/>
      <c r="G350" s="474"/>
      <c r="H350" s="474"/>
      <c r="I350" s="474"/>
      <c r="J350" s="474"/>
      <c r="K350" s="474"/>
      <c r="L350" s="474"/>
      <c r="M350" s="474"/>
      <c r="N350" s="474"/>
      <c r="P350" s="472"/>
      <c r="Q350" s="472"/>
      <c r="R350" s="472"/>
      <c r="S350" s="472"/>
      <c r="T350" s="472"/>
      <c r="U350" s="472"/>
    </row>
    <row r="352" spans="1:24" ht="15">
      <c r="C352" s="502" t="s">
        <v>1070</v>
      </c>
      <c r="I352" s="502" t="s">
        <v>1071</v>
      </c>
    </row>
    <row r="353" spans="3:9" ht="15">
      <c r="C353" s="502" t="s">
        <v>1072</v>
      </c>
      <c r="I353" s="502" t="s">
        <v>1073</v>
      </c>
    </row>
  </sheetData>
  <mergeCells count="163">
    <mergeCell ref="B1:N1"/>
    <mergeCell ref="B3:N3"/>
    <mergeCell ref="B4:N4"/>
    <mergeCell ref="B6:B7"/>
    <mergeCell ref="D6:D7"/>
    <mergeCell ref="F6:J6"/>
    <mergeCell ref="K6:L6"/>
    <mergeCell ref="M6:N6"/>
    <mergeCell ref="B16:B17"/>
    <mergeCell ref="D16:D17"/>
    <mergeCell ref="F16:J16"/>
    <mergeCell ref="K16:L16"/>
    <mergeCell ref="M16:N16"/>
    <mergeCell ref="B26:B27"/>
    <mergeCell ref="D26:D27"/>
    <mergeCell ref="F26:J26"/>
    <mergeCell ref="K26:L26"/>
    <mergeCell ref="M26:N26"/>
    <mergeCell ref="B36:B37"/>
    <mergeCell ref="D36:D37"/>
    <mergeCell ref="F36:J36"/>
    <mergeCell ref="K36:L36"/>
    <mergeCell ref="M36:N36"/>
    <mergeCell ref="B46:B47"/>
    <mergeCell ref="D46:D47"/>
    <mergeCell ref="F46:J46"/>
    <mergeCell ref="K46:L46"/>
    <mergeCell ref="M46:N46"/>
    <mergeCell ref="B56:B57"/>
    <mergeCell ref="D56:D57"/>
    <mergeCell ref="F56:J56"/>
    <mergeCell ref="K56:L56"/>
    <mergeCell ref="M56:N56"/>
    <mergeCell ref="B67:B68"/>
    <mergeCell ref="D67:D68"/>
    <mergeCell ref="F67:J67"/>
    <mergeCell ref="K67:L67"/>
    <mergeCell ref="M67:N67"/>
    <mergeCell ref="B78:B79"/>
    <mergeCell ref="D78:D79"/>
    <mergeCell ref="F78:J78"/>
    <mergeCell ref="K78:L78"/>
    <mergeCell ref="M78:N78"/>
    <mergeCell ref="B89:B90"/>
    <mergeCell ref="D89:D90"/>
    <mergeCell ref="F89:J89"/>
    <mergeCell ref="K89:L89"/>
    <mergeCell ref="M89:N89"/>
    <mergeCell ref="B100:B101"/>
    <mergeCell ref="D100:D101"/>
    <mergeCell ref="F100:J100"/>
    <mergeCell ref="K100:L100"/>
    <mergeCell ref="M100:N100"/>
    <mergeCell ref="B111:B112"/>
    <mergeCell ref="D111:D112"/>
    <mergeCell ref="F111:J111"/>
    <mergeCell ref="K111:L111"/>
    <mergeCell ref="M111:N111"/>
    <mergeCell ref="B122:B123"/>
    <mergeCell ref="D122:D123"/>
    <mergeCell ref="F122:J122"/>
    <mergeCell ref="K122:L122"/>
    <mergeCell ref="M122:N122"/>
    <mergeCell ref="B133:B134"/>
    <mergeCell ref="D133:D134"/>
    <mergeCell ref="F133:J133"/>
    <mergeCell ref="K133:L133"/>
    <mergeCell ref="M133:N133"/>
    <mergeCell ref="B144:B145"/>
    <mergeCell ref="D144:D145"/>
    <mergeCell ref="F144:J144"/>
    <mergeCell ref="K144:L144"/>
    <mergeCell ref="M144:N144"/>
    <mergeCell ref="B155:B156"/>
    <mergeCell ref="D155:D156"/>
    <mergeCell ref="F155:J155"/>
    <mergeCell ref="K155:L155"/>
    <mergeCell ref="M155:N155"/>
    <mergeCell ref="B166:B167"/>
    <mergeCell ref="D166:D167"/>
    <mergeCell ref="F166:J166"/>
    <mergeCell ref="K166:L166"/>
    <mergeCell ref="M166:N166"/>
    <mergeCell ref="B177:B178"/>
    <mergeCell ref="D177:D178"/>
    <mergeCell ref="F177:J177"/>
    <mergeCell ref="K177:L177"/>
    <mergeCell ref="M177:N177"/>
    <mergeCell ref="B188:B189"/>
    <mergeCell ref="D188:D189"/>
    <mergeCell ref="F188:J188"/>
    <mergeCell ref="K188:L188"/>
    <mergeCell ref="M188:N188"/>
    <mergeCell ref="B199:B200"/>
    <mergeCell ref="D199:D200"/>
    <mergeCell ref="F199:J199"/>
    <mergeCell ref="K199:L199"/>
    <mergeCell ref="M199:N199"/>
    <mergeCell ref="B210:B211"/>
    <mergeCell ref="D210:D211"/>
    <mergeCell ref="F210:J210"/>
    <mergeCell ref="K210:L210"/>
    <mergeCell ref="M210:N210"/>
    <mergeCell ref="B221:B222"/>
    <mergeCell ref="D221:D222"/>
    <mergeCell ref="F221:J221"/>
    <mergeCell ref="K221:L221"/>
    <mergeCell ref="M221:N221"/>
    <mergeCell ref="B232:B233"/>
    <mergeCell ref="D232:D233"/>
    <mergeCell ref="F232:J232"/>
    <mergeCell ref="K232:L232"/>
    <mergeCell ref="M232:N232"/>
    <mergeCell ref="B243:B244"/>
    <mergeCell ref="D243:D244"/>
    <mergeCell ref="F243:J243"/>
    <mergeCell ref="K243:L243"/>
    <mergeCell ref="M243:N243"/>
    <mergeCell ref="B254:B255"/>
    <mergeCell ref="D254:D255"/>
    <mergeCell ref="F254:J254"/>
    <mergeCell ref="K254:L254"/>
    <mergeCell ref="M254:N254"/>
    <mergeCell ref="B265:B266"/>
    <mergeCell ref="D265:D266"/>
    <mergeCell ref="F265:J265"/>
    <mergeCell ref="K265:L265"/>
    <mergeCell ref="M265:N265"/>
    <mergeCell ref="B276:B277"/>
    <mergeCell ref="D276:D277"/>
    <mergeCell ref="F276:J276"/>
    <mergeCell ref="K276:L276"/>
    <mergeCell ref="M276:N276"/>
    <mergeCell ref="B287:B288"/>
    <mergeCell ref="D287:D288"/>
    <mergeCell ref="F287:J287"/>
    <mergeCell ref="K287:L287"/>
    <mergeCell ref="M287:N287"/>
    <mergeCell ref="B298:B299"/>
    <mergeCell ref="D298:D299"/>
    <mergeCell ref="F298:J298"/>
    <mergeCell ref="K298:L298"/>
    <mergeCell ref="M298:N298"/>
    <mergeCell ref="B309:B310"/>
    <mergeCell ref="D309:D310"/>
    <mergeCell ref="F309:J309"/>
    <mergeCell ref="K309:L309"/>
    <mergeCell ref="M309:N309"/>
    <mergeCell ref="B342:B343"/>
    <mergeCell ref="D342:D343"/>
    <mergeCell ref="F342:J342"/>
    <mergeCell ref="K342:L342"/>
    <mergeCell ref="M342:N342"/>
    <mergeCell ref="B320:B321"/>
    <mergeCell ref="D320:D321"/>
    <mergeCell ref="F320:J320"/>
    <mergeCell ref="K320:L320"/>
    <mergeCell ref="M320:N320"/>
    <mergeCell ref="B331:B332"/>
    <mergeCell ref="D331:D332"/>
    <mergeCell ref="F331:J331"/>
    <mergeCell ref="K331:L331"/>
    <mergeCell ref="M331:N331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workbookViewId="0">
      <selection activeCell="K25" sqref="K25"/>
    </sheetView>
  </sheetViews>
  <sheetFormatPr defaultRowHeight="14.4"/>
  <cols>
    <col min="1" max="1" width="2.88671875" customWidth="1"/>
    <col min="2" max="2" width="15.6640625" customWidth="1"/>
    <col min="3" max="3" width="3" customWidth="1"/>
    <col min="4" max="4" width="15.6640625" customWidth="1"/>
    <col min="5" max="5" width="3.6640625" customWidth="1"/>
    <col min="6" max="6" width="14.88671875" customWidth="1"/>
    <col min="7" max="7" width="3.33203125" customWidth="1"/>
    <col min="8" max="8" width="15.6640625" customWidth="1"/>
    <col min="9" max="9" width="4.44140625" customWidth="1"/>
  </cols>
  <sheetData>
    <row r="1" spans="1:20" ht="18" customHeight="1">
      <c r="A1" s="586" t="s">
        <v>0</v>
      </c>
      <c r="B1" s="586"/>
      <c r="C1" s="586"/>
      <c r="D1" s="586"/>
      <c r="E1" s="586"/>
      <c r="F1" s="586"/>
      <c r="G1" s="586"/>
      <c r="H1" s="586"/>
      <c r="I1" s="586"/>
      <c r="J1" s="247"/>
    </row>
    <row r="2" spans="1:20" ht="18" customHeight="1">
      <c r="A2" s="715" t="s">
        <v>1</v>
      </c>
      <c r="B2" s="715"/>
      <c r="C2" s="715"/>
      <c r="D2" s="715"/>
      <c r="E2" s="715"/>
      <c r="F2" s="715"/>
      <c r="G2" s="715"/>
      <c r="H2" s="715"/>
      <c r="I2" s="715"/>
      <c r="J2" s="280"/>
      <c r="T2" t="s">
        <v>414</v>
      </c>
    </row>
    <row r="3" spans="1:20" ht="10.5" customHeight="1">
      <c r="A3" s="716" t="s">
        <v>405</v>
      </c>
      <c r="B3" s="716"/>
      <c r="C3" s="716"/>
      <c r="D3" s="716"/>
      <c r="E3" s="716"/>
      <c r="F3" s="716"/>
      <c r="G3" s="716"/>
      <c r="H3" s="716"/>
      <c r="I3" s="716"/>
      <c r="J3" s="279"/>
    </row>
    <row r="4" spans="1:20" ht="10.5" customHeight="1">
      <c r="B4" s="110"/>
      <c r="C4" s="110"/>
      <c r="D4" s="110"/>
      <c r="E4" s="110"/>
      <c r="F4" s="281" t="s">
        <v>393</v>
      </c>
      <c r="G4" s="110"/>
      <c r="H4" s="110"/>
    </row>
    <row r="5" spans="1:20" ht="10.5" customHeight="1">
      <c r="A5" s="250">
        <v>1</v>
      </c>
      <c r="B5" s="251" t="s">
        <v>13</v>
      </c>
      <c r="C5" s="252"/>
      <c r="D5" s="251"/>
      <c r="E5" s="252"/>
      <c r="F5" s="251"/>
      <c r="G5" s="255">
        <v>1</v>
      </c>
      <c r="H5" s="251" t="s">
        <v>406</v>
      </c>
      <c r="I5" s="257"/>
    </row>
    <row r="6" spans="1:20" ht="10.5" customHeight="1">
      <c r="A6" s="250"/>
      <c r="B6" s="258"/>
      <c r="C6" s="717">
        <v>1</v>
      </c>
      <c r="D6" s="251" t="str">
        <f>B5</f>
        <v>ЗКО</v>
      </c>
      <c r="E6" s="252"/>
      <c r="F6" s="265"/>
      <c r="G6" s="260"/>
      <c r="H6" s="251"/>
      <c r="I6" s="257"/>
      <c r="K6" s="282"/>
    </row>
    <row r="7" spans="1:20" ht="10.5" customHeight="1">
      <c r="A7" s="250">
        <v>2</v>
      </c>
      <c r="B7" s="261" t="s">
        <v>407</v>
      </c>
      <c r="C7" s="718"/>
      <c r="D7" s="258"/>
      <c r="E7" s="717">
        <v>5</v>
      </c>
      <c r="F7" s="265"/>
      <c r="G7" s="263"/>
      <c r="H7" s="251"/>
      <c r="I7" s="257"/>
    </row>
    <row r="8" spans="1:20" ht="10.5" customHeight="1">
      <c r="A8" s="250"/>
      <c r="B8" s="251"/>
      <c r="C8" s="252"/>
      <c r="D8" s="265"/>
      <c r="E8" s="719"/>
      <c r="F8" s="261" t="str">
        <f>D6</f>
        <v>ЗКО</v>
      </c>
      <c r="G8" s="263"/>
      <c r="H8" s="251"/>
      <c r="I8" s="257"/>
    </row>
    <row r="9" spans="1:20" ht="10.5" customHeight="1">
      <c r="A9" s="250">
        <v>3</v>
      </c>
      <c r="B9" s="261" t="s">
        <v>384</v>
      </c>
      <c r="C9" s="263"/>
      <c r="D9" s="265"/>
      <c r="E9" s="719"/>
      <c r="F9" s="258"/>
      <c r="G9" s="717">
        <v>7</v>
      </c>
      <c r="H9" s="251"/>
      <c r="I9" s="257"/>
    </row>
    <row r="10" spans="1:20" ht="10.5" customHeight="1">
      <c r="A10" s="250"/>
      <c r="B10" s="258"/>
      <c r="C10" s="717">
        <v>2</v>
      </c>
      <c r="D10" s="261" t="str">
        <f>B11</f>
        <v>ВКО</v>
      </c>
      <c r="E10" s="718"/>
      <c r="F10" s="265"/>
      <c r="G10" s="719"/>
      <c r="H10" s="251"/>
      <c r="I10" s="257"/>
    </row>
    <row r="11" spans="1:20" ht="10.5" customHeight="1">
      <c r="A11" s="250">
        <v>4</v>
      </c>
      <c r="B11" s="261" t="s">
        <v>55</v>
      </c>
      <c r="C11" s="718"/>
      <c r="D11" s="251"/>
      <c r="E11" s="252"/>
      <c r="F11" s="265"/>
      <c r="G11" s="719"/>
      <c r="H11" s="251"/>
      <c r="I11" s="257"/>
    </row>
    <row r="12" spans="1:20" ht="10.5" customHeight="1">
      <c r="A12" s="250"/>
      <c r="B12" s="251"/>
      <c r="C12" s="252"/>
      <c r="D12" s="251"/>
      <c r="E12" s="252"/>
      <c r="F12" s="265"/>
      <c r="G12" s="719"/>
      <c r="H12" s="261" t="str">
        <f>F8</f>
        <v>ЗКО</v>
      </c>
      <c r="I12" s="720">
        <v>1</v>
      </c>
    </row>
    <row r="13" spans="1:20" ht="10.5" customHeight="1">
      <c r="A13" s="250">
        <v>5</v>
      </c>
      <c r="B13" s="251" t="s">
        <v>415</v>
      </c>
      <c r="C13" s="252"/>
      <c r="D13" s="251"/>
      <c r="E13" s="252"/>
      <c r="F13" s="265"/>
      <c r="G13" s="719"/>
      <c r="H13" s="251"/>
      <c r="I13" s="720"/>
    </row>
    <row r="14" spans="1:20" ht="10.5" customHeight="1">
      <c r="A14" s="250"/>
      <c r="B14" s="258"/>
      <c r="C14" s="717">
        <v>3</v>
      </c>
      <c r="D14" s="251" t="str">
        <f>B13</f>
        <v>Г. ШЫМКЕНТ</v>
      </c>
      <c r="E14" s="252"/>
      <c r="F14" s="265"/>
      <c r="G14" s="719"/>
      <c r="H14" s="265"/>
      <c r="I14" s="257"/>
    </row>
    <row r="15" spans="1:20" ht="10.5" customHeight="1">
      <c r="A15" s="250">
        <v>6</v>
      </c>
      <c r="B15" s="261" t="s">
        <v>374</v>
      </c>
      <c r="C15" s="718"/>
      <c r="D15" s="258"/>
      <c r="E15" s="717">
        <v>6</v>
      </c>
      <c r="F15" s="265"/>
      <c r="G15" s="719"/>
      <c r="H15" s="265"/>
      <c r="I15" s="257"/>
    </row>
    <row r="16" spans="1:20" ht="10.5" customHeight="1">
      <c r="A16" s="250"/>
      <c r="B16" s="251"/>
      <c r="C16" s="252"/>
      <c r="D16" s="265"/>
      <c r="E16" s="719"/>
      <c r="F16" s="261" t="str">
        <f>D18</f>
        <v>КАРАГАНДИНСКАЯ обл.</v>
      </c>
      <c r="G16" s="718"/>
      <c r="H16" s="265"/>
      <c r="I16" s="257"/>
    </row>
    <row r="17" spans="1:9" ht="10.5" customHeight="1">
      <c r="A17" s="250">
        <v>7</v>
      </c>
      <c r="B17" s="265" t="s">
        <v>379</v>
      </c>
      <c r="C17" s="263"/>
      <c r="D17" s="265"/>
      <c r="E17" s="719"/>
      <c r="F17" s="251"/>
      <c r="G17" s="252"/>
      <c r="H17" s="251"/>
      <c r="I17" s="257"/>
    </row>
    <row r="18" spans="1:9" ht="10.5" customHeight="1">
      <c r="A18" s="250"/>
      <c r="B18" s="258"/>
      <c r="C18" s="717">
        <v>4</v>
      </c>
      <c r="D18" s="261" t="str">
        <f>B17</f>
        <v>КАРАГАНДИНСКАЯ обл.</v>
      </c>
      <c r="E18" s="718"/>
      <c r="F18" s="251"/>
      <c r="G18" s="252">
        <v>-7</v>
      </c>
      <c r="H18" s="261" t="str">
        <f>F16</f>
        <v>КАРАГАНДИНСКАЯ обл.</v>
      </c>
      <c r="I18" s="720">
        <v>2</v>
      </c>
    </row>
    <row r="19" spans="1:9" ht="10.5" customHeight="1">
      <c r="A19" s="250">
        <v>8</v>
      </c>
      <c r="B19" s="261" t="s">
        <v>408</v>
      </c>
      <c r="C19" s="718"/>
      <c r="D19" s="251"/>
      <c r="E19" s="252"/>
      <c r="F19" s="251"/>
      <c r="G19" s="252"/>
      <c r="H19" s="251"/>
      <c r="I19" s="720"/>
    </row>
    <row r="20" spans="1:9" ht="10.5" customHeight="1">
      <c r="A20" s="250"/>
      <c r="B20" s="265"/>
      <c r="C20" s="263"/>
      <c r="D20" s="251"/>
      <c r="E20" s="252"/>
      <c r="F20" s="251"/>
      <c r="G20" s="252"/>
      <c r="H20" s="251"/>
      <c r="I20" s="252"/>
    </row>
    <row r="21" spans="1:9" ht="10.5" customHeight="1">
      <c r="A21" s="250"/>
      <c r="B21" s="265"/>
      <c r="C21" s="263"/>
      <c r="D21" s="251"/>
      <c r="E21" s="252"/>
      <c r="F21" s="265"/>
      <c r="G21" s="263">
        <v>-5</v>
      </c>
      <c r="H21" s="261" t="str">
        <f>D10</f>
        <v>ВКО</v>
      </c>
      <c r="I21" s="720">
        <v>3</v>
      </c>
    </row>
    <row r="22" spans="1:9" ht="10.5" customHeight="1">
      <c r="A22" s="250"/>
      <c r="B22" s="265"/>
      <c r="C22" s="263"/>
      <c r="D22" s="251"/>
      <c r="E22" s="252"/>
      <c r="F22" s="265"/>
      <c r="G22" s="263"/>
      <c r="H22" s="251"/>
      <c r="I22" s="720"/>
    </row>
    <row r="23" spans="1:9" ht="10.5" customHeight="1">
      <c r="A23" s="250"/>
      <c r="B23" s="251"/>
      <c r="D23" s="251"/>
      <c r="E23" s="252"/>
      <c r="F23" s="251"/>
      <c r="G23" s="252">
        <v>-6</v>
      </c>
      <c r="H23" s="261" t="str">
        <f>D14</f>
        <v>Г. ШЫМКЕНТ</v>
      </c>
      <c r="I23" s="720">
        <v>3</v>
      </c>
    </row>
    <row r="24" spans="1:9" ht="10.5" customHeight="1">
      <c r="A24" s="250"/>
      <c r="B24" s="251"/>
      <c r="C24" s="252">
        <v>-1</v>
      </c>
      <c r="D24" s="251" t="str">
        <f>B7</f>
        <v>КОСТАНАЙСКАЯ обл.</v>
      </c>
      <c r="E24" s="252"/>
      <c r="F24" s="251"/>
      <c r="G24" s="252"/>
      <c r="H24" s="265"/>
      <c r="I24" s="720"/>
    </row>
    <row r="25" spans="1:9" ht="10.5" customHeight="1">
      <c r="A25" s="267"/>
      <c r="B25" s="251"/>
      <c r="C25" s="252"/>
      <c r="D25" s="258"/>
      <c r="E25" s="717">
        <v>9</v>
      </c>
      <c r="F25" s="248" t="str">
        <f>D26</f>
        <v>г. НУР-СУЛТАН</v>
      </c>
      <c r="H25" s="248"/>
      <c r="I25" s="255"/>
    </row>
    <row r="26" spans="1:9" ht="10.5" customHeight="1">
      <c r="A26" s="267"/>
      <c r="B26" s="265"/>
      <c r="C26" s="263">
        <v>-2</v>
      </c>
      <c r="D26" s="261" t="str">
        <f>B9</f>
        <v>г. НУР-СУЛТАН</v>
      </c>
      <c r="E26" s="718"/>
      <c r="F26" s="258"/>
      <c r="G26" s="717">
        <v>11</v>
      </c>
      <c r="H26" s="251"/>
      <c r="I26" s="257"/>
    </row>
    <row r="27" spans="1:9" ht="10.5" customHeight="1">
      <c r="A27" s="267"/>
      <c r="B27" s="265"/>
      <c r="C27" s="263"/>
      <c r="D27" s="251"/>
      <c r="E27" s="252"/>
      <c r="F27" s="265"/>
      <c r="G27" s="719"/>
      <c r="H27" s="283" t="str">
        <f>F25</f>
        <v>г. НУР-СУЛТАН</v>
      </c>
      <c r="I27" s="720">
        <v>5</v>
      </c>
    </row>
    <row r="28" spans="1:9" ht="10.5" customHeight="1">
      <c r="A28" s="267"/>
      <c r="B28" s="251"/>
      <c r="C28" s="252">
        <v>-3</v>
      </c>
      <c r="D28" s="251" t="str">
        <f>B15</f>
        <v>ЖАМБЫЛСКАЯ обл.</v>
      </c>
      <c r="E28" s="252"/>
      <c r="F28" s="265"/>
      <c r="G28" s="719"/>
      <c r="H28" s="251"/>
      <c r="I28" s="720"/>
    </row>
    <row r="29" spans="1:9" ht="10.5" customHeight="1">
      <c r="A29" s="267"/>
      <c r="B29" s="251"/>
      <c r="C29" s="252"/>
      <c r="D29" s="258"/>
      <c r="E29" s="717">
        <v>10</v>
      </c>
      <c r="F29" s="261" t="str">
        <f>D28</f>
        <v>ЖАМБЫЛСКАЯ обл.</v>
      </c>
      <c r="G29" s="718"/>
      <c r="H29" s="265"/>
      <c r="I29" s="257"/>
    </row>
    <row r="30" spans="1:9" ht="10.5" customHeight="1">
      <c r="A30" s="267"/>
      <c r="B30" s="265"/>
      <c r="C30" s="263">
        <v>-4</v>
      </c>
      <c r="D30" s="261" t="str">
        <f>B19</f>
        <v>г, АЛМАТЫ</v>
      </c>
      <c r="E30" s="718"/>
      <c r="F30" s="251"/>
      <c r="G30" s="252">
        <v>-11</v>
      </c>
      <c r="H30" s="261" t="str">
        <f>F29</f>
        <v>ЖАМБЫЛСКАЯ обл.</v>
      </c>
      <c r="I30" s="720">
        <v>6</v>
      </c>
    </row>
    <row r="31" spans="1:9" ht="10.5" customHeight="1">
      <c r="A31" s="267"/>
      <c r="B31" s="265"/>
      <c r="C31" s="263"/>
      <c r="D31" s="251"/>
      <c r="E31" s="252"/>
      <c r="F31" s="251"/>
      <c r="G31" s="252"/>
      <c r="H31" s="251"/>
      <c r="I31" s="720"/>
    </row>
    <row r="32" spans="1:9" ht="10.5" customHeight="1">
      <c r="A32" s="269"/>
      <c r="B32" s="265"/>
      <c r="C32" s="263"/>
      <c r="D32" s="265"/>
      <c r="E32" s="263">
        <v>-9</v>
      </c>
      <c r="F32" s="251" t="str">
        <f>D24</f>
        <v>КОСТАНАЙСКАЯ обл.</v>
      </c>
      <c r="G32" s="252"/>
      <c r="H32" s="265"/>
      <c r="I32" s="257"/>
    </row>
    <row r="33" spans="1:9" ht="10.5" customHeight="1">
      <c r="A33" s="270"/>
      <c r="B33" s="265"/>
      <c r="C33" s="721"/>
      <c r="D33" s="265"/>
      <c r="E33" s="271"/>
      <c r="F33" s="258"/>
      <c r="G33" s="717">
        <v>12</v>
      </c>
      <c r="H33" s="261" t="str">
        <f>F34</f>
        <v>г, АЛМАТЫ</v>
      </c>
      <c r="I33" s="720">
        <v>7</v>
      </c>
    </row>
    <row r="34" spans="1:9" ht="10.5" customHeight="1">
      <c r="A34" s="269"/>
      <c r="B34" s="265"/>
      <c r="C34" s="721"/>
      <c r="D34" s="265"/>
      <c r="E34" s="269">
        <v>-10</v>
      </c>
      <c r="F34" s="261" t="str">
        <f>D30</f>
        <v>г, АЛМАТЫ</v>
      </c>
      <c r="G34" s="718"/>
      <c r="H34" s="251"/>
      <c r="I34" s="720"/>
    </row>
    <row r="35" spans="1:9" ht="10.5" customHeight="1">
      <c r="A35" s="269"/>
      <c r="B35" s="265"/>
      <c r="C35" s="263"/>
      <c r="D35" s="265"/>
      <c r="E35" s="722"/>
      <c r="F35" s="251"/>
      <c r="G35" s="252">
        <v>-12</v>
      </c>
      <c r="H35" s="261" t="str">
        <f>F32</f>
        <v>КОСТАНАЙСКАЯ обл.</v>
      </c>
      <c r="I35" s="720">
        <v>8</v>
      </c>
    </row>
    <row r="36" spans="1:9" ht="10.5" customHeight="1">
      <c r="A36" s="75"/>
      <c r="B36" s="272"/>
      <c r="C36" s="75"/>
      <c r="D36" s="272"/>
      <c r="E36" s="722"/>
      <c r="F36" s="248"/>
      <c r="H36" s="248"/>
      <c r="I36" s="720"/>
    </row>
    <row r="37" spans="1:9" ht="10.5" customHeight="1">
      <c r="A37" s="250">
        <v>1</v>
      </c>
      <c r="B37" s="251" t="s">
        <v>416</v>
      </c>
      <c r="C37" s="252"/>
      <c r="D37" s="251"/>
      <c r="E37" s="252"/>
      <c r="F37" s="251"/>
      <c r="G37" s="255">
        <v>2</v>
      </c>
      <c r="H37" s="251" t="s">
        <v>406</v>
      </c>
      <c r="I37" s="257"/>
    </row>
    <row r="38" spans="1:9" ht="10.5" customHeight="1">
      <c r="A38" s="250"/>
      <c r="B38" s="258"/>
      <c r="C38" s="717">
        <v>1</v>
      </c>
      <c r="D38" s="251" t="str">
        <f>B37</f>
        <v>АКТЮБИНСКАЯ обл,</v>
      </c>
      <c r="E38" s="252"/>
      <c r="F38" s="265"/>
      <c r="G38" s="260"/>
      <c r="H38" s="251"/>
      <c r="I38" s="257"/>
    </row>
    <row r="39" spans="1:9" ht="10.5" customHeight="1">
      <c r="A39" s="250">
        <v>2</v>
      </c>
      <c r="B39" s="261" t="s">
        <v>417</v>
      </c>
      <c r="C39" s="718"/>
      <c r="D39" s="258"/>
      <c r="E39" s="717">
        <v>5</v>
      </c>
      <c r="F39" s="265"/>
      <c r="G39" s="263"/>
      <c r="H39" s="251"/>
      <c r="I39" s="257"/>
    </row>
    <row r="40" spans="1:9" ht="10.5" customHeight="1">
      <c r="A40" s="250"/>
      <c r="B40" s="251"/>
      <c r="C40" s="252"/>
      <c r="D40" s="265"/>
      <c r="E40" s="719"/>
      <c r="F40" s="261" t="str">
        <f>D42</f>
        <v>МАНГИСТАУСКАЯ обл,</v>
      </c>
      <c r="G40" s="263"/>
      <c r="H40" s="251"/>
      <c r="I40" s="257"/>
    </row>
    <row r="41" spans="1:9" ht="10.5" customHeight="1">
      <c r="A41" s="250">
        <v>3</v>
      </c>
      <c r="B41" s="261" t="s">
        <v>418</v>
      </c>
      <c r="C41" s="263"/>
      <c r="D41" s="265"/>
      <c r="E41" s="719"/>
      <c r="F41" s="258"/>
      <c r="G41" s="717">
        <v>7</v>
      </c>
      <c r="H41" s="251"/>
      <c r="I41" s="257"/>
    </row>
    <row r="42" spans="1:9" ht="10.5" customHeight="1">
      <c r="A42" s="250"/>
      <c r="B42" s="258"/>
      <c r="C42" s="717">
        <v>2</v>
      </c>
      <c r="D42" s="261" t="str">
        <f>B43</f>
        <v>МАНГИСТАУСКАЯ обл,</v>
      </c>
      <c r="E42" s="718"/>
      <c r="F42" s="265"/>
      <c r="G42" s="719"/>
      <c r="H42" s="251"/>
      <c r="I42" s="257"/>
    </row>
    <row r="43" spans="1:9" ht="10.5" customHeight="1">
      <c r="A43" s="250">
        <v>4</v>
      </c>
      <c r="B43" s="261" t="s">
        <v>419</v>
      </c>
      <c r="C43" s="718"/>
      <c r="D43" s="251"/>
      <c r="E43" s="252"/>
      <c r="F43" s="265"/>
      <c r="G43" s="719"/>
      <c r="H43" s="251"/>
      <c r="I43" s="257"/>
    </row>
    <row r="44" spans="1:9" ht="10.5" customHeight="1">
      <c r="A44" s="250"/>
      <c r="B44" s="251"/>
      <c r="C44" s="252"/>
      <c r="D44" s="251"/>
      <c r="E44" s="252"/>
      <c r="F44" s="265"/>
      <c r="G44" s="719"/>
      <c r="H44" s="261" t="str">
        <f>F40</f>
        <v>МАНГИСТАУСКАЯ обл,</v>
      </c>
      <c r="I44" s="720">
        <v>9</v>
      </c>
    </row>
    <row r="45" spans="1:9" ht="10.5" customHeight="1">
      <c r="A45" s="250">
        <v>5</v>
      </c>
      <c r="B45" s="251" t="s">
        <v>159</v>
      </c>
      <c r="C45" s="252"/>
      <c r="D45" s="251"/>
      <c r="E45" s="252"/>
      <c r="F45" s="265"/>
      <c r="G45" s="719"/>
      <c r="H45" s="251"/>
      <c r="I45" s="720"/>
    </row>
    <row r="46" spans="1:9" ht="10.5" customHeight="1">
      <c r="A46" s="250"/>
      <c r="B46" s="258"/>
      <c r="C46" s="717">
        <v>3</v>
      </c>
      <c r="D46" s="251" t="str">
        <f>B45</f>
        <v>СКО</v>
      </c>
      <c r="E46" s="252"/>
      <c r="F46" s="265"/>
      <c r="G46" s="719"/>
      <c r="H46" s="265"/>
      <c r="I46" s="257"/>
    </row>
    <row r="47" spans="1:9" ht="10.5" customHeight="1">
      <c r="A47" s="250">
        <v>6</v>
      </c>
      <c r="B47" s="261" t="s">
        <v>409</v>
      </c>
      <c r="C47" s="718"/>
      <c r="D47" s="258"/>
      <c r="E47" s="717">
        <v>6</v>
      </c>
      <c r="F47" s="265"/>
      <c r="G47" s="719"/>
      <c r="H47" s="265"/>
      <c r="I47" s="257"/>
    </row>
    <row r="48" spans="1:9" ht="10.5" customHeight="1">
      <c r="A48" s="250"/>
      <c r="B48" s="251"/>
      <c r="C48" s="252"/>
      <c r="D48" s="265"/>
      <c r="E48" s="719"/>
      <c r="F48" s="261" t="str">
        <f>D50</f>
        <v>ПАВЛОДАРСКАЯ обл,</v>
      </c>
      <c r="G48" s="718"/>
      <c r="H48" s="265"/>
      <c r="I48" s="257"/>
    </row>
    <row r="49" spans="1:9" ht="10.5" customHeight="1">
      <c r="A49" s="250">
        <v>7</v>
      </c>
      <c r="B49" s="265" t="s">
        <v>420</v>
      </c>
      <c r="C49" s="263"/>
      <c r="D49" s="265"/>
      <c r="E49" s="719"/>
      <c r="F49" s="251"/>
      <c r="G49" s="252"/>
      <c r="H49" s="251"/>
      <c r="I49" s="257"/>
    </row>
    <row r="50" spans="1:9" ht="10.5" customHeight="1">
      <c r="A50" s="250"/>
      <c r="B50" s="258"/>
      <c r="C50" s="717">
        <v>4</v>
      </c>
      <c r="D50" s="261" t="str">
        <f>B51</f>
        <v>ПАВЛОДАРСКАЯ обл,</v>
      </c>
      <c r="E50" s="718"/>
      <c r="F50" s="251"/>
      <c r="G50" s="252">
        <v>-7</v>
      </c>
      <c r="H50" s="261" t="str">
        <f>F48</f>
        <v>ПАВЛОДАРСКАЯ обл,</v>
      </c>
      <c r="I50" s="720">
        <v>10</v>
      </c>
    </row>
    <row r="51" spans="1:9" ht="10.5" customHeight="1">
      <c r="A51" s="250">
        <v>8</v>
      </c>
      <c r="B51" s="261" t="s">
        <v>421</v>
      </c>
      <c r="C51" s="718"/>
      <c r="D51" s="251"/>
      <c r="E51" s="252"/>
      <c r="F51" s="251"/>
      <c r="G51" s="252"/>
      <c r="H51" s="251"/>
      <c r="I51" s="720"/>
    </row>
    <row r="52" spans="1:9" ht="10.5" customHeight="1">
      <c r="A52" s="250"/>
      <c r="B52" s="265"/>
      <c r="C52" s="263"/>
      <c r="D52" s="251"/>
      <c r="E52" s="252">
        <v>-5</v>
      </c>
      <c r="F52" s="251" t="str">
        <f>D38</f>
        <v>АКТЮБИНСКАЯ обл,</v>
      </c>
      <c r="G52" s="252"/>
      <c r="H52" s="251"/>
      <c r="I52" s="252"/>
    </row>
    <row r="53" spans="1:9" ht="10.5" customHeight="1">
      <c r="A53" s="250"/>
      <c r="B53" s="265"/>
      <c r="C53" s="263"/>
      <c r="D53" s="251"/>
      <c r="E53" s="252"/>
      <c r="F53" s="258"/>
      <c r="G53" s="717">
        <v>8</v>
      </c>
      <c r="H53" s="283" t="str">
        <f>F52</f>
        <v>АКТЮБИНСКАЯ обл,</v>
      </c>
      <c r="I53" s="720">
        <v>11</v>
      </c>
    </row>
    <row r="54" spans="1:9" ht="10.5" customHeight="1">
      <c r="A54" s="250"/>
      <c r="B54" s="265"/>
      <c r="C54" s="263"/>
      <c r="D54" s="251"/>
      <c r="E54" s="252">
        <v>-6</v>
      </c>
      <c r="F54" s="261" t="str">
        <f>D46</f>
        <v>СКО</v>
      </c>
      <c r="G54" s="718"/>
      <c r="H54" s="251"/>
      <c r="I54" s="720"/>
    </row>
    <row r="55" spans="1:9" ht="10.5" customHeight="1">
      <c r="A55" s="250"/>
      <c r="B55" s="251"/>
      <c r="D55" s="251"/>
      <c r="E55" s="252"/>
      <c r="F55" s="251"/>
      <c r="G55" s="252">
        <v>-8</v>
      </c>
      <c r="H55" s="261" t="str">
        <f>F54</f>
        <v>СКО</v>
      </c>
      <c r="I55" s="720">
        <v>12</v>
      </c>
    </row>
    <row r="56" spans="1:9" ht="10.5" customHeight="1">
      <c r="A56" s="250"/>
      <c r="B56" s="251"/>
      <c r="C56" s="252">
        <v>-1</v>
      </c>
      <c r="D56" s="251" t="str">
        <f>B39</f>
        <v>АТЫРАУСКАЯ обл,</v>
      </c>
      <c r="E56" s="252"/>
      <c r="F56" s="251"/>
      <c r="G56" s="252"/>
      <c r="H56" s="265"/>
      <c r="I56" s="720"/>
    </row>
    <row r="57" spans="1:9" ht="10.5" customHeight="1">
      <c r="A57" s="267"/>
      <c r="B57" s="251"/>
      <c r="C57" s="252"/>
      <c r="D57" s="258"/>
      <c r="E57" s="717">
        <v>9</v>
      </c>
      <c r="F57" s="248" t="str">
        <f>D58</f>
        <v>АКМОЛИНСКАЯ обл,</v>
      </c>
      <c r="H57" s="248"/>
      <c r="I57" s="255"/>
    </row>
    <row r="58" spans="1:9" ht="10.5" customHeight="1">
      <c r="A58" s="267"/>
      <c r="B58" s="265"/>
      <c r="C58" s="263">
        <v>-2</v>
      </c>
      <c r="D58" s="261" t="str">
        <f>B41</f>
        <v>АКМОЛИНСКАЯ обл,</v>
      </c>
      <c r="E58" s="718"/>
      <c r="F58" s="258"/>
      <c r="G58" s="717">
        <v>11</v>
      </c>
      <c r="H58" s="251"/>
      <c r="I58" s="257"/>
    </row>
    <row r="59" spans="1:9" ht="10.5" customHeight="1">
      <c r="A59" s="267"/>
      <c r="B59" s="265"/>
      <c r="C59" s="263"/>
      <c r="D59" s="251"/>
      <c r="E59" s="252"/>
      <c r="F59" s="265"/>
      <c r="G59" s="719"/>
      <c r="H59" s="283" t="str">
        <f>F57</f>
        <v>АКМОЛИНСКАЯ обл,</v>
      </c>
      <c r="I59" s="720">
        <v>13</v>
      </c>
    </row>
    <row r="60" spans="1:9" ht="10.5" customHeight="1">
      <c r="A60" s="267"/>
      <c r="B60" s="253"/>
      <c r="C60" s="252">
        <v>-3</v>
      </c>
      <c r="D60" s="251" t="str">
        <f>B47</f>
        <v>Х</v>
      </c>
      <c r="E60" s="252"/>
      <c r="F60" s="265"/>
      <c r="G60" s="719"/>
      <c r="H60" s="251"/>
      <c r="I60" s="720"/>
    </row>
    <row r="61" spans="1:9" ht="10.5" customHeight="1">
      <c r="A61" s="267"/>
      <c r="B61" s="253"/>
      <c r="C61" s="252"/>
      <c r="D61" s="258"/>
      <c r="E61" s="717">
        <v>10</v>
      </c>
      <c r="F61" s="261" t="str">
        <f>D62</f>
        <v>АЛМАТИНСКАЯ обл,</v>
      </c>
      <c r="G61" s="718"/>
      <c r="H61" s="265"/>
      <c r="I61" s="257"/>
    </row>
    <row r="62" spans="1:9" ht="10.5" customHeight="1">
      <c r="A62" s="267"/>
      <c r="B62" s="259"/>
      <c r="C62" s="263">
        <v>-4</v>
      </c>
      <c r="D62" s="261" t="str">
        <f>B49</f>
        <v>АЛМАТИНСКАЯ обл,</v>
      </c>
      <c r="E62" s="718"/>
      <c r="F62" s="251"/>
      <c r="G62" s="252">
        <v>-11</v>
      </c>
      <c r="H62" s="261" t="str">
        <f>F61</f>
        <v>АЛМАТИНСКАЯ обл,</v>
      </c>
      <c r="I62" s="720">
        <v>14</v>
      </c>
    </row>
    <row r="63" spans="1:9" ht="10.5" customHeight="1">
      <c r="A63" s="267"/>
      <c r="B63" s="259"/>
      <c r="C63" s="263"/>
      <c r="D63" s="251"/>
      <c r="E63" s="252"/>
      <c r="F63" s="251"/>
      <c r="G63" s="252"/>
      <c r="H63" s="251"/>
      <c r="I63" s="720"/>
    </row>
    <row r="64" spans="1:9" ht="10.5" customHeight="1">
      <c r="A64" s="269"/>
      <c r="B64" s="259"/>
      <c r="C64" s="263"/>
      <c r="D64" s="284"/>
      <c r="E64" s="263">
        <v>-9</v>
      </c>
      <c r="F64" s="251" t="str">
        <f>D56</f>
        <v>АТЫРАУСКАЯ обл,</v>
      </c>
      <c r="G64" s="252"/>
      <c r="H64" s="265"/>
      <c r="I64" s="257"/>
    </row>
    <row r="65" spans="1:9" ht="10.5" customHeight="1">
      <c r="A65" s="270"/>
      <c r="B65" s="259"/>
      <c r="C65" s="721"/>
      <c r="D65" s="284"/>
      <c r="E65" s="271"/>
      <c r="F65" s="258"/>
      <c r="G65" s="717">
        <v>12</v>
      </c>
      <c r="H65" s="261" t="str">
        <f>F64</f>
        <v>АТЫРАУСКАЯ обл,</v>
      </c>
      <c r="I65" s="720">
        <v>15</v>
      </c>
    </row>
    <row r="66" spans="1:9" ht="10.5" customHeight="1">
      <c r="A66" s="269"/>
      <c r="B66" s="259"/>
      <c r="C66" s="721"/>
      <c r="D66" s="284"/>
      <c r="E66" s="269">
        <v>-10</v>
      </c>
      <c r="F66" s="261" t="str">
        <f>D60</f>
        <v>Х</v>
      </c>
      <c r="G66" s="718"/>
      <c r="H66" s="251"/>
      <c r="I66" s="720"/>
    </row>
    <row r="67" spans="1:9" ht="10.5" customHeight="1">
      <c r="A67" s="269"/>
      <c r="B67" s="259"/>
      <c r="C67" s="263"/>
      <c r="D67" s="275"/>
      <c r="E67" s="271"/>
      <c r="F67" s="251"/>
      <c r="G67" s="252">
        <v>-12</v>
      </c>
      <c r="H67" s="261"/>
      <c r="I67" s="720">
        <v>16</v>
      </c>
    </row>
    <row r="68" spans="1:9" ht="10.5" customHeight="1">
      <c r="A68" s="75"/>
      <c r="B68" s="276"/>
      <c r="C68" s="75"/>
      <c r="D68" s="75"/>
      <c r="E68" s="271"/>
      <c r="F68" s="277"/>
      <c r="H68" s="266"/>
      <c r="I68" s="720"/>
    </row>
    <row r="69" spans="1:9" ht="10.5" customHeight="1">
      <c r="B69" s="735" t="s">
        <v>422</v>
      </c>
      <c r="C69" s="735"/>
      <c r="D69" s="735"/>
      <c r="E69" s="735"/>
      <c r="F69" s="735"/>
      <c r="G69" s="735"/>
      <c r="H69" s="735"/>
    </row>
    <row r="70" spans="1:9" ht="10.5" customHeight="1">
      <c r="B70" s="735" t="s">
        <v>423</v>
      </c>
      <c r="C70" s="735"/>
      <c r="D70" s="735"/>
      <c r="E70" s="735"/>
      <c r="F70" s="735"/>
      <c r="G70" s="735"/>
      <c r="H70" s="735"/>
    </row>
    <row r="71" spans="1:9" ht="10.5" customHeight="1"/>
    <row r="72" spans="1:9" ht="10.5" customHeight="1"/>
    <row r="73" spans="1:9" ht="10.5" customHeight="1"/>
    <row r="74" spans="1:9" ht="10.5" customHeight="1"/>
  </sheetData>
  <mergeCells count="47">
    <mergeCell ref="G53:G54"/>
    <mergeCell ref="I53:I54"/>
    <mergeCell ref="B70:H70"/>
    <mergeCell ref="I55:I56"/>
    <mergeCell ref="E57:E58"/>
    <mergeCell ref="G58:G61"/>
    <mergeCell ref="I59:I60"/>
    <mergeCell ref="E61:E62"/>
    <mergeCell ref="I62:I63"/>
    <mergeCell ref="C65:C66"/>
    <mergeCell ref="G65:G66"/>
    <mergeCell ref="I65:I66"/>
    <mergeCell ref="I67:I68"/>
    <mergeCell ref="B69:H69"/>
    <mergeCell ref="C33:C34"/>
    <mergeCell ref="G33:G34"/>
    <mergeCell ref="I33:I34"/>
    <mergeCell ref="E35:E36"/>
    <mergeCell ref="I35:I36"/>
    <mergeCell ref="C38:C39"/>
    <mergeCell ref="E39:E42"/>
    <mergeCell ref="G41:G48"/>
    <mergeCell ref="C42:C43"/>
    <mergeCell ref="I44:I45"/>
    <mergeCell ref="C46:C47"/>
    <mergeCell ref="E47:E50"/>
    <mergeCell ref="C50:C51"/>
    <mergeCell ref="I50:I51"/>
    <mergeCell ref="I21:I22"/>
    <mergeCell ref="I23:I24"/>
    <mergeCell ref="E25:E26"/>
    <mergeCell ref="G26:G29"/>
    <mergeCell ref="I27:I28"/>
    <mergeCell ref="E29:E30"/>
    <mergeCell ref="I30:I31"/>
    <mergeCell ref="A1:I1"/>
    <mergeCell ref="A2:I2"/>
    <mergeCell ref="A3:I3"/>
    <mergeCell ref="C6:C7"/>
    <mergeCell ref="E7:E10"/>
    <mergeCell ref="G9:G16"/>
    <mergeCell ref="C10:C11"/>
    <mergeCell ref="I12:I13"/>
    <mergeCell ref="C14:C15"/>
    <mergeCell ref="E15:E18"/>
    <mergeCell ref="C18:C19"/>
    <mergeCell ref="I18:I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2"/>
  <sheetViews>
    <sheetView topLeftCell="B1" workbookViewId="0">
      <selection activeCell="O17" sqref="O17"/>
    </sheetView>
  </sheetViews>
  <sheetFormatPr defaultColWidth="9.109375" defaultRowHeight="13.2" outlineLevelCol="1"/>
  <cols>
    <col min="1" max="1" width="5.6640625" style="147" hidden="1" customWidth="1" outlineLevel="1"/>
    <col min="2" max="2" width="5.5546875" style="147" customWidth="1" collapsed="1"/>
    <col min="3" max="3" width="23.6640625" style="147" customWidth="1"/>
    <col min="4" max="4" width="5.5546875" style="147" customWidth="1" outlineLevel="1"/>
    <col min="5" max="5" width="23.6640625" style="147" customWidth="1"/>
    <col min="6" max="10" width="5.5546875" style="147" customWidth="1"/>
    <col min="11" max="12" width="5.5546875" style="147" hidden="1" customWidth="1" outlineLevel="1"/>
    <col min="13" max="13" width="5.5546875" style="147" customWidth="1" collapsed="1"/>
    <col min="14" max="14" width="5.5546875" style="147" customWidth="1"/>
    <col min="15" max="15" width="9.33203125" style="147" customWidth="1"/>
    <col min="16" max="16" width="3" style="147" hidden="1" customWidth="1" outlineLevel="1"/>
    <col min="17" max="17" width="3.33203125" style="147" hidden="1" customWidth="1" outlineLevel="1"/>
    <col min="18" max="18" width="3.109375" style="147" hidden="1" customWidth="1" outlineLevel="1"/>
    <col min="19" max="19" width="3.33203125" style="147" hidden="1" customWidth="1" outlineLevel="1"/>
    <col min="20" max="20" width="3.109375" style="147" hidden="1" customWidth="1" outlineLevel="1"/>
    <col min="21" max="21" width="2.6640625" style="147" hidden="1" customWidth="1" outlineLevel="1"/>
    <col min="22" max="22" width="9.109375" style="147" collapsed="1"/>
    <col min="23" max="16384" width="9.109375" style="147"/>
  </cols>
  <sheetData>
    <row r="1" spans="1:26" ht="21" thickBot="1">
      <c r="A1" s="472"/>
      <c r="B1" s="730" t="s">
        <v>954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P1" s="472"/>
      <c r="Q1" s="472"/>
      <c r="R1" s="472"/>
      <c r="S1" s="472"/>
      <c r="T1" s="472"/>
      <c r="U1" s="472"/>
    </row>
    <row r="2" spans="1:26">
      <c r="A2" s="472"/>
      <c r="B2" s="473" t="s">
        <v>955</v>
      </c>
      <c r="D2" s="472"/>
      <c r="F2" s="474"/>
      <c r="G2" s="474"/>
      <c r="H2" s="474"/>
      <c r="I2" s="474"/>
      <c r="J2" s="474"/>
      <c r="K2" s="474"/>
      <c r="L2" s="474"/>
      <c r="M2" s="474"/>
      <c r="N2" s="475" t="s">
        <v>346</v>
      </c>
      <c r="P2" s="472"/>
      <c r="Q2" s="472"/>
      <c r="R2" s="472"/>
      <c r="S2" s="472"/>
      <c r="T2" s="472"/>
      <c r="U2" s="472"/>
    </row>
    <row r="3" spans="1:26" ht="15.6">
      <c r="A3" s="472"/>
      <c r="B3" s="731" t="s">
        <v>956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P3" s="472"/>
      <c r="Q3" s="472"/>
      <c r="R3" s="472"/>
      <c r="S3" s="472"/>
      <c r="T3" s="472"/>
      <c r="U3" s="472"/>
    </row>
    <row r="4" spans="1:26" ht="15.6">
      <c r="A4" s="472"/>
      <c r="B4" s="733" t="s">
        <v>957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P4" s="472"/>
      <c r="Q4" s="472"/>
      <c r="R4" s="472"/>
      <c r="S4" s="472"/>
      <c r="T4" s="472"/>
      <c r="U4" s="472"/>
    </row>
    <row r="5" spans="1:26" ht="13.8">
      <c r="A5" s="472"/>
      <c r="B5" s="476" t="s">
        <v>958</v>
      </c>
      <c r="D5" s="472"/>
      <c r="F5" s="474"/>
      <c r="G5" s="474"/>
      <c r="H5" s="474"/>
      <c r="I5" s="474"/>
      <c r="J5" s="474"/>
      <c r="K5" s="474"/>
      <c r="L5" s="474"/>
      <c r="M5" s="474"/>
      <c r="N5" s="474"/>
      <c r="P5" s="472"/>
      <c r="Q5" s="472"/>
      <c r="R5" s="472"/>
      <c r="S5" s="472"/>
      <c r="T5" s="472"/>
      <c r="U5" s="472"/>
    </row>
    <row r="6" spans="1:26">
      <c r="A6" s="472"/>
      <c r="B6" s="725" t="s">
        <v>959</v>
      </c>
      <c r="C6" s="477" t="s">
        <v>960</v>
      </c>
      <c r="D6" s="736" t="s">
        <v>959</v>
      </c>
      <c r="E6" s="477" t="s">
        <v>961</v>
      </c>
      <c r="F6" s="727" t="s">
        <v>962</v>
      </c>
      <c r="G6" s="728"/>
      <c r="H6" s="728"/>
      <c r="I6" s="728"/>
      <c r="J6" s="729"/>
      <c r="K6" s="727" t="s">
        <v>963</v>
      </c>
      <c r="L6" s="729"/>
      <c r="M6" s="727" t="s">
        <v>964</v>
      </c>
      <c r="N6" s="729"/>
      <c r="P6" s="472"/>
      <c r="Q6" s="472"/>
      <c r="R6" s="472"/>
      <c r="S6" s="472"/>
      <c r="T6" s="472"/>
      <c r="U6" s="472"/>
      <c r="Z6" s="150"/>
    </row>
    <row r="7" spans="1:26" ht="13.8">
      <c r="A7" s="478"/>
      <c r="B7" s="726"/>
      <c r="C7" s="479" t="s">
        <v>135</v>
      </c>
      <c r="D7" s="737"/>
      <c r="E7" s="479" t="s">
        <v>13</v>
      </c>
      <c r="F7" s="480">
        <v>1</v>
      </c>
      <c r="G7" s="480">
        <v>2</v>
      </c>
      <c r="H7" s="480">
        <v>3</v>
      </c>
      <c r="I7" s="480">
        <v>4</v>
      </c>
      <c r="J7" s="480">
        <v>5</v>
      </c>
      <c r="K7" s="480" t="s">
        <v>965</v>
      </c>
      <c r="L7" s="480" t="s">
        <v>409</v>
      </c>
      <c r="M7" s="480" t="s">
        <v>966</v>
      </c>
      <c r="N7" s="480" t="s">
        <v>967</v>
      </c>
      <c r="P7" s="472"/>
      <c r="Q7" s="472"/>
      <c r="R7" s="472"/>
      <c r="S7" s="472"/>
      <c r="T7" s="472"/>
      <c r="U7" s="472"/>
    </row>
    <row r="8" spans="1:26">
      <c r="A8" s="481"/>
      <c r="B8" s="482" t="s">
        <v>968</v>
      </c>
      <c r="C8" s="483" t="s">
        <v>689</v>
      </c>
      <c r="D8" s="484" t="s">
        <v>969</v>
      </c>
      <c r="E8" s="483" t="s">
        <v>703</v>
      </c>
      <c r="F8" s="485">
        <v>-9</v>
      </c>
      <c r="G8" s="485">
        <v>-9</v>
      </c>
      <c r="H8" s="485">
        <v>4</v>
      </c>
      <c r="I8" s="485">
        <v>-4</v>
      </c>
      <c r="J8" s="485"/>
      <c r="K8" s="485"/>
      <c r="L8" s="485"/>
      <c r="M8" s="486">
        <f t="shared" ref="M8:M12" si="0">IF(OR(U8=1,U8=2,U8=3),1,0)</f>
        <v>0</v>
      </c>
      <c r="N8" s="486">
        <f t="shared" ref="N8:N12" si="1">IF(OR(U8=-1,U8=-2,U8=-3),1,0)</f>
        <v>1</v>
      </c>
      <c r="P8" s="487">
        <f t="shared" ref="P8:T12" si="2">SIGN(F8)</f>
        <v>-1</v>
      </c>
      <c r="Q8" s="487">
        <f t="shared" si="2"/>
        <v>-1</v>
      </c>
      <c r="R8" s="487">
        <f t="shared" si="2"/>
        <v>1</v>
      </c>
      <c r="S8" s="487">
        <f t="shared" si="2"/>
        <v>-1</v>
      </c>
      <c r="T8" s="487">
        <f t="shared" si="2"/>
        <v>0</v>
      </c>
      <c r="U8" s="487">
        <f>P8+Q8+R8+S8+T8</f>
        <v>-2</v>
      </c>
    </row>
    <row r="9" spans="1:26">
      <c r="A9" s="481"/>
      <c r="B9" s="482" t="s">
        <v>970</v>
      </c>
      <c r="C9" s="488" t="s">
        <v>971</v>
      </c>
      <c r="D9" s="484" t="s">
        <v>972</v>
      </c>
      <c r="E9" s="483" t="s">
        <v>701</v>
      </c>
      <c r="F9" s="485">
        <v>-4</v>
      </c>
      <c r="G9" s="485">
        <v>-9</v>
      </c>
      <c r="H9" s="485">
        <v>9</v>
      </c>
      <c r="I9" s="485">
        <v>-3</v>
      </c>
      <c r="J9" s="485"/>
      <c r="K9" s="485"/>
      <c r="L9" s="485"/>
      <c r="M9" s="486">
        <f t="shared" si="0"/>
        <v>0</v>
      </c>
      <c r="N9" s="486">
        <f t="shared" si="1"/>
        <v>1</v>
      </c>
      <c r="P9" s="487">
        <f t="shared" si="2"/>
        <v>-1</v>
      </c>
      <c r="Q9" s="487">
        <f t="shared" si="2"/>
        <v>-1</v>
      </c>
      <c r="R9" s="487">
        <f t="shared" si="2"/>
        <v>1</v>
      </c>
      <c r="S9" s="487">
        <f t="shared" si="2"/>
        <v>-1</v>
      </c>
      <c r="T9" s="487">
        <f t="shared" si="2"/>
        <v>0</v>
      </c>
      <c r="U9" s="487">
        <f>P9+Q9+R9+S9+T9</f>
        <v>-2</v>
      </c>
    </row>
    <row r="10" spans="1:26">
      <c r="A10" s="481">
        <f>A8</f>
        <v>0</v>
      </c>
      <c r="B10" s="489" t="s">
        <v>973</v>
      </c>
      <c r="C10" s="490" t="s">
        <v>974</v>
      </c>
      <c r="D10" s="484" t="s">
        <v>975</v>
      </c>
      <c r="E10" s="490" t="s">
        <v>711</v>
      </c>
      <c r="F10" s="491">
        <v>-12</v>
      </c>
      <c r="G10" s="491">
        <v>-10</v>
      </c>
      <c r="H10" s="491">
        <v>9</v>
      </c>
      <c r="I10" s="491">
        <v>9</v>
      </c>
      <c r="J10" s="491">
        <v>-9</v>
      </c>
      <c r="K10" s="491"/>
      <c r="L10" s="491"/>
      <c r="M10" s="491">
        <f t="shared" si="0"/>
        <v>0</v>
      </c>
      <c r="N10" s="491">
        <f t="shared" si="1"/>
        <v>1</v>
      </c>
      <c r="P10" s="487">
        <f t="shared" si="2"/>
        <v>-1</v>
      </c>
      <c r="Q10" s="487">
        <f t="shared" si="2"/>
        <v>-1</v>
      </c>
      <c r="R10" s="487">
        <f t="shared" si="2"/>
        <v>1</v>
      </c>
      <c r="S10" s="487">
        <f t="shared" si="2"/>
        <v>1</v>
      </c>
      <c r="T10" s="487">
        <f t="shared" si="2"/>
        <v>-1</v>
      </c>
      <c r="U10" s="487">
        <f>P10+Q10+R10+S10+T10</f>
        <v>-1</v>
      </c>
    </row>
    <row r="11" spans="1:26">
      <c r="A11" s="481">
        <f>A8</f>
        <v>0</v>
      </c>
      <c r="B11" s="482" t="s">
        <v>968</v>
      </c>
      <c r="C11" s="488" t="str">
        <f>C8</f>
        <v>ХАРКИ И.</v>
      </c>
      <c r="D11" s="484" t="str">
        <f>D9</f>
        <v>Y</v>
      </c>
      <c r="E11" s="488" t="str">
        <f>E9</f>
        <v>КЕНЖИГУЛОВ А.</v>
      </c>
      <c r="F11" s="485"/>
      <c r="G11" s="485"/>
      <c r="H11" s="485"/>
      <c r="I11" s="485"/>
      <c r="J11" s="485"/>
      <c r="K11" s="485"/>
      <c r="L11" s="485"/>
      <c r="M11" s="486">
        <f t="shared" si="0"/>
        <v>0</v>
      </c>
      <c r="N11" s="486">
        <f t="shared" si="1"/>
        <v>0</v>
      </c>
      <c r="P11" s="487">
        <f t="shared" si="2"/>
        <v>0</v>
      </c>
      <c r="Q11" s="487">
        <f t="shared" si="2"/>
        <v>0</v>
      </c>
      <c r="R11" s="487">
        <f t="shared" si="2"/>
        <v>0</v>
      </c>
      <c r="S11" s="487">
        <f t="shared" si="2"/>
        <v>0</v>
      </c>
      <c r="T11" s="487">
        <f t="shared" si="2"/>
        <v>0</v>
      </c>
      <c r="U11" s="487">
        <f>P11+Q11+R11+S11+T11</f>
        <v>0</v>
      </c>
    </row>
    <row r="12" spans="1:26" ht="13.8" thickBot="1">
      <c r="A12" s="481">
        <f>A9</f>
        <v>0</v>
      </c>
      <c r="B12" s="482" t="s">
        <v>970</v>
      </c>
      <c r="C12" s="488" t="str">
        <f>C9</f>
        <v>ХАРКИ А.</v>
      </c>
      <c r="D12" s="484" t="str">
        <f>D8</f>
        <v>X</v>
      </c>
      <c r="E12" s="488" t="str">
        <f>E8</f>
        <v>КЕНЖИГУЛОВ Д.</v>
      </c>
      <c r="F12" s="485"/>
      <c r="G12" s="485"/>
      <c r="H12" s="485"/>
      <c r="I12" s="485"/>
      <c r="J12" s="485"/>
      <c r="K12" s="485"/>
      <c r="L12" s="485"/>
      <c r="M12" s="486">
        <f t="shared" si="0"/>
        <v>0</v>
      </c>
      <c r="N12" s="486">
        <f t="shared" si="1"/>
        <v>0</v>
      </c>
      <c r="P12" s="487">
        <f t="shared" si="2"/>
        <v>0</v>
      </c>
      <c r="Q12" s="487">
        <f t="shared" si="2"/>
        <v>0</v>
      </c>
      <c r="R12" s="487">
        <f t="shared" si="2"/>
        <v>0</v>
      </c>
      <c r="S12" s="487">
        <f t="shared" si="2"/>
        <v>0</v>
      </c>
      <c r="T12" s="487">
        <f t="shared" si="2"/>
        <v>0</v>
      </c>
      <c r="U12" s="487">
        <f>P12+Q12+R12+S12+T12</f>
        <v>0</v>
      </c>
    </row>
    <row r="13" spans="1:26" ht="13.8" thickBot="1">
      <c r="A13" s="472"/>
      <c r="B13" s="474"/>
      <c r="D13" s="492"/>
      <c r="F13" s="474"/>
      <c r="G13" s="474"/>
      <c r="H13" s="474"/>
      <c r="I13" s="493" t="s">
        <v>976</v>
      </c>
      <c r="J13" s="474"/>
      <c r="K13" s="474"/>
      <c r="L13" s="474"/>
      <c r="M13" s="494">
        <f>SUM(M8,M9,M10,M11,M12)</f>
        <v>0</v>
      </c>
      <c r="N13" s="495">
        <f>SUM(N8,N9,N10,N11,N12,)</f>
        <v>3</v>
      </c>
      <c r="P13" s="472"/>
      <c r="Q13" s="472"/>
      <c r="R13" s="472"/>
      <c r="S13" s="472"/>
      <c r="T13" s="472"/>
      <c r="U13" s="472"/>
    </row>
    <row r="14" spans="1:26">
      <c r="A14" s="472"/>
      <c r="B14" s="474"/>
      <c r="C14" s="496" t="s">
        <v>977</v>
      </c>
      <c r="D14" s="497"/>
      <c r="E14" s="497" t="str">
        <f>E7</f>
        <v>ЗКО</v>
      </c>
      <c r="F14" s="474"/>
      <c r="G14" s="474"/>
      <c r="H14" s="474"/>
      <c r="I14" s="474"/>
      <c r="J14" s="474"/>
      <c r="K14" s="474"/>
      <c r="L14" s="474"/>
      <c r="M14" s="474"/>
      <c r="N14" s="474"/>
      <c r="P14" s="472"/>
      <c r="Q14" s="472"/>
      <c r="R14" s="472"/>
      <c r="S14" s="472"/>
      <c r="T14" s="472"/>
      <c r="U14" s="472"/>
    </row>
    <row r="15" spans="1:26" ht="13.8">
      <c r="A15" s="472"/>
      <c r="B15" s="476" t="s">
        <v>978</v>
      </c>
      <c r="D15" s="492"/>
      <c r="F15" s="474"/>
      <c r="G15" s="474"/>
      <c r="H15" s="474"/>
      <c r="I15" s="474"/>
      <c r="J15" s="474"/>
      <c r="K15" s="474"/>
      <c r="L15" s="474"/>
      <c r="M15" s="474"/>
      <c r="N15" s="474"/>
      <c r="P15" s="472"/>
      <c r="Q15" s="472"/>
      <c r="R15" s="472"/>
      <c r="S15" s="472"/>
      <c r="T15" s="472"/>
      <c r="U15" s="472"/>
    </row>
    <row r="16" spans="1:26">
      <c r="A16" s="472"/>
      <c r="B16" s="725" t="s">
        <v>959</v>
      </c>
      <c r="C16" s="477" t="s">
        <v>960</v>
      </c>
      <c r="D16" s="736" t="s">
        <v>959</v>
      </c>
      <c r="E16" s="477" t="s">
        <v>961</v>
      </c>
      <c r="F16" s="727" t="s">
        <v>962</v>
      </c>
      <c r="G16" s="728"/>
      <c r="H16" s="728"/>
      <c r="I16" s="728"/>
      <c r="J16" s="728"/>
      <c r="K16" s="727" t="s">
        <v>963</v>
      </c>
      <c r="L16" s="729"/>
      <c r="M16" s="727" t="s">
        <v>964</v>
      </c>
      <c r="N16" s="729"/>
      <c r="P16" s="472"/>
      <c r="Q16" s="472"/>
      <c r="R16" s="472"/>
      <c r="S16" s="472"/>
      <c r="T16" s="472"/>
      <c r="U16" s="472"/>
    </row>
    <row r="17" spans="1:21" ht="13.8">
      <c r="A17" s="478"/>
      <c r="B17" s="726"/>
      <c r="C17" s="479" t="s">
        <v>227</v>
      </c>
      <c r="D17" s="737"/>
      <c r="E17" s="479" t="s">
        <v>80</v>
      </c>
      <c r="F17" s="480">
        <v>1</v>
      </c>
      <c r="G17" s="480">
        <v>2</v>
      </c>
      <c r="H17" s="480">
        <v>3</v>
      </c>
      <c r="I17" s="480">
        <v>4</v>
      </c>
      <c r="J17" s="480">
        <v>5</v>
      </c>
      <c r="K17" s="480" t="s">
        <v>965</v>
      </c>
      <c r="L17" s="480" t="s">
        <v>409</v>
      </c>
      <c r="M17" s="480" t="s">
        <v>966</v>
      </c>
      <c r="N17" s="480" t="s">
        <v>967</v>
      </c>
      <c r="P17" s="472"/>
      <c r="Q17" s="472"/>
      <c r="R17" s="472"/>
      <c r="S17" s="472"/>
      <c r="T17" s="472"/>
      <c r="U17" s="472"/>
    </row>
    <row r="18" spans="1:21">
      <c r="A18" s="481"/>
      <c r="B18" s="482" t="s">
        <v>968</v>
      </c>
      <c r="C18" s="483" t="s">
        <v>699</v>
      </c>
      <c r="D18" s="484" t="s">
        <v>969</v>
      </c>
      <c r="E18" s="483" t="s">
        <v>733</v>
      </c>
      <c r="F18" s="485">
        <v>9</v>
      </c>
      <c r="G18" s="485">
        <v>-6</v>
      </c>
      <c r="H18" s="485">
        <v>-10</v>
      </c>
      <c r="I18" s="485">
        <v>-6</v>
      </c>
      <c r="J18" s="485"/>
      <c r="K18" s="485"/>
      <c r="L18" s="485"/>
      <c r="M18" s="486">
        <f t="shared" ref="M18:M22" si="3">IF(OR(U18=1,U18=2,U18=3),1,0)</f>
        <v>0</v>
      </c>
      <c r="N18" s="486">
        <f t="shared" ref="N18:N22" si="4">IF(OR(U18=-1,U18=-2,U18=-3),1,0)</f>
        <v>1</v>
      </c>
      <c r="P18" s="487">
        <f t="shared" ref="P18:T22" si="5">SIGN(F18)</f>
        <v>1</v>
      </c>
      <c r="Q18" s="487">
        <f t="shared" si="5"/>
        <v>-1</v>
      </c>
      <c r="R18" s="487">
        <f t="shared" si="5"/>
        <v>-1</v>
      </c>
      <c r="S18" s="487">
        <f t="shared" si="5"/>
        <v>-1</v>
      </c>
      <c r="T18" s="487">
        <f t="shared" si="5"/>
        <v>0</v>
      </c>
      <c r="U18" s="487">
        <f>P18+Q18+R18+S18+T18</f>
        <v>-2</v>
      </c>
    </row>
    <row r="19" spans="1:21">
      <c r="A19" s="481"/>
      <c r="B19" s="482" t="s">
        <v>970</v>
      </c>
      <c r="C19" s="488" t="s">
        <v>979</v>
      </c>
      <c r="D19" s="484" t="s">
        <v>972</v>
      </c>
      <c r="E19" s="488" t="s">
        <v>681</v>
      </c>
      <c r="F19" s="485">
        <v>-13</v>
      </c>
      <c r="G19" s="485">
        <v>-6</v>
      </c>
      <c r="H19" s="485">
        <v>-7</v>
      </c>
      <c r="I19" s="485"/>
      <c r="J19" s="485"/>
      <c r="K19" s="485"/>
      <c r="L19" s="485"/>
      <c r="M19" s="486">
        <f t="shared" si="3"/>
        <v>0</v>
      </c>
      <c r="N19" s="486">
        <f t="shared" si="4"/>
        <v>1</v>
      </c>
      <c r="P19" s="487">
        <f t="shared" si="5"/>
        <v>-1</v>
      </c>
      <c r="Q19" s="487">
        <f t="shared" si="5"/>
        <v>-1</v>
      </c>
      <c r="R19" s="487">
        <f t="shared" si="5"/>
        <v>-1</v>
      </c>
      <c r="S19" s="487">
        <f t="shared" si="5"/>
        <v>0</v>
      </c>
      <c r="T19" s="487">
        <f t="shared" si="5"/>
        <v>0</v>
      </c>
      <c r="U19" s="487">
        <f>P19+Q19+R19+S19+T19</f>
        <v>-3</v>
      </c>
    </row>
    <row r="20" spans="1:21">
      <c r="A20" s="481">
        <f>A18</f>
        <v>0</v>
      </c>
      <c r="B20" s="489" t="s">
        <v>973</v>
      </c>
      <c r="C20" s="490" t="s">
        <v>980</v>
      </c>
      <c r="D20" s="484" t="s">
        <v>975</v>
      </c>
      <c r="E20" s="490" t="s">
        <v>700</v>
      </c>
      <c r="F20" s="491">
        <v>-4</v>
      </c>
      <c r="G20" s="491">
        <v>-4</v>
      </c>
      <c r="H20" s="491">
        <v>-7</v>
      </c>
      <c r="I20" s="491"/>
      <c r="J20" s="491"/>
      <c r="K20" s="491"/>
      <c r="L20" s="491"/>
      <c r="M20" s="491">
        <f t="shared" si="3"/>
        <v>0</v>
      </c>
      <c r="N20" s="491">
        <f t="shared" si="4"/>
        <v>1</v>
      </c>
      <c r="P20" s="487">
        <f t="shared" si="5"/>
        <v>-1</v>
      </c>
      <c r="Q20" s="487">
        <f t="shared" si="5"/>
        <v>-1</v>
      </c>
      <c r="R20" s="487">
        <f t="shared" si="5"/>
        <v>-1</v>
      </c>
      <c r="S20" s="487">
        <f t="shared" si="5"/>
        <v>0</v>
      </c>
      <c r="T20" s="487">
        <f t="shared" si="5"/>
        <v>0</v>
      </c>
      <c r="U20" s="487">
        <f>P20+Q20+R20+S20+T20</f>
        <v>-3</v>
      </c>
    </row>
    <row r="21" spans="1:21">
      <c r="A21" s="481">
        <f>A18</f>
        <v>0</v>
      </c>
      <c r="B21" s="482" t="s">
        <v>968</v>
      </c>
      <c r="C21" s="488" t="str">
        <f>C18</f>
        <v>АХТАНОВ</v>
      </c>
      <c r="D21" s="484" t="str">
        <f>D19</f>
        <v>Y</v>
      </c>
      <c r="E21" s="488" t="str">
        <f>E19</f>
        <v>МАКСИМОВ</v>
      </c>
      <c r="F21" s="485"/>
      <c r="G21" s="485"/>
      <c r="H21" s="485"/>
      <c r="I21" s="485"/>
      <c r="J21" s="485"/>
      <c r="K21" s="485"/>
      <c r="L21" s="485"/>
      <c r="M21" s="486">
        <f t="shared" si="3"/>
        <v>0</v>
      </c>
      <c r="N21" s="486">
        <f t="shared" si="4"/>
        <v>0</v>
      </c>
      <c r="P21" s="487">
        <f t="shared" si="5"/>
        <v>0</v>
      </c>
      <c r="Q21" s="487">
        <f t="shared" si="5"/>
        <v>0</v>
      </c>
      <c r="R21" s="487">
        <f t="shared" si="5"/>
        <v>0</v>
      </c>
      <c r="S21" s="487">
        <f t="shared" si="5"/>
        <v>0</v>
      </c>
      <c r="T21" s="487">
        <f t="shared" si="5"/>
        <v>0</v>
      </c>
      <c r="U21" s="487">
        <f>P21+Q21+R21+S21+T21</f>
        <v>0</v>
      </c>
    </row>
    <row r="22" spans="1:21" ht="13.8" thickBot="1">
      <c r="A22" s="481">
        <f>A19</f>
        <v>0</v>
      </c>
      <c r="B22" s="482" t="s">
        <v>970</v>
      </c>
      <c r="C22" s="488" t="str">
        <f>C19</f>
        <v>ХАЗКЕН</v>
      </c>
      <c r="D22" s="484" t="str">
        <f>D18</f>
        <v>X</v>
      </c>
      <c r="E22" s="488" t="str">
        <f>E18</f>
        <v>КЕЛЬБУГАНОВ</v>
      </c>
      <c r="F22" s="485"/>
      <c r="G22" s="485"/>
      <c r="H22" s="485"/>
      <c r="I22" s="485"/>
      <c r="J22" s="485"/>
      <c r="K22" s="485"/>
      <c r="L22" s="485"/>
      <c r="M22" s="486">
        <f t="shared" si="3"/>
        <v>0</v>
      </c>
      <c r="N22" s="486">
        <f t="shared" si="4"/>
        <v>0</v>
      </c>
      <c r="P22" s="487">
        <f t="shared" si="5"/>
        <v>0</v>
      </c>
      <c r="Q22" s="487">
        <f t="shared" si="5"/>
        <v>0</v>
      </c>
      <c r="R22" s="487">
        <f t="shared" si="5"/>
        <v>0</v>
      </c>
      <c r="S22" s="487">
        <f t="shared" si="5"/>
        <v>0</v>
      </c>
      <c r="T22" s="487">
        <f t="shared" si="5"/>
        <v>0</v>
      </c>
      <c r="U22" s="487">
        <f>P22+Q22+R22+S22+T22</f>
        <v>0</v>
      </c>
    </row>
    <row r="23" spans="1:21" ht="13.8" thickBot="1">
      <c r="A23" s="472"/>
      <c r="B23" s="474"/>
      <c r="D23" s="492"/>
      <c r="F23" s="474"/>
      <c r="G23" s="474"/>
      <c r="H23" s="474"/>
      <c r="I23" s="493" t="s">
        <v>976</v>
      </c>
      <c r="J23" s="474"/>
      <c r="K23" s="474"/>
      <c r="L23" s="474"/>
      <c r="M23" s="494">
        <f>SUM(M18,M19,M20,M21,M22)</f>
        <v>0</v>
      </c>
      <c r="N23" s="495">
        <f>SUM(N18,N19,N20,N21,N22,)</f>
        <v>3</v>
      </c>
      <c r="P23" s="472"/>
      <c r="Q23" s="472"/>
      <c r="R23" s="472"/>
      <c r="S23" s="472"/>
      <c r="T23" s="472"/>
      <c r="U23" s="472"/>
    </row>
    <row r="24" spans="1:21" ht="15.6">
      <c r="A24" s="472"/>
      <c r="B24" s="474"/>
      <c r="C24" s="496" t="s">
        <v>977</v>
      </c>
      <c r="D24" s="497"/>
      <c r="E24" s="498" t="str">
        <f>E17</f>
        <v>г.Алматы</v>
      </c>
      <c r="F24" s="474"/>
      <c r="G24" s="474"/>
      <c r="H24" s="474"/>
      <c r="I24" s="474"/>
      <c r="J24" s="474"/>
      <c r="K24" s="474"/>
      <c r="L24" s="474"/>
      <c r="M24" s="474"/>
      <c r="N24" s="474"/>
      <c r="P24" s="472"/>
      <c r="Q24" s="472"/>
      <c r="R24" s="472"/>
      <c r="S24" s="472"/>
      <c r="T24" s="472"/>
      <c r="U24" s="472"/>
    </row>
    <row r="25" spans="1:21" ht="13.8">
      <c r="A25" s="472"/>
      <c r="B25" s="476" t="s">
        <v>981</v>
      </c>
      <c r="D25" s="492"/>
      <c r="F25" s="474"/>
      <c r="G25" s="474"/>
      <c r="H25" s="474"/>
      <c r="I25" s="474"/>
      <c r="J25" s="474"/>
      <c r="K25" s="474"/>
      <c r="L25" s="474"/>
      <c r="M25" s="474"/>
      <c r="N25" s="474"/>
      <c r="P25" s="472"/>
      <c r="Q25" s="472"/>
      <c r="R25" s="472"/>
      <c r="S25" s="472"/>
      <c r="T25" s="472"/>
      <c r="U25" s="472"/>
    </row>
    <row r="26" spans="1:21">
      <c r="A26" s="472"/>
      <c r="B26" s="725" t="s">
        <v>959</v>
      </c>
      <c r="C26" s="477" t="s">
        <v>960</v>
      </c>
      <c r="D26" s="736" t="s">
        <v>959</v>
      </c>
      <c r="E26" s="477" t="s">
        <v>961</v>
      </c>
      <c r="F26" s="727" t="s">
        <v>962</v>
      </c>
      <c r="G26" s="728"/>
      <c r="H26" s="728"/>
      <c r="I26" s="728"/>
      <c r="J26" s="728"/>
      <c r="K26" s="727" t="s">
        <v>963</v>
      </c>
      <c r="L26" s="729"/>
      <c r="M26" s="727" t="s">
        <v>964</v>
      </c>
      <c r="N26" s="729"/>
      <c r="P26" s="472"/>
      <c r="Q26" s="472"/>
      <c r="R26" s="472"/>
      <c r="S26" s="472"/>
      <c r="T26" s="472"/>
      <c r="U26" s="472"/>
    </row>
    <row r="27" spans="1:21" ht="13.8">
      <c r="A27" s="478"/>
      <c r="B27" s="726"/>
      <c r="C27" s="479" t="s">
        <v>173</v>
      </c>
      <c r="D27" s="737"/>
      <c r="E27" s="479" t="s">
        <v>128</v>
      </c>
      <c r="F27" s="480">
        <v>1</v>
      </c>
      <c r="G27" s="480">
        <v>2</v>
      </c>
      <c r="H27" s="480">
        <v>3</v>
      </c>
      <c r="I27" s="480">
        <v>4</v>
      </c>
      <c r="J27" s="480">
        <v>5</v>
      </c>
      <c r="K27" s="480" t="s">
        <v>965</v>
      </c>
      <c r="L27" s="480" t="s">
        <v>409</v>
      </c>
      <c r="M27" s="480" t="s">
        <v>966</v>
      </c>
      <c r="N27" s="480" t="s">
        <v>967</v>
      </c>
      <c r="P27" s="472"/>
      <c r="Q27" s="472"/>
      <c r="R27" s="472"/>
      <c r="S27" s="472"/>
      <c r="T27" s="472"/>
      <c r="U27" s="472"/>
    </row>
    <row r="28" spans="1:21">
      <c r="A28" s="481"/>
      <c r="B28" s="482" t="s">
        <v>968</v>
      </c>
      <c r="C28" s="483" t="s">
        <v>982</v>
      </c>
      <c r="D28" s="484" t="s">
        <v>969</v>
      </c>
      <c r="E28" s="483" t="s">
        <v>683</v>
      </c>
      <c r="F28" s="485">
        <v>-7</v>
      </c>
      <c r="G28" s="485">
        <v>-6</v>
      </c>
      <c r="H28" s="485">
        <v>-10</v>
      </c>
      <c r="I28" s="485"/>
      <c r="J28" s="485"/>
      <c r="K28" s="485"/>
      <c r="L28" s="485"/>
      <c r="M28" s="486">
        <f t="shared" ref="M28:M32" si="6">IF(OR(U28=1,U28=2,U28=3),1,0)</f>
        <v>0</v>
      </c>
      <c r="N28" s="486">
        <f t="shared" ref="N28:N32" si="7">IF(OR(U28=-1,U28=-2,U28=-3),1,0)</f>
        <v>1</v>
      </c>
      <c r="P28" s="487">
        <f t="shared" ref="P28:T32" si="8">SIGN(F28)</f>
        <v>-1</v>
      </c>
      <c r="Q28" s="487">
        <f t="shared" si="8"/>
        <v>-1</v>
      </c>
      <c r="R28" s="487">
        <f t="shared" si="8"/>
        <v>-1</v>
      </c>
      <c r="S28" s="487">
        <f t="shared" si="8"/>
        <v>0</v>
      </c>
      <c r="T28" s="487">
        <f t="shared" si="8"/>
        <v>0</v>
      </c>
      <c r="U28" s="487">
        <f>P28+Q28+R28+S28+T28</f>
        <v>-3</v>
      </c>
    </row>
    <row r="29" spans="1:21">
      <c r="A29" s="481"/>
      <c r="B29" s="482" t="s">
        <v>970</v>
      </c>
      <c r="C29" s="488" t="s">
        <v>983</v>
      </c>
      <c r="D29" s="484" t="s">
        <v>972</v>
      </c>
      <c r="E29" s="488" t="s">
        <v>984</v>
      </c>
      <c r="F29" s="485">
        <v>9</v>
      </c>
      <c r="G29" s="485">
        <v>10</v>
      </c>
      <c r="H29" s="485">
        <v>-7</v>
      </c>
      <c r="I29" s="485">
        <v>-9</v>
      </c>
      <c r="J29" s="485">
        <v>-7</v>
      </c>
      <c r="K29" s="485"/>
      <c r="L29" s="485"/>
      <c r="M29" s="486">
        <f t="shared" si="6"/>
        <v>0</v>
      </c>
      <c r="N29" s="486">
        <f t="shared" si="7"/>
        <v>1</v>
      </c>
      <c r="P29" s="487">
        <f t="shared" si="8"/>
        <v>1</v>
      </c>
      <c r="Q29" s="487">
        <f t="shared" si="8"/>
        <v>1</v>
      </c>
      <c r="R29" s="487">
        <f t="shared" si="8"/>
        <v>-1</v>
      </c>
      <c r="S29" s="487">
        <f t="shared" si="8"/>
        <v>-1</v>
      </c>
      <c r="T29" s="487">
        <f t="shared" si="8"/>
        <v>-1</v>
      </c>
      <c r="U29" s="487">
        <f>P29+Q29+R29+S29+T29</f>
        <v>-1</v>
      </c>
    </row>
    <row r="30" spans="1:21">
      <c r="A30" s="481">
        <f>A28</f>
        <v>0</v>
      </c>
      <c r="B30" s="489" t="s">
        <v>973</v>
      </c>
      <c r="C30" s="490" t="s">
        <v>985</v>
      </c>
      <c r="D30" s="484" t="s">
        <v>975</v>
      </c>
      <c r="E30" s="490" t="s">
        <v>705</v>
      </c>
      <c r="F30" s="491">
        <v>-6</v>
      </c>
      <c r="G30" s="491">
        <v>-9</v>
      </c>
      <c r="H30" s="491">
        <v>-6</v>
      </c>
      <c r="I30" s="491"/>
      <c r="J30" s="491"/>
      <c r="K30" s="491"/>
      <c r="L30" s="491"/>
      <c r="M30" s="491">
        <f t="shared" si="6"/>
        <v>0</v>
      </c>
      <c r="N30" s="491">
        <f t="shared" si="7"/>
        <v>1</v>
      </c>
      <c r="P30" s="487">
        <f t="shared" si="8"/>
        <v>-1</v>
      </c>
      <c r="Q30" s="487">
        <f t="shared" si="8"/>
        <v>-1</v>
      </c>
      <c r="R30" s="487">
        <f t="shared" si="8"/>
        <v>-1</v>
      </c>
      <c r="S30" s="487">
        <f t="shared" si="8"/>
        <v>0</v>
      </c>
      <c r="T30" s="487">
        <f t="shared" si="8"/>
        <v>0</v>
      </c>
      <c r="U30" s="487">
        <f>P30+Q30+R30+S30+T30</f>
        <v>-3</v>
      </c>
    </row>
    <row r="31" spans="1:21">
      <c r="A31" s="481">
        <f>A28</f>
        <v>0</v>
      </c>
      <c r="B31" s="482" t="s">
        <v>968</v>
      </c>
      <c r="C31" s="488" t="str">
        <f>C28</f>
        <v>САЛАМАТОВ</v>
      </c>
      <c r="D31" s="484" t="str">
        <f>D29</f>
        <v>Y</v>
      </c>
      <c r="E31" s="488" t="str">
        <f>E29</f>
        <v>ДАНИЯРОВ</v>
      </c>
      <c r="F31" s="485"/>
      <c r="G31" s="485"/>
      <c r="H31" s="485"/>
      <c r="I31" s="485"/>
      <c r="J31" s="485"/>
      <c r="K31" s="485"/>
      <c r="L31" s="485"/>
      <c r="M31" s="486">
        <f t="shared" si="6"/>
        <v>0</v>
      </c>
      <c r="N31" s="486">
        <f t="shared" si="7"/>
        <v>0</v>
      </c>
      <c r="P31" s="487">
        <f t="shared" si="8"/>
        <v>0</v>
      </c>
      <c r="Q31" s="487">
        <f t="shared" si="8"/>
        <v>0</v>
      </c>
      <c r="R31" s="487">
        <f t="shared" si="8"/>
        <v>0</v>
      </c>
      <c r="S31" s="487">
        <f t="shared" si="8"/>
        <v>0</v>
      </c>
      <c r="T31" s="487">
        <f t="shared" si="8"/>
        <v>0</v>
      </c>
      <c r="U31" s="487">
        <f>P31+Q31+R31+S31+T31</f>
        <v>0</v>
      </c>
    </row>
    <row r="32" spans="1:21" ht="13.8" thickBot="1">
      <c r="A32" s="481">
        <f>A29</f>
        <v>0</v>
      </c>
      <c r="B32" s="482" t="s">
        <v>970</v>
      </c>
      <c r="C32" s="488" t="str">
        <f>C29</f>
        <v>КАПЫШЕВ</v>
      </c>
      <c r="D32" s="484" t="str">
        <f>D28</f>
        <v>X</v>
      </c>
      <c r="E32" s="488" t="str">
        <f>E28</f>
        <v>ТЛЕУБАЕВ</v>
      </c>
      <c r="F32" s="485"/>
      <c r="G32" s="485"/>
      <c r="H32" s="485"/>
      <c r="I32" s="485"/>
      <c r="J32" s="485"/>
      <c r="K32" s="485"/>
      <c r="L32" s="485"/>
      <c r="M32" s="486">
        <f t="shared" si="6"/>
        <v>0</v>
      </c>
      <c r="N32" s="486">
        <f t="shared" si="7"/>
        <v>0</v>
      </c>
      <c r="P32" s="487">
        <f t="shared" si="8"/>
        <v>0</v>
      </c>
      <c r="Q32" s="487">
        <f t="shared" si="8"/>
        <v>0</v>
      </c>
      <c r="R32" s="487">
        <f t="shared" si="8"/>
        <v>0</v>
      </c>
      <c r="S32" s="487">
        <f t="shared" si="8"/>
        <v>0</v>
      </c>
      <c r="T32" s="487">
        <f t="shared" si="8"/>
        <v>0</v>
      </c>
      <c r="U32" s="487">
        <f>P32+Q32+R32+S32+T32</f>
        <v>0</v>
      </c>
    </row>
    <row r="33" spans="1:21" ht="13.8" thickBot="1">
      <c r="A33" s="472"/>
      <c r="B33" s="474"/>
      <c r="D33" s="492"/>
      <c r="F33" s="474"/>
      <c r="G33" s="474"/>
      <c r="H33" s="474"/>
      <c r="I33" s="493" t="s">
        <v>976</v>
      </c>
      <c r="J33" s="474"/>
      <c r="K33" s="474"/>
      <c r="L33" s="474"/>
      <c r="M33" s="494">
        <f>SUM(M28,M29,M30,M31,M32)</f>
        <v>0</v>
      </c>
      <c r="N33" s="495">
        <f>SUM(N28,N29,N30,N31,N32,)</f>
        <v>3</v>
      </c>
      <c r="P33" s="472"/>
      <c r="Q33" s="472"/>
      <c r="R33" s="472"/>
      <c r="S33" s="472"/>
      <c r="T33" s="472"/>
      <c r="U33" s="472"/>
    </row>
    <row r="34" spans="1:21" ht="15.6">
      <c r="A34" s="472"/>
      <c r="B34" s="474"/>
      <c r="C34" s="496" t="s">
        <v>977</v>
      </c>
      <c r="D34" s="497"/>
      <c r="E34" s="498" t="str">
        <f>E27</f>
        <v>Костанайская обл.</v>
      </c>
      <c r="F34" s="474"/>
      <c r="G34" s="474"/>
      <c r="H34" s="474"/>
      <c r="I34" s="474"/>
      <c r="J34" s="474"/>
      <c r="K34" s="474"/>
      <c r="L34" s="474"/>
      <c r="M34" s="474"/>
      <c r="N34" s="474"/>
      <c r="P34" s="472"/>
      <c r="Q34" s="472"/>
      <c r="R34" s="472"/>
      <c r="S34" s="472"/>
      <c r="T34" s="472"/>
      <c r="U34" s="472"/>
    </row>
    <row r="35" spans="1:21" ht="13.8">
      <c r="A35" s="472"/>
      <c r="B35" s="476" t="s">
        <v>986</v>
      </c>
      <c r="D35" s="492"/>
      <c r="F35" s="474"/>
      <c r="G35" s="474"/>
      <c r="H35" s="474"/>
      <c r="I35" s="474"/>
      <c r="J35" s="474"/>
      <c r="K35" s="474"/>
      <c r="L35" s="474"/>
      <c r="M35" s="474"/>
      <c r="N35" s="474"/>
      <c r="P35" s="472"/>
      <c r="Q35" s="472"/>
      <c r="R35" s="472"/>
      <c r="S35" s="472"/>
      <c r="T35" s="472"/>
      <c r="U35" s="472"/>
    </row>
    <row r="36" spans="1:21">
      <c r="A36" s="472"/>
      <c r="B36" s="725" t="s">
        <v>959</v>
      </c>
      <c r="C36" s="477" t="s">
        <v>960</v>
      </c>
      <c r="D36" s="736" t="s">
        <v>959</v>
      </c>
      <c r="E36" s="477" t="s">
        <v>961</v>
      </c>
      <c r="F36" s="727" t="s">
        <v>962</v>
      </c>
      <c r="G36" s="728"/>
      <c r="H36" s="728"/>
      <c r="I36" s="728"/>
      <c r="J36" s="728"/>
      <c r="K36" s="727" t="s">
        <v>963</v>
      </c>
      <c r="L36" s="729"/>
      <c r="M36" s="727" t="s">
        <v>964</v>
      </c>
      <c r="N36" s="729"/>
      <c r="P36" s="472"/>
      <c r="Q36" s="472"/>
      <c r="R36" s="472"/>
      <c r="S36" s="472"/>
      <c r="T36" s="472"/>
      <c r="U36" s="472"/>
    </row>
    <row r="37" spans="1:21" ht="13.8">
      <c r="A37" s="478"/>
      <c r="B37" s="726"/>
      <c r="C37" s="479" t="s">
        <v>321</v>
      </c>
      <c r="D37" s="737"/>
      <c r="E37" s="479" t="s">
        <v>92</v>
      </c>
      <c r="F37" s="480">
        <v>1</v>
      </c>
      <c r="G37" s="480">
        <v>2</v>
      </c>
      <c r="H37" s="480">
        <v>3</v>
      </c>
      <c r="I37" s="480">
        <v>4</v>
      </c>
      <c r="J37" s="480">
        <v>5</v>
      </c>
      <c r="K37" s="480" t="s">
        <v>965</v>
      </c>
      <c r="L37" s="480" t="s">
        <v>409</v>
      </c>
      <c r="M37" s="480" t="s">
        <v>966</v>
      </c>
      <c r="N37" s="480" t="s">
        <v>967</v>
      </c>
      <c r="P37" s="472"/>
      <c r="Q37" s="472"/>
      <c r="R37" s="472"/>
      <c r="S37" s="472"/>
      <c r="T37" s="472"/>
      <c r="U37" s="472"/>
    </row>
    <row r="38" spans="1:21">
      <c r="A38" s="481"/>
      <c r="B38" s="482" t="s">
        <v>968</v>
      </c>
      <c r="C38" s="483" t="s">
        <v>987</v>
      </c>
      <c r="D38" s="484" t="s">
        <v>965</v>
      </c>
      <c r="E38" s="483" t="s">
        <v>709</v>
      </c>
      <c r="F38" s="485">
        <v>-6</v>
      </c>
      <c r="G38" s="485">
        <v>-5</v>
      </c>
      <c r="H38" s="485">
        <v>-8</v>
      </c>
      <c r="I38" s="485"/>
      <c r="J38" s="485"/>
      <c r="K38" s="485"/>
      <c r="L38" s="485"/>
      <c r="M38" s="486">
        <f t="shared" ref="M38:M42" si="9">IF(OR(U38=1,U38=2,U38=3),1,0)</f>
        <v>0</v>
      </c>
      <c r="N38" s="486">
        <f t="shared" ref="N38:N42" si="10">IF(OR(U38=-1,U38=-2,U38=-3),1,0)</f>
        <v>1</v>
      </c>
      <c r="P38" s="487">
        <f t="shared" ref="P38:T42" si="11">SIGN(F38)</f>
        <v>-1</v>
      </c>
      <c r="Q38" s="487">
        <f t="shared" si="11"/>
        <v>-1</v>
      </c>
      <c r="R38" s="487">
        <f t="shared" si="11"/>
        <v>-1</v>
      </c>
      <c r="S38" s="487">
        <f t="shared" si="11"/>
        <v>0</v>
      </c>
      <c r="T38" s="487">
        <f t="shared" si="11"/>
        <v>0</v>
      </c>
      <c r="U38" s="487">
        <f>P38+Q38+R38+S38+T38</f>
        <v>-3</v>
      </c>
    </row>
    <row r="39" spans="1:21">
      <c r="A39" s="481"/>
      <c r="B39" s="482" t="s">
        <v>970</v>
      </c>
      <c r="C39" s="488" t="s">
        <v>988</v>
      </c>
      <c r="D39" s="484" t="s">
        <v>972</v>
      </c>
      <c r="E39" s="488" t="s">
        <v>687</v>
      </c>
      <c r="F39" s="485">
        <v>-3</v>
      </c>
      <c r="G39" s="485">
        <v>-8</v>
      </c>
      <c r="H39" s="485">
        <v>-8</v>
      </c>
      <c r="I39" s="485"/>
      <c r="J39" s="485"/>
      <c r="K39" s="485"/>
      <c r="L39" s="485"/>
      <c r="M39" s="486">
        <f t="shared" si="9"/>
        <v>0</v>
      </c>
      <c r="N39" s="486">
        <f t="shared" si="10"/>
        <v>1</v>
      </c>
      <c r="P39" s="487">
        <f t="shared" si="11"/>
        <v>-1</v>
      </c>
      <c r="Q39" s="487">
        <f t="shared" si="11"/>
        <v>-1</v>
      </c>
      <c r="R39" s="487">
        <f t="shared" si="11"/>
        <v>-1</v>
      </c>
      <c r="S39" s="487">
        <f t="shared" si="11"/>
        <v>0</v>
      </c>
      <c r="T39" s="487">
        <f t="shared" si="11"/>
        <v>0</v>
      </c>
      <c r="U39" s="487">
        <f>P39+Q39+R39+S39+T39</f>
        <v>-3</v>
      </c>
    </row>
    <row r="40" spans="1:21">
      <c r="A40" s="481">
        <f>A38</f>
        <v>0</v>
      </c>
      <c r="B40" s="489" t="s">
        <v>973</v>
      </c>
      <c r="C40" s="490" t="s">
        <v>989</v>
      </c>
      <c r="D40" s="484" t="s">
        <v>975</v>
      </c>
      <c r="E40" s="490" t="s">
        <v>990</v>
      </c>
      <c r="F40" s="491">
        <v>-3</v>
      </c>
      <c r="G40" s="491">
        <v>-5</v>
      </c>
      <c r="H40" s="491">
        <v>-4</v>
      </c>
      <c r="I40" s="491"/>
      <c r="J40" s="491"/>
      <c r="K40" s="491"/>
      <c r="L40" s="491"/>
      <c r="M40" s="491">
        <f t="shared" si="9"/>
        <v>0</v>
      </c>
      <c r="N40" s="491">
        <f t="shared" si="10"/>
        <v>1</v>
      </c>
      <c r="P40" s="487">
        <f t="shared" si="11"/>
        <v>-1</v>
      </c>
      <c r="Q40" s="487">
        <f t="shared" si="11"/>
        <v>-1</v>
      </c>
      <c r="R40" s="487">
        <f t="shared" si="11"/>
        <v>-1</v>
      </c>
      <c r="S40" s="487">
        <f t="shared" si="11"/>
        <v>0</v>
      </c>
      <c r="T40" s="487">
        <f t="shared" si="11"/>
        <v>0</v>
      </c>
      <c r="U40" s="487">
        <f>P40+Q40+R40+S40+T40</f>
        <v>-3</v>
      </c>
    </row>
    <row r="41" spans="1:21">
      <c r="A41" s="481">
        <f>A38</f>
        <v>0</v>
      </c>
      <c r="B41" s="482" t="s">
        <v>968</v>
      </c>
      <c r="C41" s="488" t="str">
        <f>C38</f>
        <v>АМАНГЕЛДИУЛЫ</v>
      </c>
      <c r="D41" s="484" t="str">
        <f>D39</f>
        <v>Y</v>
      </c>
      <c r="E41" s="488" t="str">
        <f>E39</f>
        <v>АРТУКМЕТОВ</v>
      </c>
      <c r="F41" s="485"/>
      <c r="G41" s="485"/>
      <c r="H41" s="485"/>
      <c r="I41" s="485"/>
      <c r="J41" s="485"/>
      <c r="K41" s="485"/>
      <c r="L41" s="485"/>
      <c r="M41" s="486">
        <f t="shared" si="9"/>
        <v>0</v>
      </c>
      <c r="N41" s="486">
        <f t="shared" si="10"/>
        <v>0</v>
      </c>
      <c r="P41" s="487">
        <f t="shared" si="11"/>
        <v>0</v>
      </c>
      <c r="Q41" s="487">
        <f t="shared" si="11"/>
        <v>0</v>
      </c>
      <c r="R41" s="487">
        <f t="shared" si="11"/>
        <v>0</v>
      </c>
      <c r="S41" s="487">
        <f t="shared" si="11"/>
        <v>0</v>
      </c>
      <c r="T41" s="487">
        <f t="shared" si="11"/>
        <v>0</v>
      </c>
      <c r="U41" s="487">
        <f>P41+Q41+R41+S41+T41</f>
        <v>0</v>
      </c>
    </row>
    <row r="42" spans="1:21" ht="13.8" thickBot="1">
      <c r="A42" s="481">
        <f>A39</f>
        <v>0</v>
      </c>
      <c r="B42" s="482" t="s">
        <v>970</v>
      </c>
      <c r="C42" s="488" t="str">
        <f>C39</f>
        <v>БЕКЕН</v>
      </c>
      <c r="D42" s="484" t="str">
        <f>D38</f>
        <v>А</v>
      </c>
      <c r="E42" s="488" t="str">
        <f>E38</f>
        <v>АКИМАЛИ</v>
      </c>
      <c r="F42" s="485"/>
      <c r="G42" s="485"/>
      <c r="H42" s="485"/>
      <c r="I42" s="485"/>
      <c r="J42" s="485"/>
      <c r="K42" s="485"/>
      <c r="L42" s="485"/>
      <c r="M42" s="486">
        <f t="shared" si="9"/>
        <v>0</v>
      </c>
      <c r="N42" s="486">
        <f t="shared" si="10"/>
        <v>0</v>
      </c>
      <c r="P42" s="487">
        <f t="shared" si="11"/>
        <v>0</v>
      </c>
      <c r="Q42" s="487">
        <f t="shared" si="11"/>
        <v>0</v>
      </c>
      <c r="R42" s="487">
        <f t="shared" si="11"/>
        <v>0</v>
      </c>
      <c r="S42" s="487">
        <f t="shared" si="11"/>
        <v>0</v>
      </c>
      <c r="T42" s="487">
        <f t="shared" si="11"/>
        <v>0</v>
      </c>
      <c r="U42" s="487">
        <f>P42+Q42+R42+S42+T42</f>
        <v>0</v>
      </c>
    </row>
    <row r="43" spans="1:21" ht="13.8" thickBot="1">
      <c r="A43" s="472"/>
      <c r="B43" s="474"/>
      <c r="D43" s="492"/>
      <c r="F43" s="474"/>
      <c r="G43" s="474"/>
      <c r="H43" s="474"/>
      <c r="I43" s="493" t="s">
        <v>976</v>
      </c>
      <c r="J43" s="474"/>
      <c r="K43" s="474"/>
      <c r="L43" s="474"/>
      <c r="M43" s="494">
        <f>SUM(M38,M39,M40,M41,M42)</f>
        <v>0</v>
      </c>
      <c r="N43" s="495">
        <f>SUM(N38,N39,N40,N41,N42,)</f>
        <v>3</v>
      </c>
      <c r="P43" s="472"/>
      <c r="Q43" s="472"/>
      <c r="R43" s="472"/>
      <c r="S43" s="472"/>
      <c r="T43" s="472"/>
      <c r="U43" s="472"/>
    </row>
    <row r="44" spans="1:21" ht="15.6">
      <c r="A44" s="472"/>
      <c r="B44" s="474"/>
      <c r="C44" s="496" t="s">
        <v>977</v>
      </c>
      <c r="D44" s="497"/>
      <c r="E44" s="498" t="str">
        <f>E37</f>
        <v>г.Шымкент</v>
      </c>
      <c r="F44" s="474"/>
      <c r="G44" s="474"/>
      <c r="H44" s="474"/>
      <c r="I44" s="474"/>
      <c r="J44" s="474"/>
      <c r="K44" s="474"/>
      <c r="L44" s="474"/>
      <c r="M44" s="474"/>
      <c r="N44" s="474"/>
      <c r="P44" s="472"/>
      <c r="Q44" s="472"/>
      <c r="R44" s="472"/>
      <c r="S44" s="472"/>
      <c r="T44" s="472"/>
      <c r="U44" s="472"/>
    </row>
    <row r="45" spans="1:21" ht="13.8">
      <c r="A45" s="472"/>
      <c r="B45" s="476" t="s">
        <v>991</v>
      </c>
      <c r="D45" s="492"/>
      <c r="F45" s="474"/>
      <c r="G45" s="474"/>
      <c r="H45" s="474"/>
      <c r="I45" s="474"/>
      <c r="J45" s="474"/>
      <c r="K45" s="474"/>
      <c r="L45" s="474"/>
      <c r="M45" s="474"/>
      <c r="N45" s="474"/>
      <c r="P45" s="472"/>
      <c r="Q45" s="472"/>
      <c r="R45" s="472"/>
      <c r="S45" s="472"/>
      <c r="T45" s="472"/>
      <c r="U45" s="472"/>
    </row>
    <row r="46" spans="1:21">
      <c r="A46" s="472"/>
      <c r="B46" s="725" t="s">
        <v>959</v>
      </c>
      <c r="C46" s="477" t="s">
        <v>960</v>
      </c>
      <c r="D46" s="736" t="s">
        <v>959</v>
      </c>
      <c r="E46" s="477" t="s">
        <v>961</v>
      </c>
      <c r="F46" s="727" t="s">
        <v>962</v>
      </c>
      <c r="G46" s="728"/>
      <c r="H46" s="728"/>
      <c r="I46" s="728"/>
      <c r="J46" s="728"/>
      <c r="K46" s="727" t="s">
        <v>963</v>
      </c>
      <c r="L46" s="729"/>
      <c r="M46" s="727" t="s">
        <v>964</v>
      </c>
      <c r="N46" s="729"/>
      <c r="P46" s="472"/>
      <c r="Q46" s="472"/>
      <c r="R46" s="472"/>
      <c r="S46" s="472"/>
      <c r="T46" s="472"/>
      <c r="U46" s="472"/>
    </row>
    <row r="47" spans="1:21" ht="13.8">
      <c r="A47" s="478"/>
      <c r="B47" s="726"/>
      <c r="C47" s="479" t="s">
        <v>145</v>
      </c>
      <c r="D47" s="737"/>
      <c r="E47" s="479" t="s">
        <v>63</v>
      </c>
      <c r="F47" s="480">
        <v>1</v>
      </c>
      <c r="G47" s="480">
        <v>2</v>
      </c>
      <c r="H47" s="480">
        <v>3</v>
      </c>
      <c r="I47" s="480">
        <v>4</v>
      </c>
      <c r="J47" s="480">
        <v>5</v>
      </c>
      <c r="K47" s="480" t="s">
        <v>965</v>
      </c>
      <c r="L47" s="480" t="s">
        <v>409</v>
      </c>
      <c r="M47" s="480" t="s">
        <v>966</v>
      </c>
      <c r="N47" s="480" t="s">
        <v>967</v>
      </c>
      <c r="P47" s="472"/>
      <c r="Q47" s="472"/>
      <c r="R47" s="472"/>
      <c r="S47" s="472"/>
      <c r="T47" s="472"/>
      <c r="U47" s="472"/>
    </row>
    <row r="48" spans="1:21">
      <c r="A48" s="481"/>
      <c r="B48" s="482" t="s">
        <v>968</v>
      </c>
      <c r="C48" s="483" t="s">
        <v>989</v>
      </c>
      <c r="D48" s="484" t="s">
        <v>969</v>
      </c>
      <c r="E48" s="483" t="s">
        <v>677</v>
      </c>
      <c r="F48" s="485">
        <v>-3</v>
      </c>
      <c r="G48" s="485">
        <v>9</v>
      </c>
      <c r="H48" s="485">
        <v>-5</v>
      </c>
      <c r="I48" s="485">
        <v>-7</v>
      </c>
      <c r="J48" s="485"/>
      <c r="K48" s="485"/>
      <c r="L48" s="485"/>
      <c r="M48" s="486">
        <f t="shared" ref="M48:M52" si="12">IF(OR(U48=1,U48=2,U48=3),1,0)</f>
        <v>0</v>
      </c>
      <c r="N48" s="486">
        <f t="shared" ref="N48:N52" si="13">IF(OR(U48=-1,U48=-2,U48=-3),1,0)</f>
        <v>1</v>
      </c>
      <c r="P48" s="487">
        <f t="shared" ref="P48:T52" si="14">SIGN(F48)</f>
        <v>-1</v>
      </c>
      <c r="Q48" s="487">
        <f t="shared" si="14"/>
        <v>1</v>
      </c>
      <c r="R48" s="487">
        <f t="shared" si="14"/>
        <v>-1</v>
      </c>
      <c r="S48" s="487">
        <f t="shared" si="14"/>
        <v>-1</v>
      </c>
      <c r="T48" s="487">
        <f t="shared" si="14"/>
        <v>0</v>
      </c>
      <c r="U48" s="487">
        <f>P48+Q48+R48+S48+T48</f>
        <v>-2</v>
      </c>
    </row>
    <row r="49" spans="1:21">
      <c r="A49" s="481"/>
      <c r="B49" s="482" t="s">
        <v>970</v>
      </c>
      <c r="C49" s="488" t="s">
        <v>992</v>
      </c>
      <c r="D49" s="484" t="s">
        <v>972</v>
      </c>
      <c r="E49" s="488" t="s">
        <v>727</v>
      </c>
      <c r="F49" s="485">
        <v>-4</v>
      </c>
      <c r="G49" s="485">
        <v>-9</v>
      </c>
      <c r="H49" s="485">
        <v>-5</v>
      </c>
      <c r="I49" s="485"/>
      <c r="J49" s="485"/>
      <c r="K49" s="485"/>
      <c r="L49" s="485"/>
      <c r="M49" s="486">
        <f t="shared" si="12"/>
        <v>0</v>
      </c>
      <c r="N49" s="486">
        <f t="shared" si="13"/>
        <v>1</v>
      </c>
      <c r="P49" s="487">
        <f t="shared" si="14"/>
        <v>-1</v>
      </c>
      <c r="Q49" s="487">
        <f t="shared" si="14"/>
        <v>-1</v>
      </c>
      <c r="R49" s="487">
        <f t="shared" si="14"/>
        <v>-1</v>
      </c>
      <c r="S49" s="487">
        <f t="shared" si="14"/>
        <v>0</v>
      </c>
      <c r="T49" s="487">
        <f t="shared" si="14"/>
        <v>0</v>
      </c>
      <c r="U49" s="487">
        <f>P49+Q49+R49+S49+T49</f>
        <v>-3</v>
      </c>
    </row>
    <row r="50" spans="1:21">
      <c r="A50" s="481">
        <f>A48</f>
        <v>0</v>
      </c>
      <c r="B50" s="489" t="s">
        <v>973</v>
      </c>
      <c r="C50" s="490" t="s">
        <v>988</v>
      </c>
      <c r="D50" s="484" t="s">
        <v>975</v>
      </c>
      <c r="E50" s="490" t="s">
        <v>675</v>
      </c>
      <c r="F50" s="491">
        <v>-8</v>
      </c>
      <c r="G50" s="491">
        <v>-5</v>
      </c>
      <c r="H50" s="491">
        <v>8</v>
      </c>
      <c r="I50" s="491">
        <v>-6</v>
      </c>
      <c r="J50" s="491"/>
      <c r="K50" s="491"/>
      <c r="L50" s="491"/>
      <c r="M50" s="491">
        <f t="shared" si="12"/>
        <v>0</v>
      </c>
      <c r="N50" s="491">
        <f t="shared" si="13"/>
        <v>1</v>
      </c>
      <c r="P50" s="487">
        <f t="shared" si="14"/>
        <v>-1</v>
      </c>
      <c r="Q50" s="487">
        <f t="shared" si="14"/>
        <v>-1</v>
      </c>
      <c r="R50" s="487">
        <f t="shared" si="14"/>
        <v>1</v>
      </c>
      <c r="S50" s="487">
        <f t="shared" si="14"/>
        <v>-1</v>
      </c>
      <c r="T50" s="487">
        <f t="shared" si="14"/>
        <v>0</v>
      </c>
      <c r="U50" s="487">
        <f>P50+Q50+R50+S50+T50</f>
        <v>-2</v>
      </c>
    </row>
    <row r="51" spans="1:21">
      <c r="A51" s="481">
        <f>A48</f>
        <v>0</v>
      </c>
      <c r="B51" s="482" t="s">
        <v>968</v>
      </c>
      <c r="C51" s="488" t="str">
        <f>C48</f>
        <v>ТОЛСУБАЕВ</v>
      </c>
      <c r="D51" s="484" t="str">
        <f>D49</f>
        <v>Y</v>
      </c>
      <c r="E51" s="488" t="str">
        <f>E49</f>
        <v>ГЕРАСИМЕНКО А.</v>
      </c>
      <c r="F51" s="485"/>
      <c r="G51" s="485"/>
      <c r="H51" s="485"/>
      <c r="I51" s="485"/>
      <c r="J51" s="485"/>
      <c r="K51" s="485"/>
      <c r="L51" s="485"/>
      <c r="M51" s="486">
        <f t="shared" si="12"/>
        <v>0</v>
      </c>
      <c r="N51" s="486">
        <f t="shared" si="13"/>
        <v>0</v>
      </c>
      <c r="P51" s="487">
        <f t="shared" si="14"/>
        <v>0</v>
      </c>
      <c r="Q51" s="487">
        <f t="shared" si="14"/>
        <v>0</v>
      </c>
      <c r="R51" s="487">
        <f t="shared" si="14"/>
        <v>0</v>
      </c>
      <c r="S51" s="487">
        <f t="shared" si="14"/>
        <v>0</v>
      </c>
      <c r="T51" s="487">
        <f t="shared" si="14"/>
        <v>0</v>
      </c>
      <c r="U51" s="487">
        <f>P51+Q51+R51+S51+T51</f>
        <v>0</v>
      </c>
    </row>
    <row r="52" spans="1:21" ht="13.8" thickBot="1">
      <c r="A52" s="481">
        <f>A49</f>
        <v>0</v>
      </c>
      <c r="B52" s="482" t="s">
        <v>970</v>
      </c>
      <c r="C52" s="488" t="str">
        <f>C49</f>
        <v>АМАНГЕЛДЫУЛЫ</v>
      </c>
      <c r="D52" s="484" t="str">
        <f>D48</f>
        <v>X</v>
      </c>
      <c r="E52" s="488" t="str">
        <f>E48</f>
        <v>ХАЛИЛОВ</v>
      </c>
      <c r="F52" s="485"/>
      <c r="G52" s="485"/>
      <c r="H52" s="485"/>
      <c r="I52" s="485"/>
      <c r="J52" s="485"/>
      <c r="K52" s="485"/>
      <c r="L52" s="485"/>
      <c r="M52" s="486">
        <f t="shared" si="12"/>
        <v>0</v>
      </c>
      <c r="N52" s="486">
        <f t="shared" si="13"/>
        <v>0</v>
      </c>
      <c r="P52" s="487">
        <f t="shared" si="14"/>
        <v>0</v>
      </c>
      <c r="Q52" s="487">
        <f t="shared" si="14"/>
        <v>0</v>
      </c>
      <c r="R52" s="487">
        <f t="shared" si="14"/>
        <v>0</v>
      </c>
      <c r="S52" s="487">
        <f t="shared" si="14"/>
        <v>0</v>
      </c>
      <c r="T52" s="487">
        <f t="shared" si="14"/>
        <v>0</v>
      </c>
      <c r="U52" s="487">
        <f>P52+Q52+R52+S52+T52</f>
        <v>0</v>
      </c>
    </row>
    <row r="53" spans="1:21" ht="13.8" thickBot="1">
      <c r="A53" s="472"/>
      <c r="B53" s="474"/>
      <c r="D53" s="492"/>
      <c r="F53" s="474"/>
      <c r="G53" s="474"/>
      <c r="H53" s="474"/>
      <c r="I53" s="493" t="s">
        <v>976</v>
      </c>
      <c r="J53" s="474"/>
      <c r="K53" s="474"/>
      <c r="L53" s="474"/>
      <c r="M53" s="494">
        <f>SUM(M48,M49,M50,M51,M52)</f>
        <v>0</v>
      </c>
      <c r="N53" s="495">
        <f>SUM(N48,N49,N50,N51,N52,)</f>
        <v>3</v>
      </c>
      <c r="P53" s="472"/>
      <c r="Q53" s="472"/>
      <c r="R53" s="472"/>
      <c r="S53" s="472"/>
      <c r="T53" s="472"/>
      <c r="U53" s="472"/>
    </row>
    <row r="54" spans="1:21" ht="15.6">
      <c r="A54" s="472"/>
      <c r="B54" s="474"/>
      <c r="C54" s="496" t="s">
        <v>977</v>
      </c>
      <c r="D54" s="497"/>
      <c r="E54" s="498" t="str">
        <f>E47</f>
        <v>г.Нур-Султан</v>
      </c>
      <c r="F54" s="474"/>
      <c r="G54" s="474"/>
      <c r="H54" s="474"/>
      <c r="I54" s="474"/>
      <c r="J54" s="474"/>
      <c r="K54" s="474"/>
      <c r="L54" s="474"/>
      <c r="M54" s="474"/>
      <c r="N54" s="474"/>
      <c r="P54" s="472"/>
      <c r="Q54" s="472"/>
      <c r="R54" s="472"/>
      <c r="S54" s="472"/>
      <c r="T54" s="472"/>
      <c r="U54" s="472"/>
    </row>
    <row r="55" spans="1:21">
      <c r="D55" s="499"/>
    </row>
    <row r="56" spans="1:21" ht="13.8">
      <c r="A56" s="472"/>
      <c r="B56" s="476" t="s">
        <v>993</v>
      </c>
      <c r="D56" s="492"/>
      <c r="F56" s="474"/>
      <c r="G56" s="474"/>
      <c r="H56" s="474"/>
      <c r="I56" s="474"/>
      <c r="J56" s="474"/>
      <c r="K56" s="474"/>
      <c r="L56" s="474"/>
      <c r="M56" s="474"/>
      <c r="N56" s="474"/>
      <c r="P56" s="472"/>
      <c r="Q56" s="472"/>
      <c r="R56" s="472"/>
      <c r="S56" s="472"/>
      <c r="T56" s="472"/>
      <c r="U56" s="472"/>
    </row>
    <row r="57" spans="1:21">
      <c r="A57" s="472"/>
      <c r="B57" s="725" t="s">
        <v>959</v>
      </c>
      <c r="C57" s="477" t="s">
        <v>960</v>
      </c>
      <c r="D57" s="736" t="s">
        <v>959</v>
      </c>
      <c r="E57" s="477" t="s">
        <v>961</v>
      </c>
      <c r="F57" s="727" t="s">
        <v>962</v>
      </c>
      <c r="G57" s="728"/>
      <c r="H57" s="728"/>
      <c r="I57" s="728"/>
      <c r="J57" s="728"/>
      <c r="K57" s="727" t="s">
        <v>963</v>
      </c>
      <c r="L57" s="729"/>
      <c r="M57" s="727" t="s">
        <v>964</v>
      </c>
      <c r="N57" s="729"/>
      <c r="P57" s="472"/>
      <c r="Q57" s="472"/>
      <c r="R57" s="472"/>
      <c r="S57" s="472"/>
      <c r="T57" s="472"/>
      <c r="U57" s="472"/>
    </row>
    <row r="58" spans="1:21" ht="13.8">
      <c r="A58" s="478"/>
      <c r="B58" s="726"/>
      <c r="C58" s="479" t="s">
        <v>159</v>
      </c>
      <c r="D58" s="737"/>
      <c r="E58" s="479" t="s">
        <v>55</v>
      </c>
      <c r="F58" s="480">
        <v>1</v>
      </c>
      <c r="G58" s="480">
        <v>2</v>
      </c>
      <c r="H58" s="480">
        <v>3</v>
      </c>
      <c r="I58" s="480">
        <v>4</v>
      </c>
      <c r="J58" s="480">
        <v>5</v>
      </c>
      <c r="K58" s="480" t="s">
        <v>965</v>
      </c>
      <c r="L58" s="480" t="s">
        <v>409</v>
      </c>
      <c r="M58" s="480" t="s">
        <v>966</v>
      </c>
      <c r="N58" s="480" t="s">
        <v>967</v>
      </c>
      <c r="P58" s="472"/>
      <c r="Q58" s="472"/>
      <c r="R58" s="472"/>
      <c r="S58" s="472"/>
      <c r="T58" s="472"/>
      <c r="U58" s="472"/>
    </row>
    <row r="59" spans="1:21">
      <c r="A59" s="481"/>
      <c r="B59" s="482" t="s">
        <v>968</v>
      </c>
      <c r="C59" s="483" t="s">
        <v>994</v>
      </c>
      <c r="D59" s="484" t="s">
        <v>969</v>
      </c>
      <c r="E59" s="483" t="s">
        <v>717</v>
      </c>
      <c r="F59" s="485">
        <v>-3</v>
      </c>
      <c r="G59" s="485">
        <v>-4</v>
      </c>
      <c r="H59" s="485">
        <v>-4</v>
      </c>
      <c r="I59" s="485"/>
      <c r="J59" s="485"/>
      <c r="K59" s="485"/>
      <c r="L59" s="485"/>
      <c r="M59" s="486">
        <f t="shared" ref="M59:M63" si="15">IF(OR(U59=1,U59=2,U59=3),1,0)</f>
        <v>0</v>
      </c>
      <c r="N59" s="486">
        <f t="shared" ref="N59:N63" si="16">IF(OR(U59=-1,U59=-2,U59=-3),1,0)</f>
        <v>1</v>
      </c>
      <c r="P59" s="487">
        <f t="shared" ref="P59:T63" si="17">SIGN(F59)</f>
        <v>-1</v>
      </c>
      <c r="Q59" s="487">
        <f t="shared" si="17"/>
        <v>-1</v>
      </c>
      <c r="R59" s="487">
        <f t="shared" si="17"/>
        <v>-1</v>
      </c>
      <c r="S59" s="487">
        <f t="shared" si="17"/>
        <v>0</v>
      </c>
      <c r="T59" s="487">
        <f t="shared" si="17"/>
        <v>0</v>
      </c>
      <c r="U59" s="487">
        <f>P59+Q59+R59+S59+T59</f>
        <v>-3</v>
      </c>
    </row>
    <row r="60" spans="1:21">
      <c r="A60" s="481"/>
      <c r="B60" s="482" t="s">
        <v>970</v>
      </c>
      <c r="C60" s="488" t="s">
        <v>995</v>
      </c>
      <c r="D60" s="484" t="s">
        <v>972</v>
      </c>
      <c r="E60" s="488" t="s">
        <v>674</v>
      </c>
      <c r="F60" s="485">
        <v>-3</v>
      </c>
      <c r="G60" s="485">
        <v>-5</v>
      </c>
      <c r="H60" s="485">
        <v>-3</v>
      </c>
      <c r="I60" s="485"/>
      <c r="J60" s="485"/>
      <c r="K60" s="485"/>
      <c r="L60" s="485"/>
      <c r="M60" s="486">
        <f t="shared" si="15"/>
        <v>0</v>
      </c>
      <c r="N60" s="486">
        <f t="shared" si="16"/>
        <v>1</v>
      </c>
      <c r="P60" s="487">
        <f t="shared" si="17"/>
        <v>-1</v>
      </c>
      <c r="Q60" s="487">
        <f t="shared" si="17"/>
        <v>-1</v>
      </c>
      <c r="R60" s="487">
        <f t="shared" si="17"/>
        <v>-1</v>
      </c>
      <c r="S60" s="487">
        <f t="shared" si="17"/>
        <v>0</v>
      </c>
      <c r="T60" s="487">
        <f t="shared" si="17"/>
        <v>0</v>
      </c>
      <c r="U60" s="487">
        <f>P60+Q60+R60+S60+T60</f>
        <v>-3</v>
      </c>
    </row>
    <row r="61" spans="1:21">
      <c r="A61" s="481">
        <f>A59</f>
        <v>0</v>
      </c>
      <c r="B61" s="489" t="s">
        <v>973</v>
      </c>
      <c r="C61" s="490" t="s">
        <v>996</v>
      </c>
      <c r="D61" s="484" t="s">
        <v>975</v>
      </c>
      <c r="E61" s="490" t="s">
        <v>691</v>
      </c>
      <c r="F61" s="491">
        <v>-4</v>
      </c>
      <c r="G61" s="491">
        <v>-4</v>
      </c>
      <c r="H61" s="491">
        <v>-2</v>
      </c>
      <c r="I61" s="491"/>
      <c r="J61" s="491"/>
      <c r="K61" s="491"/>
      <c r="L61" s="491"/>
      <c r="M61" s="491">
        <f t="shared" si="15"/>
        <v>0</v>
      </c>
      <c r="N61" s="491">
        <f t="shared" si="16"/>
        <v>1</v>
      </c>
      <c r="P61" s="487">
        <f t="shared" si="17"/>
        <v>-1</v>
      </c>
      <c r="Q61" s="487">
        <f t="shared" si="17"/>
        <v>-1</v>
      </c>
      <c r="R61" s="487">
        <f t="shared" si="17"/>
        <v>-1</v>
      </c>
      <c r="S61" s="487">
        <f t="shared" si="17"/>
        <v>0</v>
      </c>
      <c r="T61" s="487">
        <f t="shared" si="17"/>
        <v>0</v>
      </c>
      <c r="U61" s="487">
        <f>P61+Q61+R61+S61+T61</f>
        <v>-3</v>
      </c>
    </row>
    <row r="62" spans="1:21">
      <c r="A62" s="481">
        <f>A59</f>
        <v>0</v>
      </c>
      <c r="B62" s="482" t="s">
        <v>968</v>
      </c>
      <c r="C62" s="488" t="str">
        <f>C59</f>
        <v>ГОЛОДОВ</v>
      </c>
      <c r="D62" s="484" t="str">
        <f>D60</f>
        <v>Y</v>
      </c>
      <c r="E62" s="488" t="str">
        <f>E60</f>
        <v>ЖОЛУДЕВ</v>
      </c>
      <c r="F62" s="485"/>
      <c r="G62" s="485"/>
      <c r="H62" s="485"/>
      <c r="I62" s="485"/>
      <c r="J62" s="485"/>
      <c r="K62" s="485"/>
      <c r="L62" s="485"/>
      <c r="M62" s="486">
        <f t="shared" si="15"/>
        <v>0</v>
      </c>
      <c r="N62" s="486">
        <f t="shared" si="16"/>
        <v>0</v>
      </c>
      <c r="P62" s="487">
        <f t="shared" si="17"/>
        <v>0</v>
      </c>
      <c r="Q62" s="487">
        <f t="shared" si="17"/>
        <v>0</v>
      </c>
      <c r="R62" s="487">
        <f t="shared" si="17"/>
        <v>0</v>
      </c>
      <c r="S62" s="487">
        <f t="shared" si="17"/>
        <v>0</v>
      </c>
      <c r="T62" s="487">
        <f t="shared" si="17"/>
        <v>0</v>
      </c>
      <c r="U62" s="487">
        <f>P62+Q62+R62+S62+T62</f>
        <v>0</v>
      </c>
    </row>
    <row r="63" spans="1:21" ht="13.8" thickBot="1">
      <c r="A63" s="481">
        <f>A60</f>
        <v>0</v>
      </c>
      <c r="B63" s="482" t="s">
        <v>970</v>
      </c>
      <c r="C63" s="488" t="str">
        <f>C60</f>
        <v>КАЙРУШЕВ</v>
      </c>
      <c r="D63" s="484" t="str">
        <f>D59</f>
        <v>X</v>
      </c>
      <c r="E63" s="488" t="str">
        <f>E59</f>
        <v>КУРМАМБАЕВ</v>
      </c>
      <c r="F63" s="485"/>
      <c r="G63" s="485"/>
      <c r="H63" s="485"/>
      <c r="I63" s="485"/>
      <c r="J63" s="485"/>
      <c r="K63" s="485"/>
      <c r="L63" s="485"/>
      <c r="M63" s="486">
        <f t="shared" si="15"/>
        <v>0</v>
      </c>
      <c r="N63" s="486">
        <f t="shared" si="16"/>
        <v>0</v>
      </c>
      <c r="P63" s="487">
        <f t="shared" si="17"/>
        <v>0</v>
      </c>
      <c r="Q63" s="487">
        <f t="shared" si="17"/>
        <v>0</v>
      </c>
      <c r="R63" s="487">
        <f t="shared" si="17"/>
        <v>0</v>
      </c>
      <c r="S63" s="487">
        <f t="shared" si="17"/>
        <v>0</v>
      </c>
      <c r="T63" s="487">
        <f t="shared" si="17"/>
        <v>0</v>
      </c>
      <c r="U63" s="487">
        <f>P63+Q63+R63+S63+T63</f>
        <v>0</v>
      </c>
    </row>
    <row r="64" spans="1:21" ht="13.8" thickBot="1">
      <c r="A64" s="472"/>
      <c r="B64" s="474"/>
      <c r="D64" s="492"/>
      <c r="F64" s="474"/>
      <c r="G64" s="474"/>
      <c r="H64" s="474"/>
      <c r="I64" s="493" t="s">
        <v>976</v>
      </c>
      <c r="J64" s="474"/>
      <c r="K64" s="474"/>
      <c r="L64" s="474"/>
      <c r="M64" s="494">
        <f>SUM(M59,M60,M61,M62,M63)</f>
        <v>0</v>
      </c>
      <c r="N64" s="495">
        <f>SUM(N59,N60,N61,N62,N63,)</f>
        <v>3</v>
      </c>
      <c r="P64" s="472"/>
      <c r="Q64" s="472"/>
      <c r="R64" s="472"/>
      <c r="S64" s="472"/>
      <c r="T64" s="472"/>
      <c r="U64" s="472"/>
    </row>
    <row r="65" spans="1:21" ht="15.6">
      <c r="A65" s="472"/>
      <c r="B65" s="474"/>
      <c r="C65" s="496" t="s">
        <v>977</v>
      </c>
      <c r="D65" s="497"/>
      <c r="E65" s="498" t="str">
        <f>E58</f>
        <v>ВКО</v>
      </c>
      <c r="F65" s="474"/>
      <c r="G65" s="474"/>
      <c r="H65" s="474"/>
      <c r="I65" s="474"/>
      <c r="J65" s="474"/>
      <c r="K65" s="474"/>
      <c r="L65" s="474"/>
      <c r="M65" s="474"/>
      <c r="N65" s="474"/>
      <c r="P65" s="472"/>
      <c r="Q65" s="472"/>
      <c r="R65" s="472"/>
      <c r="S65" s="472"/>
      <c r="T65" s="472"/>
      <c r="U65" s="472"/>
    </row>
    <row r="66" spans="1:21">
      <c r="D66" s="499"/>
    </row>
    <row r="67" spans="1:21" ht="13.8">
      <c r="A67" s="472"/>
      <c r="B67" s="476" t="s">
        <v>997</v>
      </c>
      <c r="D67" s="492"/>
      <c r="F67" s="474"/>
      <c r="G67" s="474"/>
      <c r="H67" s="474"/>
      <c r="I67" s="474"/>
      <c r="J67" s="474"/>
      <c r="K67" s="474"/>
      <c r="L67" s="474"/>
      <c r="M67" s="474"/>
      <c r="N67" s="474"/>
      <c r="P67" s="472"/>
      <c r="Q67" s="472"/>
      <c r="R67" s="472"/>
      <c r="S67" s="472"/>
      <c r="T67" s="472"/>
      <c r="U67" s="472"/>
    </row>
    <row r="68" spans="1:21">
      <c r="A68" s="472"/>
      <c r="B68" s="725" t="s">
        <v>959</v>
      </c>
      <c r="C68" s="477" t="s">
        <v>960</v>
      </c>
      <c r="D68" s="736" t="s">
        <v>959</v>
      </c>
      <c r="E68" s="477" t="s">
        <v>961</v>
      </c>
      <c r="F68" s="727" t="s">
        <v>962</v>
      </c>
      <c r="G68" s="728"/>
      <c r="H68" s="728"/>
      <c r="I68" s="728"/>
      <c r="J68" s="728"/>
      <c r="K68" s="727" t="s">
        <v>963</v>
      </c>
      <c r="L68" s="729"/>
      <c r="M68" s="727" t="s">
        <v>964</v>
      </c>
      <c r="N68" s="729"/>
      <c r="P68" s="472"/>
      <c r="Q68" s="472"/>
      <c r="R68" s="472"/>
      <c r="S68" s="472"/>
      <c r="T68" s="472"/>
      <c r="U68" s="472"/>
    </row>
    <row r="69" spans="1:21" ht="13.8">
      <c r="A69" s="478"/>
      <c r="B69" s="726"/>
      <c r="C69" s="479" t="s">
        <v>313</v>
      </c>
      <c r="D69" s="737"/>
      <c r="E69" s="479" t="s">
        <v>180</v>
      </c>
      <c r="F69" s="480">
        <v>1</v>
      </c>
      <c r="G69" s="480">
        <v>2</v>
      </c>
      <c r="H69" s="480">
        <v>3</v>
      </c>
      <c r="I69" s="480">
        <v>4</v>
      </c>
      <c r="J69" s="480">
        <v>5</v>
      </c>
      <c r="K69" s="480" t="s">
        <v>965</v>
      </c>
      <c r="L69" s="480" t="s">
        <v>409</v>
      </c>
      <c r="M69" s="480" t="s">
        <v>966</v>
      </c>
      <c r="N69" s="480" t="s">
        <v>967</v>
      </c>
      <c r="P69" s="472"/>
      <c r="Q69" s="472"/>
      <c r="R69" s="472"/>
      <c r="S69" s="472"/>
      <c r="T69" s="472"/>
      <c r="U69" s="472"/>
    </row>
    <row r="70" spans="1:21">
      <c r="A70" s="481"/>
      <c r="B70" s="482" t="s">
        <v>968</v>
      </c>
      <c r="C70" s="483" t="s">
        <v>998</v>
      </c>
      <c r="D70" s="484" t="s">
        <v>969</v>
      </c>
      <c r="E70" s="483" t="s">
        <v>693</v>
      </c>
      <c r="F70" s="485">
        <v>-2</v>
      </c>
      <c r="G70" s="485">
        <v>-7</v>
      </c>
      <c r="H70" s="485">
        <v>-6</v>
      </c>
      <c r="I70" s="485"/>
      <c r="J70" s="485"/>
      <c r="K70" s="485"/>
      <c r="L70" s="485"/>
      <c r="M70" s="486">
        <f t="shared" ref="M70:M74" si="18">IF(OR(U70=1,U70=2,U70=3),1,0)</f>
        <v>0</v>
      </c>
      <c r="N70" s="486">
        <f t="shared" ref="N70:N74" si="19">IF(OR(U70=-1,U70=-2,U70=-3),1,0)</f>
        <v>1</v>
      </c>
      <c r="P70" s="487">
        <f t="shared" ref="P70:T74" si="20">SIGN(F70)</f>
        <v>-1</v>
      </c>
      <c r="Q70" s="487">
        <f t="shared" si="20"/>
        <v>-1</v>
      </c>
      <c r="R70" s="487">
        <f t="shared" si="20"/>
        <v>-1</v>
      </c>
      <c r="S70" s="487">
        <f t="shared" si="20"/>
        <v>0</v>
      </c>
      <c r="T70" s="487">
        <f t="shared" si="20"/>
        <v>0</v>
      </c>
      <c r="U70" s="487">
        <f>P70+Q70+R70+S70+T70</f>
        <v>-3</v>
      </c>
    </row>
    <row r="71" spans="1:21">
      <c r="A71" s="481"/>
      <c r="B71" s="482" t="s">
        <v>970</v>
      </c>
      <c r="C71" s="488" t="s">
        <v>999</v>
      </c>
      <c r="D71" s="484" t="s">
        <v>972</v>
      </c>
      <c r="E71" s="488" t="s">
        <v>679</v>
      </c>
      <c r="F71" s="485">
        <v>-2</v>
      </c>
      <c r="G71" s="485">
        <v>-4</v>
      </c>
      <c r="H71" s="485">
        <v>-3</v>
      </c>
      <c r="I71" s="485"/>
      <c r="J71" s="485"/>
      <c r="K71" s="485"/>
      <c r="L71" s="485"/>
      <c r="M71" s="486">
        <f t="shared" si="18"/>
        <v>0</v>
      </c>
      <c r="N71" s="486">
        <f t="shared" si="19"/>
        <v>1</v>
      </c>
      <c r="P71" s="487">
        <f t="shared" si="20"/>
        <v>-1</v>
      </c>
      <c r="Q71" s="487">
        <f t="shared" si="20"/>
        <v>-1</v>
      </c>
      <c r="R71" s="487">
        <f t="shared" si="20"/>
        <v>-1</v>
      </c>
      <c r="S71" s="487">
        <f t="shared" si="20"/>
        <v>0</v>
      </c>
      <c r="T71" s="487">
        <f t="shared" si="20"/>
        <v>0</v>
      </c>
      <c r="U71" s="487">
        <f>P71+Q71+R71+S71+T71</f>
        <v>-3</v>
      </c>
    </row>
    <row r="72" spans="1:21">
      <c r="A72" s="481">
        <f>A70</f>
        <v>0</v>
      </c>
      <c r="B72" s="489" t="s">
        <v>973</v>
      </c>
      <c r="C72" s="490" t="s">
        <v>1000</v>
      </c>
      <c r="D72" s="484" t="s">
        <v>975</v>
      </c>
      <c r="E72" s="490" t="s">
        <v>1001</v>
      </c>
      <c r="F72" s="491">
        <v>-7</v>
      </c>
      <c r="G72" s="491">
        <v>-7</v>
      </c>
      <c r="H72" s="491">
        <v>-3</v>
      </c>
      <c r="I72" s="491"/>
      <c r="J72" s="491"/>
      <c r="K72" s="491"/>
      <c r="L72" s="491"/>
      <c r="M72" s="491">
        <f t="shared" si="18"/>
        <v>0</v>
      </c>
      <c r="N72" s="491">
        <f t="shared" si="19"/>
        <v>1</v>
      </c>
      <c r="P72" s="487">
        <f t="shared" si="20"/>
        <v>-1</v>
      </c>
      <c r="Q72" s="487">
        <f t="shared" si="20"/>
        <v>-1</v>
      </c>
      <c r="R72" s="487">
        <f t="shared" si="20"/>
        <v>-1</v>
      </c>
      <c r="S72" s="487">
        <f t="shared" si="20"/>
        <v>0</v>
      </c>
      <c r="T72" s="487">
        <f t="shared" si="20"/>
        <v>0</v>
      </c>
      <c r="U72" s="487">
        <f>P72+Q72+R72+S72+T72</f>
        <v>-3</v>
      </c>
    </row>
    <row r="73" spans="1:21">
      <c r="A73" s="481">
        <f>A70</f>
        <v>0</v>
      </c>
      <c r="B73" s="482" t="s">
        <v>968</v>
      </c>
      <c r="C73" s="488" t="str">
        <f>C70</f>
        <v>ТЕН</v>
      </c>
      <c r="D73" s="484" t="str">
        <f>D71</f>
        <v>Y</v>
      </c>
      <c r="E73" s="488" t="str">
        <f>E71</f>
        <v>КУРМАНГАЛИЕВ</v>
      </c>
      <c r="F73" s="485"/>
      <c r="G73" s="485"/>
      <c r="H73" s="485"/>
      <c r="I73" s="485"/>
      <c r="J73" s="485"/>
      <c r="K73" s="485"/>
      <c r="L73" s="485"/>
      <c r="M73" s="486">
        <f t="shared" si="18"/>
        <v>0</v>
      </c>
      <c r="N73" s="486">
        <f t="shared" si="19"/>
        <v>0</v>
      </c>
      <c r="P73" s="487">
        <f t="shared" si="20"/>
        <v>0</v>
      </c>
      <c r="Q73" s="487">
        <f t="shared" si="20"/>
        <v>0</v>
      </c>
      <c r="R73" s="487">
        <f t="shared" si="20"/>
        <v>0</v>
      </c>
      <c r="S73" s="487">
        <f t="shared" si="20"/>
        <v>0</v>
      </c>
      <c r="T73" s="487">
        <f t="shared" si="20"/>
        <v>0</v>
      </c>
      <c r="U73" s="487">
        <f>P73+Q73+R73+S73+T73</f>
        <v>0</v>
      </c>
    </row>
    <row r="74" spans="1:21" ht="13.8" thickBot="1">
      <c r="A74" s="481">
        <f>A71</f>
        <v>0</v>
      </c>
      <c r="B74" s="482" t="s">
        <v>970</v>
      </c>
      <c r="C74" s="488" t="str">
        <f>C71</f>
        <v>АБЕЛЬДИНОВ</v>
      </c>
      <c r="D74" s="484" t="str">
        <f>D70</f>
        <v>X</v>
      </c>
      <c r="E74" s="488" t="str">
        <f>E70</f>
        <v>КИМ</v>
      </c>
      <c r="F74" s="485"/>
      <c r="G74" s="485"/>
      <c r="H74" s="485"/>
      <c r="I74" s="485"/>
      <c r="J74" s="485"/>
      <c r="K74" s="485"/>
      <c r="L74" s="485"/>
      <c r="M74" s="486">
        <f t="shared" si="18"/>
        <v>0</v>
      </c>
      <c r="N74" s="486">
        <f t="shared" si="19"/>
        <v>0</v>
      </c>
      <c r="P74" s="487">
        <f t="shared" si="20"/>
        <v>0</v>
      </c>
      <c r="Q74" s="487">
        <f t="shared" si="20"/>
        <v>0</v>
      </c>
      <c r="R74" s="487">
        <f t="shared" si="20"/>
        <v>0</v>
      </c>
      <c r="S74" s="487">
        <f t="shared" si="20"/>
        <v>0</v>
      </c>
      <c r="T74" s="487">
        <f t="shared" si="20"/>
        <v>0</v>
      </c>
      <c r="U74" s="487">
        <f>P74+Q74+R74+S74+T74</f>
        <v>0</v>
      </c>
    </row>
    <row r="75" spans="1:21" ht="13.8" thickBot="1">
      <c r="A75" s="472"/>
      <c r="B75" s="474"/>
      <c r="D75" s="492"/>
      <c r="F75" s="474"/>
      <c r="G75" s="474"/>
      <c r="H75" s="474"/>
      <c r="I75" s="493" t="s">
        <v>976</v>
      </c>
      <c r="J75" s="474"/>
      <c r="K75" s="474"/>
      <c r="L75" s="474"/>
      <c r="M75" s="494">
        <f>SUM(M70,M71,M72,M73,M74)</f>
        <v>0</v>
      </c>
      <c r="N75" s="495">
        <f>SUM(N70,N71,N72,N73,N74,)</f>
        <v>3</v>
      </c>
      <c r="P75" s="472"/>
      <c r="Q75" s="472"/>
      <c r="R75" s="472"/>
      <c r="S75" s="472"/>
      <c r="T75" s="472"/>
      <c r="U75" s="472"/>
    </row>
    <row r="76" spans="1:21" ht="15.6">
      <c r="A76" s="472"/>
      <c r="B76" s="474"/>
      <c r="C76" s="496" t="s">
        <v>977</v>
      </c>
      <c r="D76" s="497"/>
      <c r="E76" s="498" t="str">
        <f>E69</f>
        <v>Карагандинская обл.</v>
      </c>
      <c r="F76" s="474"/>
      <c r="G76" s="474"/>
      <c r="H76" s="474"/>
      <c r="I76" s="474"/>
      <c r="J76" s="474"/>
      <c r="K76" s="474"/>
      <c r="L76" s="474"/>
      <c r="M76" s="474"/>
      <c r="N76" s="474"/>
      <c r="P76" s="472"/>
      <c r="Q76" s="472"/>
      <c r="R76" s="472"/>
      <c r="S76" s="472"/>
      <c r="T76" s="472"/>
      <c r="U76" s="472"/>
    </row>
    <row r="77" spans="1:21">
      <c r="D77" s="499"/>
    </row>
    <row r="78" spans="1:21" ht="13.8">
      <c r="A78" s="472"/>
      <c r="B78" s="476" t="s">
        <v>1002</v>
      </c>
      <c r="D78" s="492"/>
      <c r="F78" s="474"/>
      <c r="G78" s="474"/>
      <c r="H78" s="474"/>
      <c r="I78" s="474"/>
      <c r="J78" s="474"/>
      <c r="K78" s="474"/>
      <c r="L78" s="474"/>
      <c r="M78" s="474"/>
      <c r="N78" s="474"/>
      <c r="P78" s="472"/>
      <c r="Q78" s="472"/>
      <c r="R78" s="472"/>
      <c r="S78" s="472"/>
      <c r="T78" s="472"/>
      <c r="U78" s="472"/>
    </row>
    <row r="79" spans="1:21">
      <c r="A79" s="472"/>
      <c r="B79" s="725" t="s">
        <v>959</v>
      </c>
      <c r="C79" s="477" t="s">
        <v>960</v>
      </c>
      <c r="D79" s="736" t="s">
        <v>959</v>
      </c>
      <c r="E79" s="477" t="s">
        <v>961</v>
      </c>
      <c r="F79" s="727" t="s">
        <v>962</v>
      </c>
      <c r="G79" s="728"/>
      <c r="H79" s="728"/>
      <c r="I79" s="728"/>
      <c r="J79" s="728"/>
      <c r="K79" s="727" t="s">
        <v>963</v>
      </c>
      <c r="L79" s="729"/>
      <c r="M79" s="727" t="s">
        <v>964</v>
      </c>
      <c r="N79" s="729"/>
      <c r="P79" s="472"/>
      <c r="Q79" s="472"/>
      <c r="R79" s="472"/>
      <c r="S79" s="472"/>
      <c r="T79" s="472"/>
      <c r="U79" s="472"/>
    </row>
    <row r="80" spans="1:21" ht="13.8">
      <c r="A80" s="478"/>
      <c r="B80" s="726"/>
      <c r="C80" s="479" t="s">
        <v>13</v>
      </c>
      <c r="D80" s="737"/>
      <c r="E80" s="479" t="s">
        <v>165</v>
      </c>
      <c r="F80" s="480">
        <v>1</v>
      </c>
      <c r="G80" s="480">
        <v>2</v>
      </c>
      <c r="H80" s="480">
        <v>3</v>
      </c>
      <c r="I80" s="480">
        <v>4</v>
      </c>
      <c r="J80" s="480">
        <v>5</v>
      </c>
      <c r="K80" s="480" t="s">
        <v>965</v>
      </c>
      <c r="L80" s="480" t="s">
        <v>409</v>
      </c>
      <c r="M80" s="480" t="s">
        <v>966</v>
      </c>
      <c r="N80" s="480" t="s">
        <v>967</v>
      </c>
      <c r="P80" s="472"/>
      <c r="Q80" s="472"/>
      <c r="R80" s="472"/>
      <c r="S80" s="472"/>
      <c r="T80" s="472"/>
      <c r="U80" s="472"/>
    </row>
    <row r="81" spans="1:21">
      <c r="A81" s="481"/>
      <c r="B81" s="482" t="s">
        <v>968</v>
      </c>
      <c r="C81" s="483" t="s">
        <v>701</v>
      </c>
      <c r="D81" s="484" t="s">
        <v>969</v>
      </c>
      <c r="E81" s="483" t="s">
        <v>697</v>
      </c>
      <c r="F81" s="485">
        <v>6</v>
      </c>
      <c r="G81" s="485">
        <v>6</v>
      </c>
      <c r="H81" s="485">
        <v>8</v>
      </c>
      <c r="I81" s="485"/>
      <c r="J81" s="485"/>
      <c r="K81" s="485"/>
      <c r="L81" s="485"/>
      <c r="M81" s="486">
        <f t="shared" ref="M81:M85" si="21">IF(OR(U81=1,U81=2,U81=3),1,0)</f>
        <v>1</v>
      </c>
      <c r="N81" s="486">
        <f t="shared" ref="N81:N85" si="22">IF(OR(U81=-1,U81=-2,U81=-3),1,0)</f>
        <v>0</v>
      </c>
      <c r="P81" s="487">
        <f t="shared" ref="P81:T85" si="23">SIGN(F81)</f>
        <v>1</v>
      </c>
      <c r="Q81" s="487">
        <f t="shared" si="23"/>
        <v>1</v>
      </c>
      <c r="R81" s="487">
        <f t="shared" si="23"/>
        <v>1</v>
      </c>
      <c r="S81" s="487">
        <f t="shared" si="23"/>
        <v>0</v>
      </c>
      <c r="T81" s="487">
        <f t="shared" si="23"/>
        <v>0</v>
      </c>
      <c r="U81" s="487">
        <f>P81+Q81+R81+S81+T81</f>
        <v>3</v>
      </c>
    </row>
    <row r="82" spans="1:21">
      <c r="A82" s="481"/>
      <c r="B82" s="482" t="s">
        <v>970</v>
      </c>
      <c r="C82" s="488" t="s">
        <v>711</v>
      </c>
      <c r="D82" s="484" t="s">
        <v>972</v>
      </c>
      <c r="E82" s="488" t="s">
        <v>715</v>
      </c>
      <c r="F82" s="485">
        <v>8</v>
      </c>
      <c r="G82" s="485">
        <v>-8</v>
      </c>
      <c r="H82" s="485">
        <v>12</v>
      </c>
      <c r="I82" s="485">
        <v>8</v>
      </c>
      <c r="J82" s="485"/>
      <c r="K82" s="485"/>
      <c r="L82" s="485"/>
      <c r="M82" s="486">
        <f t="shared" si="21"/>
        <v>1</v>
      </c>
      <c r="N82" s="486">
        <f t="shared" si="22"/>
        <v>0</v>
      </c>
      <c r="P82" s="487">
        <f t="shared" si="23"/>
        <v>1</v>
      </c>
      <c r="Q82" s="487">
        <f t="shared" si="23"/>
        <v>-1</v>
      </c>
      <c r="R82" s="487">
        <f t="shared" si="23"/>
        <v>1</v>
      </c>
      <c r="S82" s="487">
        <f t="shared" si="23"/>
        <v>1</v>
      </c>
      <c r="T82" s="487">
        <f t="shared" si="23"/>
        <v>0</v>
      </c>
      <c r="U82" s="487">
        <f>P82+Q82+R82+S82+T82</f>
        <v>2</v>
      </c>
    </row>
    <row r="83" spans="1:21">
      <c r="A83" s="481">
        <f>A81</f>
        <v>0</v>
      </c>
      <c r="B83" s="489" t="s">
        <v>973</v>
      </c>
      <c r="C83" s="483" t="s">
        <v>1003</v>
      </c>
      <c r="D83" s="484" t="s">
        <v>975</v>
      </c>
      <c r="E83" s="490" t="s">
        <v>1004</v>
      </c>
      <c r="F83" s="491">
        <v>7</v>
      </c>
      <c r="G83" s="491">
        <v>6</v>
      </c>
      <c r="H83" s="491">
        <v>7</v>
      </c>
      <c r="I83" s="491"/>
      <c r="J83" s="491"/>
      <c r="K83" s="491"/>
      <c r="L83" s="491"/>
      <c r="M83" s="491">
        <f t="shared" si="21"/>
        <v>1</v>
      </c>
      <c r="N83" s="491">
        <f t="shared" si="22"/>
        <v>0</v>
      </c>
      <c r="P83" s="487">
        <f t="shared" si="23"/>
        <v>1</v>
      </c>
      <c r="Q83" s="487">
        <f t="shared" si="23"/>
        <v>1</v>
      </c>
      <c r="R83" s="487">
        <f t="shared" si="23"/>
        <v>1</v>
      </c>
      <c r="S83" s="487">
        <f t="shared" si="23"/>
        <v>0</v>
      </c>
      <c r="T83" s="487">
        <f t="shared" si="23"/>
        <v>0</v>
      </c>
      <c r="U83" s="487">
        <f>P83+Q83+R83+S83+T83</f>
        <v>3</v>
      </c>
    </row>
    <row r="84" spans="1:21">
      <c r="A84" s="481">
        <f>A81</f>
        <v>0</v>
      </c>
      <c r="B84" s="482" t="s">
        <v>968</v>
      </c>
      <c r="C84" s="488" t="str">
        <f>C81</f>
        <v>КЕНЖИГУЛОВ А.</v>
      </c>
      <c r="D84" s="484" t="str">
        <f>D82</f>
        <v>Y</v>
      </c>
      <c r="E84" s="488" t="str">
        <f>E82</f>
        <v>ЖАНАЙ</v>
      </c>
      <c r="F84" s="485"/>
      <c r="G84" s="485"/>
      <c r="H84" s="485"/>
      <c r="I84" s="485"/>
      <c r="J84" s="485"/>
      <c r="K84" s="485"/>
      <c r="L84" s="485"/>
      <c r="M84" s="486">
        <f t="shared" si="21"/>
        <v>0</v>
      </c>
      <c r="N84" s="486">
        <f t="shared" si="22"/>
        <v>0</v>
      </c>
      <c r="P84" s="487">
        <f t="shared" si="23"/>
        <v>0</v>
      </c>
      <c r="Q84" s="487">
        <f t="shared" si="23"/>
        <v>0</v>
      </c>
      <c r="R84" s="487">
        <f t="shared" si="23"/>
        <v>0</v>
      </c>
      <c r="S84" s="487">
        <f t="shared" si="23"/>
        <v>0</v>
      </c>
      <c r="T84" s="487">
        <f t="shared" si="23"/>
        <v>0</v>
      </c>
      <c r="U84" s="487">
        <f>P84+Q84+R84+S84+T84</f>
        <v>0</v>
      </c>
    </row>
    <row r="85" spans="1:21" ht="13.8" thickBot="1">
      <c r="A85" s="481">
        <f>A82</f>
        <v>0</v>
      </c>
      <c r="B85" s="482" t="s">
        <v>970</v>
      </c>
      <c r="C85" s="488" t="str">
        <f>C82</f>
        <v>ЖУБАНОВ</v>
      </c>
      <c r="D85" s="484" t="str">
        <f>D81</f>
        <v>X</v>
      </c>
      <c r="E85" s="488" t="str">
        <f>E81</f>
        <v>МАРХАБАЕВ</v>
      </c>
      <c r="F85" s="485"/>
      <c r="G85" s="485"/>
      <c r="H85" s="485"/>
      <c r="I85" s="485"/>
      <c r="J85" s="485"/>
      <c r="K85" s="485"/>
      <c r="L85" s="485"/>
      <c r="M85" s="486">
        <f t="shared" si="21"/>
        <v>0</v>
      </c>
      <c r="N85" s="486">
        <f t="shared" si="22"/>
        <v>0</v>
      </c>
      <c r="P85" s="487">
        <f t="shared" si="23"/>
        <v>0</v>
      </c>
      <c r="Q85" s="487">
        <f t="shared" si="23"/>
        <v>0</v>
      </c>
      <c r="R85" s="487">
        <f t="shared" si="23"/>
        <v>0</v>
      </c>
      <c r="S85" s="487">
        <f t="shared" si="23"/>
        <v>0</v>
      </c>
      <c r="T85" s="487">
        <f t="shared" si="23"/>
        <v>0</v>
      </c>
      <c r="U85" s="487">
        <f>P85+Q85+R85+S85+T85</f>
        <v>0</v>
      </c>
    </row>
    <row r="86" spans="1:21" ht="13.8" thickBot="1">
      <c r="A86" s="472"/>
      <c r="B86" s="474"/>
      <c r="D86" s="492"/>
      <c r="F86" s="474"/>
      <c r="G86" s="474"/>
      <c r="H86" s="474"/>
      <c r="I86" s="493" t="s">
        <v>976</v>
      </c>
      <c r="J86" s="474"/>
      <c r="K86" s="474"/>
      <c r="L86" s="474"/>
      <c r="M86" s="494">
        <f>SUM(M81,M82,M83,M84,M85)</f>
        <v>3</v>
      </c>
      <c r="N86" s="495">
        <f>SUM(N81,N82,N83,N84,N85,)</f>
        <v>0</v>
      </c>
      <c r="P86" s="472"/>
      <c r="Q86" s="472"/>
      <c r="R86" s="472"/>
      <c r="S86" s="472"/>
      <c r="T86" s="472"/>
      <c r="U86" s="472"/>
    </row>
    <row r="87" spans="1:21" ht="15.6">
      <c r="A87" s="472"/>
      <c r="B87" s="474"/>
      <c r="C87" s="496" t="s">
        <v>977</v>
      </c>
      <c r="D87" s="497"/>
      <c r="E87" s="498" t="str">
        <f>C80</f>
        <v>ЗКО</v>
      </c>
      <c r="F87" s="474"/>
      <c r="G87" s="474"/>
      <c r="H87" s="474"/>
      <c r="I87" s="474"/>
      <c r="J87" s="474"/>
      <c r="K87" s="474"/>
      <c r="L87" s="474"/>
      <c r="M87" s="474"/>
      <c r="N87" s="474"/>
      <c r="P87" s="472"/>
      <c r="Q87" s="472"/>
      <c r="R87" s="472"/>
      <c r="S87" s="472"/>
      <c r="T87" s="472"/>
      <c r="U87" s="472"/>
    </row>
    <row r="88" spans="1:21">
      <c r="D88" s="499"/>
    </row>
    <row r="89" spans="1:21" ht="13.8">
      <c r="A89" s="472"/>
      <c r="B89" s="476" t="s">
        <v>1005</v>
      </c>
      <c r="D89" s="492"/>
      <c r="F89" s="474"/>
      <c r="G89" s="474"/>
      <c r="H89" s="474"/>
      <c r="I89" s="474"/>
      <c r="J89" s="474"/>
      <c r="K89" s="474"/>
      <c r="L89" s="474"/>
      <c r="M89" s="474"/>
      <c r="N89" s="474"/>
      <c r="P89" s="472"/>
      <c r="Q89" s="472"/>
      <c r="R89" s="472"/>
      <c r="S89" s="472"/>
      <c r="T89" s="472"/>
      <c r="U89" s="472"/>
    </row>
    <row r="90" spans="1:21">
      <c r="A90" s="472"/>
      <c r="B90" s="725" t="s">
        <v>959</v>
      </c>
      <c r="C90" s="477" t="s">
        <v>960</v>
      </c>
      <c r="D90" s="736" t="s">
        <v>959</v>
      </c>
      <c r="E90" s="477" t="s">
        <v>961</v>
      </c>
      <c r="F90" s="727" t="s">
        <v>962</v>
      </c>
      <c r="G90" s="728"/>
      <c r="H90" s="728"/>
      <c r="I90" s="728"/>
      <c r="J90" s="728"/>
      <c r="K90" s="727" t="s">
        <v>963</v>
      </c>
      <c r="L90" s="729"/>
      <c r="M90" s="727" t="s">
        <v>964</v>
      </c>
      <c r="N90" s="729"/>
      <c r="P90" s="472"/>
      <c r="Q90" s="472"/>
      <c r="R90" s="472"/>
      <c r="S90" s="472"/>
      <c r="T90" s="472"/>
      <c r="U90" s="472"/>
    </row>
    <row r="91" spans="1:21" ht="13.8">
      <c r="A91" s="478"/>
      <c r="B91" s="726"/>
      <c r="C91" s="479" t="s">
        <v>80</v>
      </c>
      <c r="D91" s="737"/>
      <c r="E91" s="479" t="s">
        <v>128</v>
      </c>
      <c r="F91" s="480">
        <v>1</v>
      </c>
      <c r="G91" s="480">
        <v>2</v>
      </c>
      <c r="H91" s="480">
        <v>3</v>
      </c>
      <c r="I91" s="480">
        <v>4</v>
      </c>
      <c r="J91" s="480">
        <v>5</v>
      </c>
      <c r="K91" s="480" t="s">
        <v>965</v>
      </c>
      <c r="L91" s="480" t="s">
        <v>409</v>
      </c>
      <c r="M91" s="480" t="s">
        <v>966</v>
      </c>
      <c r="N91" s="480" t="s">
        <v>967</v>
      </c>
      <c r="P91" s="472"/>
      <c r="Q91" s="472"/>
      <c r="R91" s="472"/>
      <c r="S91" s="472"/>
      <c r="T91" s="472"/>
      <c r="U91" s="472"/>
    </row>
    <row r="92" spans="1:21">
      <c r="A92" s="481"/>
      <c r="B92" s="482" t="s">
        <v>968</v>
      </c>
      <c r="C92" s="483" t="s">
        <v>733</v>
      </c>
      <c r="D92" s="484" t="s">
        <v>969</v>
      </c>
      <c r="E92" s="483" t="s">
        <v>683</v>
      </c>
      <c r="F92" s="485">
        <v>8</v>
      </c>
      <c r="G92" s="485">
        <v>9</v>
      </c>
      <c r="H92" s="485">
        <v>10</v>
      </c>
      <c r="I92" s="485"/>
      <c r="J92" s="485"/>
      <c r="K92" s="485"/>
      <c r="L92" s="485"/>
      <c r="M92" s="486">
        <f t="shared" ref="M92:M96" si="24">IF(OR(U92=1,U92=2,U92=3),1,0)</f>
        <v>1</v>
      </c>
      <c r="N92" s="486">
        <f t="shared" ref="N92:N96" si="25">IF(OR(U92=-1,U92=-2,U92=-3),1,0)</f>
        <v>0</v>
      </c>
      <c r="P92" s="487">
        <f t="shared" ref="P92:T96" si="26">SIGN(F92)</f>
        <v>1</v>
      </c>
      <c r="Q92" s="487">
        <f t="shared" si="26"/>
        <v>1</v>
      </c>
      <c r="R92" s="487">
        <f t="shared" si="26"/>
        <v>1</v>
      </c>
      <c r="S92" s="487">
        <f t="shared" si="26"/>
        <v>0</v>
      </c>
      <c r="T92" s="487">
        <f t="shared" si="26"/>
        <v>0</v>
      </c>
      <c r="U92" s="487">
        <f>P92+Q92+R92+S92+T92</f>
        <v>3</v>
      </c>
    </row>
    <row r="93" spans="1:21">
      <c r="A93" s="481"/>
      <c r="B93" s="482" t="s">
        <v>970</v>
      </c>
      <c r="C93" s="488" t="s">
        <v>681</v>
      </c>
      <c r="D93" s="484" t="s">
        <v>972</v>
      </c>
      <c r="E93" s="488" t="s">
        <v>984</v>
      </c>
      <c r="F93" s="485">
        <v>-7</v>
      </c>
      <c r="G93" s="485">
        <v>8</v>
      </c>
      <c r="H93" s="485">
        <v>7</v>
      </c>
      <c r="I93" s="485">
        <v>-7</v>
      </c>
      <c r="J93" s="485">
        <v>-6</v>
      </c>
      <c r="K93" s="485"/>
      <c r="L93" s="485"/>
      <c r="M93" s="486">
        <f t="shared" si="24"/>
        <v>0</v>
      </c>
      <c r="N93" s="486">
        <f t="shared" si="25"/>
        <v>1</v>
      </c>
      <c r="P93" s="487">
        <f t="shared" si="26"/>
        <v>-1</v>
      </c>
      <c r="Q93" s="487">
        <f t="shared" si="26"/>
        <v>1</v>
      </c>
      <c r="R93" s="487">
        <f t="shared" si="26"/>
        <v>1</v>
      </c>
      <c r="S93" s="487">
        <f t="shared" si="26"/>
        <v>-1</v>
      </c>
      <c r="T93" s="487">
        <f t="shared" si="26"/>
        <v>-1</v>
      </c>
      <c r="U93" s="487">
        <f>P93+Q93+R93+S93+T93</f>
        <v>-1</v>
      </c>
    </row>
    <row r="94" spans="1:21">
      <c r="A94" s="481">
        <f>A92</f>
        <v>0</v>
      </c>
      <c r="B94" s="489" t="s">
        <v>973</v>
      </c>
      <c r="C94" s="490" t="s">
        <v>1006</v>
      </c>
      <c r="D94" s="484" t="s">
        <v>975</v>
      </c>
      <c r="E94" s="490" t="s">
        <v>705</v>
      </c>
      <c r="F94" s="491">
        <v>-9</v>
      </c>
      <c r="G94" s="491">
        <v>2</v>
      </c>
      <c r="H94" s="491">
        <v>8</v>
      </c>
      <c r="I94" s="491">
        <v>6</v>
      </c>
      <c r="J94" s="491"/>
      <c r="K94" s="491"/>
      <c r="L94" s="491"/>
      <c r="M94" s="491">
        <f t="shared" si="24"/>
        <v>1</v>
      </c>
      <c r="N94" s="491">
        <f t="shared" si="25"/>
        <v>0</v>
      </c>
      <c r="P94" s="487">
        <f t="shared" si="26"/>
        <v>-1</v>
      </c>
      <c r="Q94" s="487">
        <f t="shared" si="26"/>
        <v>1</v>
      </c>
      <c r="R94" s="487">
        <f t="shared" si="26"/>
        <v>1</v>
      </c>
      <c r="S94" s="487">
        <f t="shared" si="26"/>
        <v>1</v>
      </c>
      <c r="T94" s="487">
        <f t="shared" si="26"/>
        <v>0</v>
      </c>
      <c r="U94" s="487">
        <f>P94+Q94+R94+S94+T94</f>
        <v>2</v>
      </c>
    </row>
    <row r="95" spans="1:21">
      <c r="A95" s="481">
        <f>A92</f>
        <v>0</v>
      </c>
      <c r="B95" s="482" t="s">
        <v>968</v>
      </c>
      <c r="C95" s="488" t="str">
        <f>C92</f>
        <v>КЕЛЬБУГАНОВ</v>
      </c>
      <c r="D95" s="484" t="str">
        <f>D93</f>
        <v>Y</v>
      </c>
      <c r="E95" s="488" t="str">
        <f>E93</f>
        <v>ДАНИЯРОВ</v>
      </c>
      <c r="F95" s="485">
        <v>5</v>
      </c>
      <c r="G95" s="485">
        <v>4</v>
      </c>
      <c r="H95" s="485">
        <v>-8</v>
      </c>
      <c r="I95" s="485">
        <v>9</v>
      </c>
      <c r="J95" s="485"/>
      <c r="K95" s="485"/>
      <c r="L95" s="485"/>
      <c r="M95" s="486">
        <f t="shared" si="24"/>
        <v>1</v>
      </c>
      <c r="N95" s="486">
        <f t="shared" si="25"/>
        <v>0</v>
      </c>
      <c r="P95" s="487">
        <f t="shared" si="26"/>
        <v>1</v>
      </c>
      <c r="Q95" s="487">
        <f t="shared" si="26"/>
        <v>1</v>
      </c>
      <c r="R95" s="487">
        <f t="shared" si="26"/>
        <v>-1</v>
      </c>
      <c r="S95" s="487">
        <f t="shared" si="26"/>
        <v>1</v>
      </c>
      <c r="T95" s="487">
        <f t="shared" si="26"/>
        <v>0</v>
      </c>
      <c r="U95" s="487">
        <f>P95+Q95+R95+S95+T95</f>
        <v>2</v>
      </c>
    </row>
    <row r="96" spans="1:21" ht="13.8" thickBot="1">
      <c r="A96" s="481">
        <f>A93</f>
        <v>0</v>
      </c>
      <c r="B96" s="482" t="s">
        <v>970</v>
      </c>
      <c r="C96" s="488" t="str">
        <f>C93</f>
        <v>МАКСИМОВ</v>
      </c>
      <c r="D96" s="484" t="str">
        <f>D92</f>
        <v>X</v>
      </c>
      <c r="E96" s="488" t="str">
        <f>E92</f>
        <v>ТЛЕУБАЕВ</v>
      </c>
      <c r="F96" s="485"/>
      <c r="G96" s="485"/>
      <c r="H96" s="485"/>
      <c r="I96" s="485"/>
      <c r="J96" s="485"/>
      <c r="K96" s="485"/>
      <c r="L96" s="485"/>
      <c r="M96" s="486">
        <f t="shared" si="24"/>
        <v>0</v>
      </c>
      <c r="N96" s="486">
        <f t="shared" si="25"/>
        <v>0</v>
      </c>
      <c r="P96" s="487">
        <f t="shared" si="26"/>
        <v>0</v>
      </c>
      <c r="Q96" s="487">
        <f t="shared" si="26"/>
        <v>0</v>
      </c>
      <c r="R96" s="487">
        <f t="shared" si="26"/>
        <v>0</v>
      </c>
      <c r="S96" s="487">
        <f t="shared" si="26"/>
        <v>0</v>
      </c>
      <c r="T96" s="487">
        <f t="shared" si="26"/>
        <v>0</v>
      </c>
      <c r="U96" s="487">
        <f>P96+Q96+R96+S96+T96</f>
        <v>0</v>
      </c>
    </row>
    <row r="97" spans="1:21" ht="13.8" thickBot="1">
      <c r="A97" s="472"/>
      <c r="B97" s="474"/>
      <c r="D97" s="492"/>
      <c r="F97" s="474"/>
      <c r="G97" s="474"/>
      <c r="H97" s="474"/>
      <c r="I97" s="493" t="s">
        <v>976</v>
      </c>
      <c r="J97" s="474"/>
      <c r="K97" s="474"/>
      <c r="L97" s="474"/>
      <c r="M97" s="494">
        <f>SUM(M92,M93,M94,M95,M96)</f>
        <v>3</v>
      </c>
      <c r="N97" s="495">
        <f>SUM(N92,N93,N94,N95,N96,)</f>
        <v>1</v>
      </c>
      <c r="P97" s="472"/>
      <c r="Q97" s="472"/>
      <c r="R97" s="472"/>
      <c r="S97" s="472"/>
      <c r="T97" s="472"/>
      <c r="U97" s="472"/>
    </row>
    <row r="98" spans="1:21" ht="15.6">
      <c r="A98" s="472"/>
      <c r="B98" s="474"/>
      <c r="C98" s="496" t="s">
        <v>977</v>
      </c>
      <c r="D98" s="497"/>
      <c r="E98" s="498" t="str">
        <f>C91</f>
        <v>г.Алматы</v>
      </c>
      <c r="F98" s="474"/>
      <c r="G98" s="474"/>
      <c r="H98" s="474"/>
      <c r="I98" s="474"/>
      <c r="J98" s="474"/>
      <c r="K98" s="474"/>
      <c r="L98" s="474"/>
      <c r="M98" s="474"/>
      <c r="N98" s="474"/>
      <c r="P98" s="472"/>
      <c r="Q98" s="472"/>
      <c r="R98" s="472"/>
      <c r="S98" s="472"/>
      <c r="T98" s="472"/>
      <c r="U98" s="472"/>
    </row>
    <row r="99" spans="1:21">
      <c r="D99" s="499"/>
    </row>
    <row r="100" spans="1:21" ht="13.8">
      <c r="A100" s="472"/>
      <c r="B100" s="476" t="s">
        <v>1007</v>
      </c>
      <c r="D100" s="492"/>
      <c r="F100" s="474"/>
      <c r="G100" s="474"/>
      <c r="H100" s="474"/>
      <c r="I100" s="474"/>
      <c r="J100" s="474"/>
      <c r="K100" s="474"/>
      <c r="L100" s="474"/>
      <c r="M100" s="474"/>
      <c r="N100" s="474"/>
      <c r="P100" s="472"/>
      <c r="Q100" s="472"/>
      <c r="R100" s="472"/>
      <c r="S100" s="472"/>
      <c r="T100" s="472"/>
      <c r="U100" s="472"/>
    </row>
    <row r="101" spans="1:21">
      <c r="A101" s="472"/>
      <c r="B101" s="725" t="s">
        <v>959</v>
      </c>
      <c r="C101" s="477" t="s">
        <v>960</v>
      </c>
      <c r="D101" s="736" t="s">
        <v>959</v>
      </c>
      <c r="E101" s="477" t="s">
        <v>961</v>
      </c>
      <c r="F101" s="727" t="s">
        <v>962</v>
      </c>
      <c r="G101" s="728"/>
      <c r="H101" s="728"/>
      <c r="I101" s="728"/>
      <c r="J101" s="728"/>
      <c r="K101" s="727" t="s">
        <v>963</v>
      </c>
      <c r="L101" s="729"/>
      <c r="M101" s="727" t="s">
        <v>964</v>
      </c>
      <c r="N101" s="729"/>
      <c r="P101" s="472"/>
      <c r="Q101" s="472"/>
      <c r="R101" s="472"/>
      <c r="S101" s="472"/>
      <c r="T101" s="472"/>
      <c r="U101" s="472"/>
    </row>
    <row r="102" spans="1:21" ht="13.8">
      <c r="A102" s="478"/>
      <c r="B102" s="726"/>
      <c r="C102" s="479" t="s">
        <v>227</v>
      </c>
      <c r="D102" s="737"/>
      <c r="E102" s="479" t="s">
        <v>173</v>
      </c>
      <c r="F102" s="480">
        <v>1</v>
      </c>
      <c r="G102" s="480">
        <v>2</v>
      </c>
      <c r="H102" s="480">
        <v>3</v>
      </c>
      <c r="I102" s="480">
        <v>4</v>
      </c>
      <c r="J102" s="480">
        <v>5</v>
      </c>
      <c r="K102" s="480" t="s">
        <v>965</v>
      </c>
      <c r="L102" s="480" t="s">
        <v>409</v>
      </c>
      <c r="M102" s="480" t="s">
        <v>966</v>
      </c>
      <c r="N102" s="480" t="s">
        <v>967</v>
      </c>
      <c r="P102" s="472"/>
      <c r="Q102" s="472"/>
      <c r="R102" s="472"/>
      <c r="S102" s="472"/>
      <c r="T102" s="472"/>
      <c r="U102" s="472"/>
    </row>
    <row r="103" spans="1:21">
      <c r="A103" s="481"/>
      <c r="B103" s="482" t="s">
        <v>968</v>
      </c>
      <c r="C103" s="483" t="s">
        <v>699</v>
      </c>
      <c r="D103" s="484" t="s">
        <v>969</v>
      </c>
      <c r="E103" s="483" t="s">
        <v>983</v>
      </c>
      <c r="F103" s="485">
        <v>9</v>
      </c>
      <c r="G103" s="485">
        <v>-4</v>
      </c>
      <c r="H103" s="485">
        <v>-7</v>
      </c>
      <c r="I103" s="485">
        <v>6</v>
      </c>
      <c r="J103" s="485">
        <v>5</v>
      </c>
      <c r="K103" s="485"/>
      <c r="L103" s="485"/>
      <c r="M103" s="486">
        <f t="shared" ref="M103:M107" si="27">IF(OR(U103=1,U103=2,U103=3),1,0)</f>
        <v>1</v>
      </c>
      <c r="N103" s="486">
        <f t="shared" ref="N103:N107" si="28">IF(OR(U103=-1,U103=-2,U103=-3),1,0)</f>
        <v>0</v>
      </c>
      <c r="P103" s="487">
        <f t="shared" ref="P103:T107" si="29">SIGN(F103)</f>
        <v>1</v>
      </c>
      <c r="Q103" s="487">
        <f t="shared" si="29"/>
        <v>-1</v>
      </c>
      <c r="R103" s="487">
        <f t="shared" si="29"/>
        <v>-1</v>
      </c>
      <c r="S103" s="487">
        <f t="shared" si="29"/>
        <v>1</v>
      </c>
      <c r="T103" s="487">
        <f t="shared" si="29"/>
        <v>1</v>
      </c>
      <c r="U103" s="487">
        <f>P103+Q103+R103+S103+T103</f>
        <v>1</v>
      </c>
    </row>
    <row r="104" spans="1:21">
      <c r="A104" s="481"/>
      <c r="B104" s="482" t="s">
        <v>970</v>
      </c>
      <c r="C104" s="488" t="s">
        <v>979</v>
      </c>
      <c r="D104" s="484" t="s">
        <v>972</v>
      </c>
      <c r="E104" s="488" t="s">
        <v>982</v>
      </c>
      <c r="F104" s="485">
        <v>-4</v>
      </c>
      <c r="G104" s="485">
        <v>-9</v>
      </c>
      <c r="H104" s="485">
        <v>11</v>
      </c>
      <c r="I104" s="485">
        <v>-3</v>
      </c>
      <c r="J104" s="485"/>
      <c r="K104" s="485"/>
      <c r="L104" s="485"/>
      <c r="M104" s="486">
        <f t="shared" si="27"/>
        <v>0</v>
      </c>
      <c r="N104" s="486">
        <f t="shared" si="28"/>
        <v>1</v>
      </c>
      <c r="P104" s="487">
        <f t="shared" si="29"/>
        <v>-1</v>
      </c>
      <c r="Q104" s="487">
        <f t="shared" si="29"/>
        <v>-1</v>
      </c>
      <c r="R104" s="487">
        <f t="shared" si="29"/>
        <v>1</v>
      </c>
      <c r="S104" s="487">
        <f t="shared" si="29"/>
        <v>-1</v>
      </c>
      <c r="T104" s="487">
        <f t="shared" si="29"/>
        <v>0</v>
      </c>
      <c r="U104" s="487">
        <f>P104+Q104+R104+S104+T104</f>
        <v>-2</v>
      </c>
    </row>
    <row r="105" spans="1:21">
      <c r="A105" s="481">
        <f>A103</f>
        <v>0</v>
      </c>
      <c r="B105" s="489" t="s">
        <v>973</v>
      </c>
      <c r="C105" s="490" t="s">
        <v>980</v>
      </c>
      <c r="D105" s="484" t="s">
        <v>975</v>
      </c>
      <c r="E105" s="490" t="s">
        <v>985</v>
      </c>
      <c r="F105" s="491">
        <v>5</v>
      </c>
      <c r="G105" s="491">
        <v>3</v>
      </c>
      <c r="H105" s="491">
        <v>13</v>
      </c>
      <c r="I105" s="491"/>
      <c r="J105" s="491"/>
      <c r="K105" s="491"/>
      <c r="L105" s="491"/>
      <c r="M105" s="491">
        <f t="shared" si="27"/>
        <v>1</v>
      </c>
      <c r="N105" s="491">
        <f t="shared" si="28"/>
        <v>0</v>
      </c>
      <c r="P105" s="487">
        <f t="shared" si="29"/>
        <v>1</v>
      </c>
      <c r="Q105" s="487">
        <f t="shared" si="29"/>
        <v>1</v>
      </c>
      <c r="R105" s="487">
        <f t="shared" si="29"/>
        <v>1</v>
      </c>
      <c r="S105" s="487">
        <f t="shared" si="29"/>
        <v>0</v>
      </c>
      <c r="T105" s="487">
        <f t="shared" si="29"/>
        <v>0</v>
      </c>
      <c r="U105" s="487">
        <f>P105+Q105+R105+S105+T105</f>
        <v>3</v>
      </c>
    </row>
    <row r="106" spans="1:21">
      <c r="A106" s="481">
        <f>A103</f>
        <v>0</v>
      </c>
      <c r="B106" s="482" t="s">
        <v>968</v>
      </c>
      <c r="C106" s="488" t="str">
        <f>C103</f>
        <v>АХТАНОВ</v>
      </c>
      <c r="D106" s="484" t="str">
        <f>D104</f>
        <v>Y</v>
      </c>
      <c r="E106" s="488" t="str">
        <f>E104</f>
        <v>САЛАМАТОВ</v>
      </c>
      <c r="F106" s="485">
        <v>4</v>
      </c>
      <c r="G106" s="485">
        <v>7</v>
      </c>
      <c r="H106" s="485">
        <v>7</v>
      </c>
      <c r="I106" s="485"/>
      <c r="J106" s="485"/>
      <c r="K106" s="485"/>
      <c r="L106" s="485"/>
      <c r="M106" s="486">
        <f t="shared" si="27"/>
        <v>1</v>
      </c>
      <c r="N106" s="486">
        <f t="shared" si="28"/>
        <v>0</v>
      </c>
      <c r="P106" s="487">
        <f t="shared" si="29"/>
        <v>1</v>
      </c>
      <c r="Q106" s="487">
        <f t="shared" si="29"/>
        <v>1</v>
      </c>
      <c r="R106" s="487">
        <f t="shared" si="29"/>
        <v>1</v>
      </c>
      <c r="S106" s="487">
        <f t="shared" si="29"/>
        <v>0</v>
      </c>
      <c r="T106" s="487">
        <f t="shared" si="29"/>
        <v>0</v>
      </c>
      <c r="U106" s="487">
        <f>P106+Q106+R106+S106+T106</f>
        <v>3</v>
      </c>
    </row>
    <row r="107" spans="1:21" ht="13.8" thickBot="1">
      <c r="A107" s="481">
        <f>A104</f>
        <v>0</v>
      </c>
      <c r="B107" s="482" t="s">
        <v>970</v>
      </c>
      <c r="C107" s="488" t="str">
        <f>C104</f>
        <v>ХАЗКЕН</v>
      </c>
      <c r="D107" s="484" t="str">
        <f>D103</f>
        <v>X</v>
      </c>
      <c r="E107" s="488" t="str">
        <f>E103</f>
        <v>КАПЫШЕВ</v>
      </c>
      <c r="F107" s="485"/>
      <c r="G107" s="485"/>
      <c r="H107" s="485"/>
      <c r="I107" s="485"/>
      <c r="J107" s="485"/>
      <c r="K107" s="485"/>
      <c r="L107" s="485"/>
      <c r="M107" s="486">
        <f t="shared" si="27"/>
        <v>0</v>
      </c>
      <c r="N107" s="486">
        <f t="shared" si="28"/>
        <v>0</v>
      </c>
      <c r="P107" s="487">
        <f t="shared" si="29"/>
        <v>0</v>
      </c>
      <c r="Q107" s="487">
        <f t="shared" si="29"/>
        <v>0</v>
      </c>
      <c r="R107" s="487">
        <f t="shared" si="29"/>
        <v>0</v>
      </c>
      <c r="S107" s="487">
        <f t="shared" si="29"/>
        <v>0</v>
      </c>
      <c r="T107" s="487">
        <f t="shared" si="29"/>
        <v>0</v>
      </c>
      <c r="U107" s="487">
        <f>P107+Q107+R107+S107+T107</f>
        <v>0</v>
      </c>
    </row>
    <row r="108" spans="1:21" ht="13.8" thickBot="1">
      <c r="A108" s="472"/>
      <c r="B108" s="474"/>
      <c r="D108" s="492"/>
      <c r="F108" s="474"/>
      <c r="G108" s="474"/>
      <c r="H108" s="474"/>
      <c r="I108" s="493" t="s">
        <v>976</v>
      </c>
      <c r="J108" s="474"/>
      <c r="K108" s="474"/>
      <c r="L108" s="474"/>
      <c r="M108" s="494">
        <f>SUM(M103,M104,M105,M106,M107)</f>
        <v>3</v>
      </c>
      <c r="N108" s="495">
        <f>SUM(N103,N104,N105,N106,N107,)</f>
        <v>1</v>
      </c>
      <c r="P108" s="472"/>
      <c r="Q108" s="472"/>
      <c r="R108" s="472"/>
      <c r="S108" s="472"/>
      <c r="T108" s="472"/>
      <c r="U108" s="472"/>
    </row>
    <row r="109" spans="1:21" ht="15.6">
      <c r="A109" s="472"/>
      <c r="B109" s="474"/>
      <c r="C109" s="496" t="s">
        <v>977</v>
      </c>
      <c r="D109" s="497"/>
      <c r="E109" s="498" t="str">
        <f>C102</f>
        <v>Павлодарская обл.</v>
      </c>
      <c r="F109" s="474"/>
      <c r="G109" s="474"/>
      <c r="H109" s="474"/>
      <c r="I109" s="474"/>
      <c r="J109" s="474"/>
      <c r="K109" s="474"/>
      <c r="L109" s="474"/>
      <c r="M109" s="474"/>
      <c r="N109" s="474"/>
      <c r="P109" s="472"/>
      <c r="Q109" s="472"/>
      <c r="R109" s="472"/>
      <c r="S109" s="472"/>
      <c r="T109" s="472"/>
      <c r="U109" s="472"/>
    </row>
    <row r="110" spans="1:21">
      <c r="D110" s="499"/>
    </row>
    <row r="111" spans="1:21" ht="13.8">
      <c r="A111" s="472"/>
      <c r="B111" s="476" t="s">
        <v>1008</v>
      </c>
      <c r="D111" s="492"/>
      <c r="F111" s="474"/>
      <c r="G111" s="474"/>
      <c r="H111" s="474"/>
      <c r="I111" s="474"/>
      <c r="J111" s="474"/>
      <c r="K111" s="474"/>
      <c r="L111" s="474"/>
      <c r="M111" s="474"/>
      <c r="N111" s="474"/>
      <c r="P111" s="472"/>
      <c r="Q111" s="472"/>
      <c r="R111" s="472"/>
      <c r="S111" s="472"/>
      <c r="T111" s="472"/>
      <c r="U111" s="472"/>
    </row>
    <row r="112" spans="1:21">
      <c r="A112" s="472"/>
      <c r="B112" s="725" t="s">
        <v>959</v>
      </c>
      <c r="C112" s="477" t="s">
        <v>960</v>
      </c>
      <c r="D112" s="736" t="s">
        <v>959</v>
      </c>
      <c r="E112" s="477" t="s">
        <v>961</v>
      </c>
      <c r="F112" s="727" t="s">
        <v>962</v>
      </c>
      <c r="G112" s="728"/>
      <c r="H112" s="728"/>
      <c r="I112" s="728"/>
      <c r="J112" s="728"/>
      <c r="K112" s="727" t="s">
        <v>963</v>
      </c>
      <c r="L112" s="729"/>
      <c r="M112" s="727" t="s">
        <v>964</v>
      </c>
      <c r="N112" s="729"/>
      <c r="P112" s="472"/>
      <c r="Q112" s="472"/>
      <c r="R112" s="472"/>
      <c r="S112" s="472"/>
      <c r="T112" s="472"/>
      <c r="U112" s="472"/>
    </row>
    <row r="113" spans="1:21" ht="13.8">
      <c r="A113" s="478"/>
      <c r="B113" s="726"/>
      <c r="C113" s="479" t="s">
        <v>92</v>
      </c>
      <c r="D113" s="737"/>
      <c r="E113" s="479" t="s">
        <v>63</v>
      </c>
      <c r="F113" s="480">
        <v>1</v>
      </c>
      <c r="G113" s="480">
        <v>2</v>
      </c>
      <c r="H113" s="480">
        <v>3</v>
      </c>
      <c r="I113" s="480">
        <v>4</v>
      </c>
      <c r="J113" s="480">
        <v>5</v>
      </c>
      <c r="K113" s="480" t="s">
        <v>965</v>
      </c>
      <c r="L113" s="480" t="s">
        <v>409</v>
      </c>
      <c r="M113" s="480" t="s">
        <v>966</v>
      </c>
      <c r="N113" s="480" t="s">
        <v>967</v>
      </c>
      <c r="P113" s="472"/>
      <c r="Q113" s="472"/>
      <c r="R113" s="472"/>
      <c r="S113" s="472"/>
      <c r="T113" s="472"/>
      <c r="U113" s="472"/>
    </row>
    <row r="114" spans="1:21">
      <c r="A114" s="481"/>
      <c r="B114" s="482" t="s">
        <v>968</v>
      </c>
      <c r="C114" s="483" t="s">
        <v>687</v>
      </c>
      <c r="D114" s="484" t="s">
        <v>969</v>
      </c>
      <c r="E114" s="483" t="s">
        <v>677</v>
      </c>
      <c r="F114" s="485">
        <v>7</v>
      </c>
      <c r="G114" s="485">
        <v>4</v>
      </c>
      <c r="H114" s="485">
        <v>9</v>
      </c>
      <c r="I114" s="485"/>
      <c r="J114" s="485"/>
      <c r="K114" s="485"/>
      <c r="L114" s="485"/>
      <c r="M114" s="486">
        <f t="shared" ref="M114:M118" si="30">IF(OR(U114=1,U114=2,U114=3),1,0)</f>
        <v>1</v>
      </c>
      <c r="N114" s="486">
        <f t="shared" ref="N114:N118" si="31">IF(OR(U114=-1,U114=-2,U114=-3),1,0)</f>
        <v>0</v>
      </c>
      <c r="P114" s="487">
        <f t="shared" ref="P114:T118" si="32">SIGN(F114)</f>
        <v>1</v>
      </c>
      <c r="Q114" s="487">
        <f t="shared" si="32"/>
        <v>1</v>
      </c>
      <c r="R114" s="487">
        <f t="shared" si="32"/>
        <v>1</v>
      </c>
      <c r="S114" s="487">
        <f t="shared" si="32"/>
        <v>0</v>
      </c>
      <c r="T114" s="487">
        <f t="shared" si="32"/>
        <v>0</v>
      </c>
      <c r="U114" s="487">
        <f>P114+Q114+R114+S114+T114</f>
        <v>3</v>
      </c>
    </row>
    <row r="115" spans="1:21">
      <c r="A115" s="481"/>
      <c r="B115" s="482" t="s">
        <v>970</v>
      </c>
      <c r="C115" s="488" t="s">
        <v>709</v>
      </c>
      <c r="D115" s="484" t="s">
        <v>972</v>
      </c>
      <c r="E115" s="488" t="s">
        <v>727</v>
      </c>
      <c r="F115" s="485">
        <v>7</v>
      </c>
      <c r="G115" s="485">
        <v>7</v>
      </c>
      <c r="H115" s="485">
        <v>-9</v>
      </c>
      <c r="I115" s="485">
        <v>8</v>
      </c>
      <c r="J115" s="485"/>
      <c r="K115" s="485"/>
      <c r="L115" s="485"/>
      <c r="M115" s="486">
        <f t="shared" si="30"/>
        <v>1</v>
      </c>
      <c r="N115" s="486">
        <f t="shared" si="31"/>
        <v>0</v>
      </c>
      <c r="P115" s="487">
        <f t="shared" si="32"/>
        <v>1</v>
      </c>
      <c r="Q115" s="487">
        <f t="shared" si="32"/>
        <v>1</v>
      </c>
      <c r="R115" s="487">
        <f t="shared" si="32"/>
        <v>-1</v>
      </c>
      <c r="S115" s="487">
        <f t="shared" si="32"/>
        <v>1</v>
      </c>
      <c r="T115" s="487">
        <f t="shared" si="32"/>
        <v>0</v>
      </c>
      <c r="U115" s="487">
        <f>P115+Q115+R115+S115+T115</f>
        <v>2</v>
      </c>
    </row>
    <row r="116" spans="1:21">
      <c r="A116" s="481">
        <f>A114</f>
        <v>0</v>
      </c>
      <c r="B116" s="489" t="s">
        <v>973</v>
      </c>
      <c r="C116" s="490" t="s">
        <v>990</v>
      </c>
      <c r="D116" s="484" t="s">
        <v>975</v>
      </c>
      <c r="E116" s="488" t="s">
        <v>1009</v>
      </c>
      <c r="F116" s="491">
        <v>6</v>
      </c>
      <c r="G116" s="491">
        <v>7</v>
      </c>
      <c r="H116" s="491">
        <v>-7</v>
      </c>
      <c r="I116" s="491">
        <v>9</v>
      </c>
      <c r="J116" s="491"/>
      <c r="K116" s="491"/>
      <c r="L116" s="491"/>
      <c r="M116" s="491">
        <f t="shared" si="30"/>
        <v>1</v>
      </c>
      <c r="N116" s="491">
        <f t="shared" si="31"/>
        <v>0</v>
      </c>
      <c r="P116" s="487">
        <f t="shared" si="32"/>
        <v>1</v>
      </c>
      <c r="Q116" s="487">
        <f t="shared" si="32"/>
        <v>1</v>
      </c>
      <c r="R116" s="487">
        <f t="shared" si="32"/>
        <v>-1</v>
      </c>
      <c r="S116" s="487">
        <f t="shared" si="32"/>
        <v>1</v>
      </c>
      <c r="T116" s="487">
        <f t="shared" si="32"/>
        <v>0</v>
      </c>
      <c r="U116" s="487">
        <f>P116+Q116+R116+S116+T116</f>
        <v>2</v>
      </c>
    </row>
    <row r="117" spans="1:21">
      <c r="A117" s="481">
        <f>A114</f>
        <v>0</v>
      </c>
      <c r="B117" s="482" t="s">
        <v>968</v>
      </c>
      <c r="C117" s="488" t="str">
        <f>C114</f>
        <v>АРТУКМЕТОВ</v>
      </c>
      <c r="D117" s="484" t="str">
        <f>D115</f>
        <v>Y</v>
      </c>
      <c r="E117" s="488" t="str">
        <f>E115</f>
        <v>ГЕРАСИМЕНКО А.</v>
      </c>
      <c r="F117" s="485"/>
      <c r="G117" s="485"/>
      <c r="H117" s="485"/>
      <c r="I117" s="485"/>
      <c r="J117" s="485"/>
      <c r="K117" s="485"/>
      <c r="L117" s="485"/>
      <c r="M117" s="486">
        <f t="shared" si="30"/>
        <v>0</v>
      </c>
      <c r="N117" s="486">
        <f t="shared" si="31"/>
        <v>0</v>
      </c>
      <c r="P117" s="487">
        <f t="shared" si="32"/>
        <v>0</v>
      </c>
      <c r="Q117" s="487">
        <f t="shared" si="32"/>
        <v>0</v>
      </c>
      <c r="R117" s="487">
        <f t="shared" si="32"/>
        <v>0</v>
      </c>
      <c r="S117" s="487">
        <f t="shared" si="32"/>
        <v>0</v>
      </c>
      <c r="T117" s="487">
        <f t="shared" si="32"/>
        <v>0</v>
      </c>
      <c r="U117" s="487">
        <f>P117+Q117+R117+S117+T117</f>
        <v>0</v>
      </c>
    </row>
    <row r="118" spans="1:21" ht="13.8" thickBot="1">
      <c r="A118" s="481">
        <f>A115</f>
        <v>0</v>
      </c>
      <c r="B118" s="482" t="s">
        <v>970</v>
      </c>
      <c r="C118" s="488" t="str">
        <f>C115</f>
        <v>АКИМАЛИ</v>
      </c>
      <c r="D118" s="484" t="str">
        <f>D114</f>
        <v>X</v>
      </c>
      <c r="E118" s="488" t="str">
        <f>E114</f>
        <v>ХАЛИЛОВ</v>
      </c>
      <c r="F118" s="485"/>
      <c r="G118" s="485"/>
      <c r="H118" s="485"/>
      <c r="I118" s="485"/>
      <c r="J118" s="485"/>
      <c r="K118" s="485"/>
      <c r="L118" s="485"/>
      <c r="M118" s="486">
        <f t="shared" si="30"/>
        <v>0</v>
      </c>
      <c r="N118" s="486">
        <f t="shared" si="31"/>
        <v>0</v>
      </c>
      <c r="P118" s="487">
        <f t="shared" si="32"/>
        <v>0</v>
      </c>
      <c r="Q118" s="487">
        <f t="shared" si="32"/>
        <v>0</v>
      </c>
      <c r="R118" s="487">
        <f t="shared" si="32"/>
        <v>0</v>
      </c>
      <c r="S118" s="487">
        <f t="shared" si="32"/>
        <v>0</v>
      </c>
      <c r="T118" s="487">
        <f t="shared" si="32"/>
        <v>0</v>
      </c>
      <c r="U118" s="487">
        <f>P118+Q118+R118+S118+T118</f>
        <v>0</v>
      </c>
    </row>
    <row r="119" spans="1:21" ht="13.8" thickBot="1">
      <c r="A119" s="472"/>
      <c r="B119" s="474"/>
      <c r="D119" s="492"/>
      <c r="F119" s="474"/>
      <c r="G119" s="474"/>
      <c r="H119" s="474"/>
      <c r="I119" s="493" t="s">
        <v>976</v>
      </c>
      <c r="J119" s="474"/>
      <c r="K119" s="474"/>
      <c r="L119" s="474"/>
      <c r="M119" s="494">
        <f>SUM(M114,M115,M116,M117,M118)</f>
        <v>3</v>
      </c>
      <c r="N119" s="495">
        <f>SUM(N114,N115,N116,N117,N118,)</f>
        <v>0</v>
      </c>
      <c r="P119" s="472"/>
      <c r="Q119" s="472"/>
      <c r="R119" s="472"/>
      <c r="S119" s="472"/>
      <c r="T119" s="472"/>
      <c r="U119" s="472"/>
    </row>
    <row r="120" spans="1:21" ht="15.6">
      <c r="A120" s="472"/>
      <c r="B120" s="474"/>
      <c r="C120" s="496" t="s">
        <v>977</v>
      </c>
      <c r="D120" s="497"/>
      <c r="E120" s="498" t="str">
        <f>C113</f>
        <v>г.Шымкент</v>
      </c>
      <c r="F120" s="474"/>
      <c r="G120" s="474"/>
      <c r="H120" s="474"/>
      <c r="I120" s="474"/>
      <c r="J120" s="474"/>
      <c r="K120" s="474"/>
      <c r="L120" s="474"/>
      <c r="M120" s="474"/>
      <c r="N120" s="474"/>
      <c r="P120" s="472"/>
      <c r="Q120" s="472"/>
      <c r="R120" s="472"/>
      <c r="S120" s="472"/>
      <c r="T120" s="472"/>
      <c r="U120" s="472"/>
    </row>
    <row r="121" spans="1:21">
      <c r="D121" s="499"/>
    </row>
    <row r="122" spans="1:21" ht="13.8">
      <c r="A122" s="472"/>
      <c r="B122" s="476" t="s">
        <v>1010</v>
      </c>
      <c r="D122" s="492"/>
      <c r="F122" s="474"/>
      <c r="G122" s="474"/>
      <c r="H122" s="474"/>
      <c r="I122" s="474"/>
      <c r="J122" s="474"/>
      <c r="K122" s="474"/>
      <c r="L122" s="474"/>
      <c r="M122" s="474"/>
      <c r="N122" s="474"/>
      <c r="P122" s="472"/>
      <c r="Q122" s="472"/>
      <c r="R122" s="472"/>
      <c r="S122" s="472"/>
      <c r="T122" s="472"/>
      <c r="U122" s="472"/>
    </row>
    <row r="123" spans="1:21">
      <c r="A123" s="472"/>
      <c r="B123" s="725" t="s">
        <v>959</v>
      </c>
      <c r="C123" s="477" t="s">
        <v>960</v>
      </c>
      <c r="D123" s="736" t="s">
        <v>959</v>
      </c>
      <c r="E123" s="477" t="s">
        <v>961</v>
      </c>
      <c r="F123" s="727" t="s">
        <v>962</v>
      </c>
      <c r="G123" s="728"/>
      <c r="H123" s="728"/>
      <c r="I123" s="728"/>
      <c r="J123" s="728"/>
      <c r="K123" s="727" t="s">
        <v>963</v>
      </c>
      <c r="L123" s="729"/>
      <c r="M123" s="727" t="s">
        <v>964</v>
      </c>
      <c r="N123" s="729"/>
      <c r="P123" s="472"/>
      <c r="Q123" s="472"/>
      <c r="R123" s="472"/>
      <c r="S123" s="472"/>
      <c r="T123" s="472"/>
      <c r="U123" s="472"/>
    </row>
    <row r="124" spans="1:21" ht="13.8">
      <c r="A124" s="478"/>
      <c r="B124" s="726"/>
      <c r="C124" s="479" t="s">
        <v>321</v>
      </c>
      <c r="D124" s="737"/>
      <c r="E124" s="479" t="s">
        <v>145</v>
      </c>
      <c r="F124" s="480">
        <v>1</v>
      </c>
      <c r="G124" s="480">
        <v>2</v>
      </c>
      <c r="H124" s="480">
        <v>3</v>
      </c>
      <c r="I124" s="480">
        <v>4</v>
      </c>
      <c r="J124" s="480">
        <v>5</v>
      </c>
      <c r="K124" s="480" t="s">
        <v>965</v>
      </c>
      <c r="L124" s="480" t="s">
        <v>409</v>
      </c>
      <c r="M124" s="480" t="s">
        <v>966</v>
      </c>
      <c r="N124" s="480" t="s">
        <v>967</v>
      </c>
      <c r="P124" s="472"/>
      <c r="Q124" s="472"/>
      <c r="R124" s="472"/>
      <c r="S124" s="472"/>
      <c r="T124" s="472"/>
      <c r="U124" s="472"/>
    </row>
    <row r="125" spans="1:21">
      <c r="A125" s="481"/>
      <c r="B125" s="482" t="s">
        <v>968</v>
      </c>
      <c r="C125" s="483" t="s">
        <v>989</v>
      </c>
      <c r="D125" s="484" t="s">
        <v>969</v>
      </c>
      <c r="E125" s="483" t="s">
        <v>1011</v>
      </c>
      <c r="F125" s="485">
        <v>-7</v>
      </c>
      <c r="G125" s="485">
        <v>-9</v>
      </c>
      <c r="H125" s="485">
        <v>-8</v>
      </c>
      <c r="I125" s="485"/>
      <c r="J125" s="485"/>
      <c r="K125" s="485"/>
      <c r="L125" s="485"/>
      <c r="M125" s="486">
        <f t="shared" ref="M125:M129" si="33">IF(OR(U125=1,U125=2,U125=3),1,0)</f>
        <v>0</v>
      </c>
      <c r="N125" s="486">
        <f t="shared" ref="N125:N129" si="34">IF(OR(U125=-1,U125=-2,U125=-3),1,0)</f>
        <v>1</v>
      </c>
      <c r="P125" s="487">
        <f t="shared" ref="P125:T129" si="35">SIGN(F125)</f>
        <v>-1</v>
      </c>
      <c r="Q125" s="487">
        <f t="shared" si="35"/>
        <v>-1</v>
      </c>
      <c r="R125" s="487">
        <f t="shared" si="35"/>
        <v>-1</v>
      </c>
      <c r="S125" s="487">
        <f t="shared" si="35"/>
        <v>0</v>
      </c>
      <c r="T125" s="487">
        <f t="shared" si="35"/>
        <v>0</v>
      </c>
      <c r="U125" s="487">
        <f>P125+Q125+R125+S125+T125</f>
        <v>-3</v>
      </c>
    </row>
    <row r="126" spans="1:21">
      <c r="A126" s="481"/>
      <c r="B126" s="482" t="s">
        <v>970</v>
      </c>
      <c r="C126" s="488" t="s">
        <v>988</v>
      </c>
      <c r="D126" s="484" t="s">
        <v>972</v>
      </c>
      <c r="E126" s="488" t="s">
        <v>1012</v>
      </c>
      <c r="F126" s="485">
        <v>-7</v>
      </c>
      <c r="G126" s="485">
        <v>-9</v>
      </c>
      <c r="H126" s="485">
        <v>-8</v>
      </c>
      <c r="I126" s="485"/>
      <c r="J126" s="485"/>
      <c r="K126" s="485"/>
      <c r="L126" s="485"/>
      <c r="M126" s="486">
        <f t="shared" si="33"/>
        <v>0</v>
      </c>
      <c r="N126" s="486">
        <f t="shared" si="34"/>
        <v>1</v>
      </c>
      <c r="P126" s="487">
        <f t="shared" si="35"/>
        <v>-1</v>
      </c>
      <c r="Q126" s="487">
        <f t="shared" si="35"/>
        <v>-1</v>
      </c>
      <c r="R126" s="487">
        <f t="shared" si="35"/>
        <v>-1</v>
      </c>
      <c r="S126" s="487">
        <f t="shared" si="35"/>
        <v>0</v>
      </c>
      <c r="T126" s="487">
        <f t="shared" si="35"/>
        <v>0</v>
      </c>
      <c r="U126" s="487">
        <f>P126+Q126+R126+S126+T126</f>
        <v>-3</v>
      </c>
    </row>
    <row r="127" spans="1:21">
      <c r="A127" s="481">
        <f>A125</f>
        <v>0</v>
      </c>
      <c r="B127" s="489" t="s">
        <v>973</v>
      </c>
      <c r="C127" s="490" t="s">
        <v>992</v>
      </c>
      <c r="D127" s="484" t="s">
        <v>975</v>
      </c>
      <c r="E127" s="490" t="s">
        <v>1013</v>
      </c>
      <c r="F127" s="491">
        <v>9</v>
      </c>
      <c r="G127" s="491">
        <v>8</v>
      </c>
      <c r="H127" s="491">
        <v>-6</v>
      </c>
      <c r="I127" s="491">
        <v>7</v>
      </c>
      <c r="J127" s="491"/>
      <c r="K127" s="491"/>
      <c r="L127" s="491"/>
      <c r="M127" s="491">
        <f t="shared" si="33"/>
        <v>1</v>
      </c>
      <c r="N127" s="491">
        <f t="shared" si="34"/>
        <v>0</v>
      </c>
      <c r="P127" s="487">
        <f t="shared" si="35"/>
        <v>1</v>
      </c>
      <c r="Q127" s="487">
        <f t="shared" si="35"/>
        <v>1</v>
      </c>
      <c r="R127" s="487">
        <f t="shared" si="35"/>
        <v>-1</v>
      </c>
      <c r="S127" s="487">
        <f t="shared" si="35"/>
        <v>1</v>
      </c>
      <c r="T127" s="487">
        <f t="shared" si="35"/>
        <v>0</v>
      </c>
      <c r="U127" s="487">
        <f>P127+Q127+R127+S127+T127</f>
        <v>2</v>
      </c>
    </row>
    <row r="128" spans="1:21">
      <c r="A128" s="481">
        <f>A125</f>
        <v>0</v>
      </c>
      <c r="B128" s="482" t="s">
        <v>968</v>
      </c>
      <c r="C128" s="488" t="str">
        <f>C125</f>
        <v>ТОЛСУБАЕВ</v>
      </c>
      <c r="D128" s="484" t="str">
        <f>D126</f>
        <v>Y</v>
      </c>
      <c r="E128" s="488" t="str">
        <f>E126</f>
        <v>РАМАЗАНОВ</v>
      </c>
      <c r="F128" s="485">
        <v>-9</v>
      </c>
      <c r="G128" s="485">
        <v>-5</v>
      </c>
      <c r="H128" s="485">
        <v>-7</v>
      </c>
      <c r="I128" s="485"/>
      <c r="J128" s="485"/>
      <c r="K128" s="485"/>
      <c r="L128" s="485"/>
      <c r="M128" s="486">
        <f t="shared" si="33"/>
        <v>0</v>
      </c>
      <c r="N128" s="486">
        <f t="shared" si="34"/>
        <v>1</v>
      </c>
      <c r="P128" s="487">
        <f t="shared" si="35"/>
        <v>-1</v>
      </c>
      <c r="Q128" s="487">
        <f t="shared" si="35"/>
        <v>-1</v>
      </c>
      <c r="R128" s="487">
        <f t="shared" si="35"/>
        <v>-1</v>
      </c>
      <c r="S128" s="487">
        <f t="shared" si="35"/>
        <v>0</v>
      </c>
      <c r="T128" s="487">
        <f t="shared" si="35"/>
        <v>0</v>
      </c>
      <c r="U128" s="487">
        <f>P128+Q128+R128+S128+T128</f>
        <v>-3</v>
      </c>
    </row>
    <row r="129" spans="1:21" ht="13.8" thickBot="1">
      <c r="A129" s="481">
        <f>A126</f>
        <v>0</v>
      </c>
      <c r="B129" s="482" t="s">
        <v>970</v>
      </c>
      <c r="C129" s="488" t="str">
        <f>C126</f>
        <v>БЕКЕН</v>
      </c>
      <c r="D129" s="484" t="str">
        <f>D125</f>
        <v>X</v>
      </c>
      <c r="E129" s="488" t="str">
        <f>E125</f>
        <v>АСКАР</v>
      </c>
      <c r="F129" s="485"/>
      <c r="G129" s="485"/>
      <c r="H129" s="485"/>
      <c r="I129" s="485"/>
      <c r="J129" s="485"/>
      <c r="K129" s="485"/>
      <c r="L129" s="485"/>
      <c r="M129" s="486">
        <f t="shared" si="33"/>
        <v>0</v>
      </c>
      <c r="N129" s="486">
        <f t="shared" si="34"/>
        <v>0</v>
      </c>
      <c r="P129" s="487">
        <f t="shared" si="35"/>
        <v>0</v>
      </c>
      <c r="Q129" s="487">
        <f t="shared" si="35"/>
        <v>0</v>
      </c>
      <c r="R129" s="487">
        <f t="shared" si="35"/>
        <v>0</v>
      </c>
      <c r="S129" s="487">
        <f t="shared" si="35"/>
        <v>0</v>
      </c>
      <c r="T129" s="487">
        <f t="shared" si="35"/>
        <v>0</v>
      </c>
      <c r="U129" s="487">
        <f>P129+Q129+R129+S129+T129</f>
        <v>0</v>
      </c>
    </row>
    <row r="130" spans="1:21" ht="13.8" thickBot="1">
      <c r="A130" s="472"/>
      <c r="B130" s="474"/>
      <c r="D130" s="492"/>
      <c r="F130" s="474"/>
      <c r="G130" s="474"/>
      <c r="H130" s="474"/>
      <c r="I130" s="493" t="s">
        <v>976</v>
      </c>
      <c r="J130" s="474"/>
      <c r="K130" s="474"/>
      <c r="L130" s="474"/>
      <c r="M130" s="494">
        <f>SUM(M125,M126,M127,M128,M129)</f>
        <v>1</v>
      </c>
      <c r="N130" s="495">
        <f>SUM(N125,N126,N127,N128,N129,)</f>
        <v>3</v>
      </c>
      <c r="P130" s="472"/>
      <c r="Q130" s="472"/>
      <c r="R130" s="472"/>
      <c r="S130" s="472"/>
      <c r="T130" s="472"/>
      <c r="U130" s="472"/>
    </row>
    <row r="131" spans="1:21" ht="15.6">
      <c r="A131" s="472"/>
      <c r="B131" s="474"/>
      <c r="C131" s="496" t="s">
        <v>977</v>
      </c>
      <c r="D131" s="497"/>
      <c r="E131" s="498" t="str">
        <f>E124</f>
        <v>Мангистауская обл.</v>
      </c>
      <c r="F131" s="474"/>
      <c r="G131" s="474"/>
      <c r="H131" s="474"/>
      <c r="I131" s="474"/>
      <c r="J131" s="474"/>
      <c r="K131" s="474"/>
      <c r="L131" s="474"/>
      <c r="M131" s="474"/>
      <c r="N131" s="474"/>
      <c r="P131" s="472"/>
      <c r="Q131" s="472"/>
      <c r="R131" s="472"/>
      <c r="S131" s="472"/>
      <c r="T131" s="472"/>
      <c r="U131" s="472"/>
    </row>
    <row r="132" spans="1:21">
      <c r="D132" s="499"/>
    </row>
    <row r="133" spans="1:21" ht="13.8">
      <c r="A133" s="472"/>
      <c r="B133" s="476" t="s">
        <v>1014</v>
      </c>
      <c r="D133" s="492"/>
      <c r="F133" s="474"/>
      <c r="G133" s="474"/>
      <c r="H133" s="474"/>
      <c r="I133" s="474"/>
      <c r="J133" s="474"/>
      <c r="K133" s="474"/>
      <c r="L133" s="474"/>
      <c r="M133" s="474"/>
      <c r="N133" s="474"/>
      <c r="P133" s="472"/>
      <c r="Q133" s="472"/>
      <c r="R133" s="472"/>
      <c r="S133" s="472"/>
      <c r="T133" s="472"/>
      <c r="U133" s="472"/>
    </row>
    <row r="134" spans="1:21">
      <c r="A134" s="472"/>
      <c r="B134" s="725" t="s">
        <v>959</v>
      </c>
      <c r="C134" s="477" t="s">
        <v>960</v>
      </c>
      <c r="D134" s="736" t="s">
        <v>959</v>
      </c>
      <c r="E134" s="477" t="s">
        <v>961</v>
      </c>
      <c r="F134" s="727" t="s">
        <v>962</v>
      </c>
      <c r="G134" s="728"/>
      <c r="H134" s="728"/>
      <c r="I134" s="728"/>
      <c r="J134" s="728"/>
      <c r="K134" s="727" t="s">
        <v>963</v>
      </c>
      <c r="L134" s="729"/>
      <c r="M134" s="727" t="s">
        <v>964</v>
      </c>
      <c r="N134" s="729"/>
      <c r="P134" s="472"/>
      <c r="Q134" s="472"/>
      <c r="R134" s="472"/>
      <c r="S134" s="472"/>
      <c r="T134" s="472"/>
      <c r="U134" s="472"/>
    </row>
    <row r="135" spans="1:21" ht="13.8">
      <c r="A135" s="478"/>
      <c r="B135" s="726"/>
      <c r="C135" s="479" t="s">
        <v>55</v>
      </c>
      <c r="D135" s="737"/>
      <c r="E135" s="479" t="s">
        <v>180</v>
      </c>
      <c r="F135" s="480">
        <v>1</v>
      </c>
      <c r="G135" s="480">
        <v>2</v>
      </c>
      <c r="H135" s="480">
        <v>3</v>
      </c>
      <c r="I135" s="480">
        <v>4</v>
      </c>
      <c r="J135" s="480">
        <v>5</v>
      </c>
      <c r="K135" s="480" t="s">
        <v>965</v>
      </c>
      <c r="L135" s="480" t="s">
        <v>409</v>
      </c>
      <c r="M135" s="480" t="s">
        <v>966</v>
      </c>
      <c r="N135" s="480" t="s">
        <v>967</v>
      </c>
      <c r="P135" s="472"/>
      <c r="Q135" s="472"/>
      <c r="R135" s="472"/>
      <c r="S135" s="472"/>
      <c r="T135" s="472"/>
      <c r="U135" s="472"/>
    </row>
    <row r="136" spans="1:21">
      <c r="A136" s="481"/>
      <c r="B136" s="482" t="s">
        <v>968</v>
      </c>
      <c r="C136" s="483" t="s">
        <v>674</v>
      </c>
      <c r="D136" s="484" t="s">
        <v>969</v>
      </c>
      <c r="E136" s="483" t="s">
        <v>719</v>
      </c>
      <c r="F136" s="485">
        <v>10</v>
      </c>
      <c r="G136" s="485">
        <v>10</v>
      </c>
      <c r="H136" s="485">
        <v>8</v>
      </c>
      <c r="I136" s="485"/>
      <c r="J136" s="485"/>
      <c r="K136" s="485"/>
      <c r="L136" s="485"/>
      <c r="M136" s="486">
        <f t="shared" ref="M136:M140" si="36">IF(OR(U136=1,U136=2,U136=3),1,0)</f>
        <v>1</v>
      </c>
      <c r="N136" s="486">
        <f t="shared" ref="N136:N140" si="37">IF(OR(U136=-1,U136=-2,U136=-3),1,0)</f>
        <v>0</v>
      </c>
      <c r="P136" s="487">
        <f t="shared" ref="P136:T140" si="38">SIGN(F136)</f>
        <v>1</v>
      </c>
      <c r="Q136" s="487">
        <f t="shared" si="38"/>
        <v>1</v>
      </c>
      <c r="R136" s="487">
        <f t="shared" si="38"/>
        <v>1</v>
      </c>
      <c r="S136" s="487">
        <f t="shared" si="38"/>
        <v>0</v>
      </c>
      <c r="T136" s="487">
        <f t="shared" si="38"/>
        <v>0</v>
      </c>
      <c r="U136" s="487">
        <f>P136+Q136+R136+S136+T136</f>
        <v>3</v>
      </c>
    </row>
    <row r="137" spans="1:21">
      <c r="A137" s="481"/>
      <c r="B137" s="482" t="s">
        <v>970</v>
      </c>
      <c r="C137" s="488" t="s">
        <v>717</v>
      </c>
      <c r="D137" s="484" t="s">
        <v>972</v>
      </c>
      <c r="E137" s="488" t="s">
        <v>679</v>
      </c>
      <c r="F137" s="485">
        <v>-8</v>
      </c>
      <c r="G137" s="485">
        <v>-11</v>
      </c>
      <c r="H137" s="485">
        <v>-9</v>
      </c>
      <c r="I137" s="485"/>
      <c r="J137" s="485"/>
      <c r="K137" s="485"/>
      <c r="L137" s="485"/>
      <c r="M137" s="486">
        <f t="shared" si="36"/>
        <v>0</v>
      </c>
      <c r="N137" s="486">
        <f t="shared" si="37"/>
        <v>1</v>
      </c>
      <c r="P137" s="487">
        <f t="shared" si="38"/>
        <v>-1</v>
      </c>
      <c r="Q137" s="487">
        <f t="shared" si="38"/>
        <v>-1</v>
      </c>
      <c r="R137" s="487">
        <f t="shared" si="38"/>
        <v>-1</v>
      </c>
      <c r="S137" s="487">
        <f t="shared" si="38"/>
        <v>0</v>
      </c>
      <c r="T137" s="487">
        <f t="shared" si="38"/>
        <v>0</v>
      </c>
      <c r="U137" s="487">
        <f>P137+Q137+R137+S137+T137</f>
        <v>-3</v>
      </c>
    </row>
    <row r="138" spans="1:21">
      <c r="A138" s="481">
        <f>A136</f>
        <v>0</v>
      </c>
      <c r="B138" s="489" t="s">
        <v>973</v>
      </c>
      <c r="C138" s="490" t="s">
        <v>691</v>
      </c>
      <c r="D138" s="484" t="s">
        <v>975</v>
      </c>
      <c r="E138" s="490" t="s">
        <v>1015</v>
      </c>
      <c r="F138" s="491">
        <v>-7</v>
      </c>
      <c r="G138" s="491">
        <v>-4</v>
      </c>
      <c r="H138" s="491">
        <v>10</v>
      </c>
      <c r="I138" s="491">
        <v>-9</v>
      </c>
      <c r="J138" s="491"/>
      <c r="K138" s="491"/>
      <c r="L138" s="491"/>
      <c r="M138" s="491">
        <f t="shared" si="36"/>
        <v>0</v>
      </c>
      <c r="N138" s="491">
        <f t="shared" si="37"/>
        <v>1</v>
      </c>
      <c r="P138" s="487">
        <f t="shared" si="38"/>
        <v>-1</v>
      </c>
      <c r="Q138" s="487">
        <f t="shared" si="38"/>
        <v>-1</v>
      </c>
      <c r="R138" s="487">
        <f t="shared" si="38"/>
        <v>1</v>
      </c>
      <c r="S138" s="487">
        <f t="shared" si="38"/>
        <v>-1</v>
      </c>
      <c r="T138" s="487">
        <f t="shared" si="38"/>
        <v>0</v>
      </c>
      <c r="U138" s="487">
        <f>P138+Q138+R138+S138+T138</f>
        <v>-2</v>
      </c>
    </row>
    <row r="139" spans="1:21">
      <c r="A139" s="481">
        <f>A136</f>
        <v>0</v>
      </c>
      <c r="B139" s="482" t="s">
        <v>968</v>
      </c>
      <c r="C139" s="488" t="str">
        <f>C136</f>
        <v>ЖОЛУДЕВ</v>
      </c>
      <c r="D139" s="484" t="str">
        <f>D137</f>
        <v>Y</v>
      </c>
      <c r="E139" s="488" t="str">
        <f>E137</f>
        <v>КУРМАНГАЛИЕВ</v>
      </c>
      <c r="F139" s="485">
        <v>-10</v>
      </c>
      <c r="G139" s="485">
        <v>7</v>
      </c>
      <c r="H139" s="485">
        <v>9</v>
      </c>
      <c r="I139" s="485">
        <v>9</v>
      </c>
      <c r="J139" s="485"/>
      <c r="K139" s="485"/>
      <c r="L139" s="485"/>
      <c r="M139" s="486">
        <f t="shared" si="36"/>
        <v>1</v>
      </c>
      <c r="N139" s="486">
        <f t="shared" si="37"/>
        <v>0</v>
      </c>
      <c r="P139" s="487">
        <f t="shared" si="38"/>
        <v>-1</v>
      </c>
      <c r="Q139" s="487">
        <f t="shared" si="38"/>
        <v>1</v>
      </c>
      <c r="R139" s="487">
        <f t="shared" si="38"/>
        <v>1</v>
      </c>
      <c r="S139" s="487">
        <f t="shared" si="38"/>
        <v>1</v>
      </c>
      <c r="T139" s="487">
        <f t="shared" si="38"/>
        <v>0</v>
      </c>
      <c r="U139" s="487">
        <f>P139+Q139+R139+S139+T139</f>
        <v>2</v>
      </c>
    </row>
    <row r="140" spans="1:21" ht="13.8" thickBot="1">
      <c r="A140" s="481">
        <f>A137</f>
        <v>0</v>
      </c>
      <c r="B140" s="482" t="s">
        <v>970</v>
      </c>
      <c r="C140" s="488" t="str">
        <f>C137</f>
        <v>КУРМАМБАЕВ</v>
      </c>
      <c r="D140" s="484" t="str">
        <f>D136</f>
        <v>X</v>
      </c>
      <c r="E140" s="488" t="str">
        <f>E136</f>
        <v>РАЙТЕР</v>
      </c>
      <c r="F140" s="485">
        <v>8</v>
      </c>
      <c r="G140" s="485">
        <v>-9</v>
      </c>
      <c r="H140" s="485">
        <v>5</v>
      </c>
      <c r="I140" s="485">
        <v>-6</v>
      </c>
      <c r="J140" s="485">
        <v>5</v>
      </c>
      <c r="K140" s="485"/>
      <c r="L140" s="485"/>
      <c r="M140" s="486">
        <f t="shared" si="36"/>
        <v>1</v>
      </c>
      <c r="N140" s="486">
        <f t="shared" si="37"/>
        <v>0</v>
      </c>
      <c r="P140" s="487">
        <f t="shared" si="38"/>
        <v>1</v>
      </c>
      <c r="Q140" s="487">
        <f t="shared" si="38"/>
        <v>-1</v>
      </c>
      <c r="R140" s="487">
        <f t="shared" si="38"/>
        <v>1</v>
      </c>
      <c r="S140" s="487">
        <f t="shared" si="38"/>
        <v>-1</v>
      </c>
      <c r="T140" s="487">
        <f t="shared" si="38"/>
        <v>1</v>
      </c>
      <c r="U140" s="487">
        <f>P140+Q140+R140+S140+T140</f>
        <v>1</v>
      </c>
    </row>
    <row r="141" spans="1:21" ht="13.8" thickBot="1">
      <c r="A141" s="472"/>
      <c r="B141" s="474"/>
      <c r="D141" s="492"/>
      <c r="F141" s="474"/>
      <c r="G141" s="474"/>
      <c r="H141" s="474"/>
      <c r="I141" s="493" t="s">
        <v>976</v>
      </c>
      <c r="J141" s="474"/>
      <c r="K141" s="474"/>
      <c r="L141" s="474"/>
      <c r="M141" s="494">
        <f>SUM(M136,M137,M138,M139,M140)</f>
        <v>3</v>
      </c>
      <c r="N141" s="495">
        <f>SUM(N136,N137,N138,N139,N140,)</f>
        <v>2</v>
      </c>
      <c r="P141" s="472"/>
      <c r="Q141" s="472"/>
      <c r="R141" s="472"/>
      <c r="S141" s="472"/>
      <c r="T141" s="472"/>
      <c r="U141" s="472"/>
    </row>
    <row r="142" spans="1:21" ht="15.6">
      <c r="A142" s="472"/>
      <c r="B142" s="474"/>
      <c r="C142" s="496" t="s">
        <v>977</v>
      </c>
      <c r="D142" s="497"/>
      <c r="E142" s="498" t="str">
        <f>C135</f>
        <v>ВКО</v>
      </c>
      <c r="F142" s="474"/>
      <c r="G142" s="474"/>
      <c r="H142" s="474"/>
      <c r="I142" s="474"/>
      <c r="J142" s="474"/>
      <c r="K142" s="474"/>
      <c r="L142" s="474"/>
      <c r="M142" s="474"/>
      <c r="N142" s="474"/>
      <c r="P142" s="472"/>
      <c r="Q142" s="472"/>
      <c r="R142" s="472"/>
      <c r="S142" s="472"/>
      <c r="T142" s="472"/>
      <c r="U142" s="472"/>
    </row>
    <row r="143" spans="1:21">
      <c r="D143" s="499"/>
    </row>
    <row r="144" spans="1:21" ht="13.8">
      <c r="A144" s="472"/>
      <c r="B144" s="476" t="s">
        <v>1016</v>
      </c>
      <c r="D144" s="492"/>
      <c r="F144" s="474"/>
      <c r="G144" s="474"/>
      <c r="H144" s="474"/>
      <c r="I144" s="474"/>
      <c r="J144" s="474"/>
      <c r="K144" s="474"/>
      <c r="L144" s="474"/>
      <c r="M144" s="474"/>
      <c r="N144" s="474"/>
      <c r="P144" s="472"/>
      <c r="Q144" s="472"/>
      <c r="R144" s="472"/>
      <c r="S144" s="472"/>
      <c r="T144" s="472"/>
      <c r="U144" s="472"/>
    </row>
    <row r="145" spans="1:21">
      <c r="A145" s="472"/>
      <c r="B145" s="725" t="s">
        <v>959</v>
      </c>
      <c r="C145" s="477" t="s">
        <v>960</v>
      </c>
      <c r="D145" s="736" t="s">
        <v>959</v>
      </c>
      <c r="E145" s="477" t="s">
        <v>961</v>
      </c>
      <c r="F145" s="727" t="s">
        <v>962</v>
      </c>
      <c r="G145" s="728"/>
      <c r="H145" s="728"/>
      <c r="I145" s="728"/>
      <c r="J145" s="728"/>
      <c r="K145" s="727" t="s">
        <v>963</v>
      </c>
      <c r="L145" s="729"/>
      <c r="M145" s="727" t="s">
        <v>964</v>
      </c>
      <c r="N145" s="729"/>
      <c r="P145" s="472"/>
      <c r="Q145" s="472"/>
      <c r="R145" s="472"/>
      <c r="S145" s="472"/>
      <c r="T145" s="472"/>
      <c r="U145" s="472"/>
    </row>
    <row r="146" spans="1:21" ht="13.8">
      <c r="A146" s="478"/>
      <c r="B146" s="726"/>
      <c r="C146" s="479" t="s">
        <v>159</v>
      </c>
      <c r="D146" s="737"/>
      <c r="E146" s="479" t="s">
        <v>313</v>
      </c>
      <c r="F146" s="480">
        <v>1</v>
      </c>
      <c r="G146" s="480">
        <v>2</v>
      </c>
      <c r="H146" s="480">
        <v>3</v>
      </c>
      <c r="I146" s="480">
        <v>4</v>
      </c>
      <c r="J146" s="480">
        <v>5</v>
      </c>
      <c r="K146" s="480" t="s">
        <v>965</v>
      </c>
      <c r="L146" s="480" t="s">
        <v>409</v>
      </c>
      <c r="M146" s="480" t="s">
        <v>966</v>
      </c>
      <c r="N146" s="480" t="s">
        <v>967</v>
      </c>
      <c r="P146" s="472"/>
      <c r="Q146" s="472"/>
      <c r="R146" s="472"/>
      <c r="S146" s="472"/>
      <c r="T146" s="472"/>
      <c r="U146" s="472"/>
    </row>
    <row r="147" spans="1:21">
      <c r="A147" s="481"/>
      <c r="B147" s="482" t="s">
        <v>968</v>
      </c>
      <c r="C147" s="483" t="s">
        <v>994</v>
      </c>
      <c r="D147" s="484" t="s">
        <v>969</v>
      </c>
      <c r="E147" s="483" t="s">
        <v>998</v>
      </c>
      <c r="F147" s="485">
        <v>8</v>
      </c>
      <c r="G147" s="485">
        <v>9</v>
      </c>
      <c r="H147" s="485">
        <v>6</v>
      </c>
      <c r="I147" s="485"/>
      <c r="J147" s="485"/>
      <c r="K147" s="485"/>
      <c r="L147" s="485"/>
      <c r="M147" s="486">
        <f t="shared" ref="M147:M151" si="39">IF(OR(U147=1,U147=2,U147=3),1,0)</f>
        <v>1</v>
      </c>
      <c r="N147" s="486">
        <f t="shared" ref="N147:N151" si="40">IF(OR(U147=-1,U147=-2,U147=-3),1,0)</f>
        <v>0</v>
      </c>
      <c r="P147" s="487">
        <f t="shared" ref="P147:T151" si="41">SIGN(F147)</f>
        <v>1</v>
      </c>
      <c r="Q147" s="487">
        <f t="shared" si="41"/>
        <v>1</v>
      </c>
      <c r="R147" s="487">
        <f t="shared" si="41"/>
        <v>1</v>
      </c>
      <c r="S147" s="487">
        <f t="shared" si="41"/>
        <v>0</v>
      </c>
      <c r="T147" s="487">
        <f t="shared" si="41"/>
        <v>0</v>
      </c>
      <c r="U147" s="487">
        <f>P147+Q147+R147+S147+T147</f>
        <v>3</v>
      </c>
    </row>
    <row r="148" spans="1:21">
      <c r="A148" s="481"/>
      <c r="B148" s="482" t="s">
        <v>970</v>
      </c>
      <c r="C148" s="488" t="s">
        <v>995</v>
      </c>
      <c r="D148" s="484" t="s">
        <v>972</v>
      </c>
      <c r="E148" s="488" t="s">
        <v>1017</v>
      </c>
      <c r="F148" s="485">
        <v>-9</v>
      </c>
      <c r="G148" s="485">
        <v>7</v>
      </c>
      <c r="H148" s="485">
        <v>6</v>
      </c>
      <c r="I148" s="485">
        <v>-8</v>
      </c>
      <c r="J148" s="485">
        <v>12</v>
      </c>
      <c r="K148" s="485"/>
      <c r="L148" s="485"/>
      <c r="M148" s="486">
        <f t="shared" si="39"/>
        <v>1</v>
      </c>
      <c r="N148" s="486">
        <f t="shared" si="40"/>
        <v>0</v>
      </c>
      <c r="P148" s="487">
        <f t="shared" si="41"/>
        <v>-1</v>
      </c>
      <c r="Q148" s="487">
        <f t="shared" si="41"/>
        <v>1</v>
      </c>
      <c r="R148" s="487">
        <f t="shared" si="41"/>
        <v>1</v>
      </c>
      <c r="S148" s="487">
        <f t="shared" si="41"/>
        <v>-1</v>
      </c>
      <c r="T148" s="487">
        <f t="shared" si="41"/>
        <v>1</v>
      </c>
      <c r="U148" s="487">
        <f>P148+Q148+R148+S148+T148</f>
        <v>1</v>
      </c>
    </row>
    <row r="149" spans="1:21">
      <c r="A149" s="481">
        <f>A147</f>
        <v>0</v>
      </c>
      <c r="B149" s="489" t="s">
        <v>973</v>
      </c>
      <c r="C149" s="490" t="s">
        <v>996</v>
      </c>
      <c r="D149" s="484" t="s">
        <v>975</v>
      </c>
      <c r="E149" s="490" t="s">
        <v>999</v>
      </c>
      <c r="F149" s="491">
        <v>-6</v>
      </c>
      <c r="G149" s="491">
        <v>-5</v>
      </c>
      <c r="H149" s="491">
        <v>-7</v>
      </c>
      <c r="I149" s="491"/>
      <c r="J149" s="491"/>
      <c r="K149" s="491"/>
      <c r="L149" s="491"/>
      <c r="M149" s="491">
        <f t="shared" si="39"/>
        <v>0</v>
      </c>
      <c r="N149" s="491">
        <f t="shared" si="40"/>
        <v>1</v>
      </c>
      <c r="P149" s="487">
        <f t="shared" si="41"/>
        <v>-1</v>
      </c>
      <c r="Q149" s="487">
        <f t="shared" si="41"/>
        <v>-1</v>
      </c>
      <c r="R149" s="487">
        <f t="shared" si="41"/>
        <v>-1</v>
      </c>
      <c r="S149" s="487">
        <f t="shared" si="41"/>
        <v>0</v>
      </c>
      <c r="T149" s="487">
        <f t="shared" si="41"/>
        <v>0</v>
      </c>
      <c r="U149" s="487">
        <f>P149+Q149+R149+S149+T149</f>
        <v>-3</v>
      </c>
    </row>
    <row r="150" spans="1:21">
      <c r="A150" s="481">
        <f>A147</f>
        <v>0</v>
      </c>
      <c r="B150" s="482" t="s">
        <v>968</v>
      </c>
      <c r="C150" s="488" t="str">
        <f>C147</f>
        <v>ГОЛОДОВ</v>
      </c>
      <c r="D150" s="484" t="str">
        <f>D148</f>
        <v>Y</v>
      </c>
      <c r="E150" s="488" t="str">
        <f>E148</f>
        <v>ШУШАКОВ</v>
      </c>
      <c r="F150" s="485">
        <v>8</v>
      </c>
      <c r="G150" s="485">
        <v>10</v>
      </c>
      <c r="H150" s="485">
        <v>6</v>
      </c>
      <c r="I150" s="485"/>
      <c r="J150" s="485"/>
      <c r="K150" s="485"/>
      <c r="L150" s="485"/>
      <c r="M150" s="486">
        <f t="shared" si="39"/>
        <v>1</v>
      </c>
      <c r="N150" s="486">
        <f t="shared" si="40"/>
        <v>0</v>
      </c>
      <c r="P150" s="487">
        <f t="shared" si="41"/>
        <v>1</v>
      </c>
      <c r="Q150" s="487">
        <f t="shared" si="41"/>
        <v>1</v>
      </c>
      <c r="R150" s="487">
        <f t="shared" si="41"/>
        <v>1</v>
      </c>
      <c r="S150" s="487">
        <f t="shared" si="41"/>
        <v>0</v>
      </c>
      <c r="T150" s="487">
        <f t="shared" si="41"/>
        <v>0</v>
      </c>
      <c r="U150" s="487">
        <f>P150+Q150+R150+S150+T150</f>
        <v>3</v>
      </c>
    </row>
    <row r="151" spans="1:21" ht="13.8" thickBot="1">
      <c r="A151" s="481">
        <f>A148</f>
        <v>0</v>
      </c>
      <c r="B151" s="482" t="s">
        <v>970</v>
      </c>
      <c r="C151" s="488" t="str">
        <f>C148</f>
        <v>КАЙРУШЕВ</v>
      </c>
      <c r="D151" s="484" t="str">
        <f>D147</f>
        <v>X</v>
      </c>
      <c r="E151" s="488" t="str">
        <f>E147</f>
        <v>ТЕН</v>
      </c>
      <c r="F151" s="485"/>
      <c r="G151" s="485"/>
      <c r="H151" s="485"/>
      <c r="I151" s="485"/>
      <c r="J151" s="485"/>
      <c r="K151" s="485"/>
      <c r="L151" s="485"/>
      <c r="M151" s="486">
        <f t="shared" si="39"/>
        <v>0</v>
      </c>
      <c r="N151" s="486">
        <f t="shared" si="40"/>
        <v>0</v>
      </c>
      <c r="P151" s="487">
        <f t="shared" si="41"/>
        <v>0</v>
      </c>
      <c r="Q151" s="487">
        <f t="shared" si="41"/>
        <v>0</v>
      </c>
      <c r="R151" s="487">
        <f t="shared" si="41"/>
        <v>0</v>
      </c>
      <c r="S151" s="487">
        <f t="shared" si="41"/>
        <v>0</v>
      </c>
      <c r="T151" s="487">
        <f t="shared" si="41"/>
        <v>0</v>
      </c>
      <c r="U151" s="487">
        <f>P151+Q151+R151+S151+T151</f>
        <v>0</v>
      </c>
    </row>
    <row r="152" spans="1:21" ht="13.8" thickBot="1">
      <c r="A152" s="472"/>
      <c r="B152" s="474"/>
      <c r="D152" s="492"/>
      <c r="F152" s="474"/>
      <c r="G152" s="474"/>
      <c r="H152" s="474"/>
      <c r="I152" s="493" t="s">
        <v>976</v>
      </c>
      <c r="J152" s="474"/>
      <c r="K152" s="474"/>
      <c r="L152" s="474"/>
      <c r="M152" s="494">
        <f>SUM(M147,M148,M149,M150,M151)</f>
        <v>3</v>
      </c>
      <c r="N152" s="495">
        <f>SUM(N147,N148,N149,N150,N151,)</f>
        <v>1</v>
      </c>
      <c r="P152" s="472"/>
      <c r="Q152" s="472"/>
      <c r="R152" s="472"/>
      <c r="S152" s="472"/>
      <c r="T152" s="472"/>
      <c r="U152" s="472"/>
    </row>
    <row r="153" spans="1:21" ht="15.6">
      <c r="A153" s="472"/>
      <c r="B153" s="474"/>
      <c r="C153" s="496" t="s">
        <v>977</v>
      </c>
      <c r="D153" s="497"/>
      <c r="E153" s="498" t="str">
        <f>C146</f>
        <v>СКО</v>
      </c>
      <c r="F153" s="474"/>
      <c r="G153" s="474"/>
      <c r="H153" s="474"/>
      <c r="I153" s="474"/>
      <c r="J153" s="474"/>
      <c r="K153" s="474"/>
      <c r="L153" s="474"/>
      <c r="M153" s="474"/>
      <c r="N153" s="474"/>
      <c r="P153" s="472"/>
      <c r="Q153" s="472"/>
      <c r="R153" s="472"/>
      <c r="S153" s="472"/>
      <c r="T153" s="472"/>
      <c r="U153" s="472"/>
    </row>
    <row r="154" spans="1:21">
      <c r="D154" s="499"/>
    </row>
    <row r="155" spans="1:21" ht="13.8">
      <c r="A155" s="472"/>
      <c r="B155" s="476" t="s">
        <v>1018</v>
      </c>
      <c r="D155" s="492"/>
      <c r="F155" s="474"/>
      <c r="G155" s="474"/>
      <c r="H155" s="474"/>
      <c r="I155" s="474"/>
      <c r="J155" s="474"/>
      <c r="K155" s="474"/>
      <c r="L155" s="474"/>
      <c r="M155" s="474"/>
      <c r="N155" s="474"/>
      <c r="P155" s="472"/>
      <c r="Q155" s="472"/>
      <c r="R155" s="472"/>
      <c r="S155" s="472"/>
      <c r="T155" s="472"/>
      <c r="U155" s="472"/>
    </row>
    <row r="156" spans="1:21">
      <c r="A156" s="472"/>
      <c r="B156" s="725" t="s">
        <v>959</v>
      </c>
      <c r="C156" s="477" t="s">
        <v>960</v>
      </c>
      <c r="D156" s="736" t="s">
        <v>959</v>
      </c>
      <c r="E156" s="477" t="s">
        <v>961</v>
      </c>
      <c r="F156" s="727" t="s">
        <v>962</v>
      </c>
      <c r="G156" s="728"/>
      <c r="H156" s="728"/>
      <c r="I156" s="728"/>
      <c r="J156" s="728"/>
      <c r="K156" s="727" t="s">
        <v>963</v>
      </c>
      <c r="L156" s="729"/>
      <c r="M156" s="727" t="s">
        <v>964</v>
      </c>
      <c r="N156" s="729"/>
      <c r="P156" s="472"/>
      <c r="Q156" s="472"/>
      <c r="R156" s="472"/>
      <c r="S156" s="472"/>
      <c r="T156" s="472"/>
      <c r="U156" s="472"/>
    </row>
    <row r="157" spans="1:21" ht="13.8">
      <c r="A157" s="478"/>
      <c r="B157" s="726"/>
      <c r="C157" s="479" t="s">
        <v>165</v>
      </c>
      <c r="D157" s="737"/>
      <c r="E157" s="479" t="s">
        <v>135</v>
      </c>
      <c r="F157" s="480">
        <v>1</v>
      </c>
      <c r="G157" s="480">
        <v>2</v>
      </c>
      <c r="H157" s="480">
        <v>3</v>
      </c>
      <c r="I157" s="480">
        <v>4</v>
      </c>
      <c r="J157" s="480">
        <v>5</v>
      </c>
      <c r="K157" s="480" t="s">
        <v>965</v>
      </c>
      <c r="L157" s="480" t="s">
        <v>409</v>
      </c>
      <c r="M157" s="480" t="s">
        <v>966</v>
      </c>
      <c r="N157" s="480" t="s">
        <v>967</v>
      </c>
      <c r="P157" s="472"/>
      <c r="Q157" s="472"/>
      <c r="R157" s="472"/>
      <c r="S157" s="472"/>
      <c r="T157" s="472"/>
      <c r="U157" s="472"/>
    </row>
    <row r="158" spans="1:21">
      <c r="A158" s="481"/>
      <c r="B158" s="482" t="s">
        <v>968</v>
      </c>
      <c r="C158" s="483" t="s">
        <v>715</v>
      </c>
      <c r="D158" s="484" t="s">
        <v>969</v>
      </c>
      <c r="E158" s="483" t="s">
        <v>974</v>
      </c>
      <c r="F158" s="485">
        <v>10</v>
      </c>
      <c r="G158" s="485">
        <v>-11</v>
      </c>
      <c r="H158" s="485">
        <v>7</v>
      </c>
      <c r="I158" s="485">
        <v>6</v>
      </c>
      <c r="J158" s="485"/>
      <c r="K158" s="485"/>
      <c r="L158" s="485"/>
      <c r="M158" s="486">
        <f t="shared" ref="M158:M162" si="42">IF(OR(U158=1,U158=2,U158=3),1,0)</f>
        <v>1</v>
      </c>
      <c r="N158" s="486">
        <f t="shared" ref="N158:N162" si="43">IF(OR(U158=-1,U158=-2,U158=-3),1,0)</f>
        <v>0</v>
      </c>
      <c r="P158" s="487">
        <f t="shared" ref="P158:T162" si="44">SIGN(F158)</f>
        <v>1</v>
      </c>
      <c r="Q158" s="487">
        <f t="shared" si="44"/>
        <v>-1</v>
      </c>
      <c r="R158" s="487">
        <f t="shared" si="44"/>
        <v>1</v>
      </c>
      <c r="S158" s="487">
        <f t="shared" si="44"/>
        <v>1</v>
      </c>
      <c r="T158" s="487">
        <f t="shared" si="44"/>
        <v>0</v>
      </c>
      <c r="U158" s="487">
        <f>P158+Q158+R158+S158+T158</f>
        <v>2</v>
      </c>
    </row>
    <row r="159" spans="1:21">
      <c r="A159" s="481"/>
      <c r="B159" s="482" t="s">
        <v>970</v>
      </c>
      <c r="C159" s="488" t="s">
        <v>697</v>
      </c>
      <c r="D159" s="484" t="s">
        <v>972</v>
      </c>
      <c r="E159" s="483" t="s">
        <v>689</v>
      </c>
      <c r="F159" s="485">
        <v>9</v>
      </c>
      <c r="G159" s="485">
        <v>-10</v>
      </c>
      <c r="H159" s="485">
        <v>-6</v>
      </c>
      <c r="I159" s="485">
        <v>-3</v>
      </c>
      <c r="J159" s="485"/>
      <c r="K159" s="485"/>
      <c r="L159" s="485"/>
      <c r="M159" s="486">
        <f t="shared" si="42"/>
        <v>0</v>
      </c>
      <c r="N159" s="486">
        <f t="shared" si="43"/>
        <v>1</v>
      </c>
      <c r="P159" s="487">
        <f t="shared" si="44"/>
        <v>1</v>
      </c>
      <c r="Q159" s="487">
        <f t="shared" si="44"/>
        <v>-1</v>
      </c>
      <c r="R159" s="487">
        <f t="shared" si="44"/>
        <v>-1</v>
      </c>
      <c r="S159" s="487">
        <f t="shared" si="44"/>
        <v>-1</v>
      </c>
      <c r="T159" s="487">
        <f t="shared" si="44"/>
        <v>0</v>
      </c>
      <c r="U159" s="487">
        <f>P159+Q159+R159+S159+T159</f>
        <v>-2</v>
      </c>
    </row>
    <row r="160" spans="1:21">
      <c r="A160" s="481">
        <f>A158</f>
        <v>0</v>
      </c>
      <c r="B160" s="489" t="s">
        <v>973</v>
      </c>
      <c r="C160" s="490" t="s">
        <v>1004</v>
      </c>
      <c r="D160" s="484" t="s">
        <v>975</v>
      </c>
      <c r="E160" s="483" t="s">
        <v>971</v>
      </c>
      <c r="F160" s="491">
        <v>-8</v>
      </c>
      <c r="G160" s="491">
        <v>5</v>
      </c>
      <c r="H160" s="491">
        <v>11</v>
      </c>
      <c r="I160" s="491">
        <v>-4</v>
      </c>
      <c r="J160" s="491">
        <v>-8</v>
      </c>
      <c r="K160" s="491"/>
      <c r="L160" s="491"/>
      <c r="M160" s="491">
        <f t="shared" si="42"/>
        <v>0</v>
      </c>
      <c r="N160" s="491">
        <f t="shared" si="43"/>
        <v>1</v>
      </c>
      <c r="P160" s="487">
        <f t="shared" si="44"/>
        <v>-1</v>
      </c>
      <c r="Q160" s="487">
        <f t="shared" si="44"/>
        <v>1</v>
      </c>
      <c r="R160" s="487">
        <f t="shared" si="44"/>
        <v>1</v>
      </c>
      <c r="S160" s="487">
        <f t="shared" si="44"/>
        <v>-1</v>
      </c>
      <c r="T160" s="487">
        <f t="shared" si="44"/>
        <v>-1</v>
      </c>
      <c r="U160" s="487">
        <f>P160+Q160+R160+S160+T160</f>
        <v>-1</v>
      </c>
    </row>
    <row r="161" spans="1:21">
      <c r="A161" s="481">
        <f>A158</f>
        <v>0</v>
      </c>
      <c r="B161" s="482" t="s">
        <v>968</v>
      </c>
      <c r="C161" s="488" t="str">
        <f>C158</f>
        <v>ЖАНАЙ</v>
      </c>
      <c r="D161" s="484" t="str">
        <f>D159</f>
        <v>Y</v>
      </c>
      <c r="E161" s="488" t="str">
        <f>E159</f>
        <v>ХАРКИ И.</v>
      </c>
      <c r="F161" s="485">
        <v>-8</v>
      </c>
      <c r="G161" s="485">
        <v>-2</v>
      </c>
      <c r="H161" s="485">
        <v>-7</v>
      </c>
      <c r="I161" s="485"/>
      <c r="J161" s="485"/>
      <c r="K161" s="485"/>
      <c r="L161" s="485"/>
      <c r="M161" s="486">
        <f t="shared" si="42"/>
        <v>0</v>
      </c>
      <c r="N161" s="486">
        <f t="shared" si="43"/>
        <v>1</v>
      </c>
      <c r="P161" s="487">
        <f t="shared" si="44"/>
        <v>-1</v>
      </c>
      <c r="Q161" s="487">
        <f t="shared" si="44"/>
        <v>-1</v>
      </c>
      <c r="R161" s="487">
        <f t="shared" si="44"/>
        <v>-1</v>
      </c>
      <c r="S161" s="487">
        <f t="shared" si="44"/>
        <v>0</v>
      </c>
      <c r="T161" s="487">
        <f t="shared" si="44"/>
        <v>0</v>
      </c>
      <c r="U161" s="487">
        <f>P161+Q161+R161+S161+T161</f>
        <v>-3</v>
      </c>
    </row>
    <row r="162" spans="1:21" ht="13.8" thickBot="1">
      <c r="A162" s="481">
        <f>A159</f>
        <v>0</v>
      </c>
      <c r="B162" s="482" t="s">
        <v>970</v>
      </c>
      <c r="C162" s="488" t="str">
        <f>C159</f>
        <v>МАРХАБАЕВ</v>
      </c>
      <c r="D162" s="484" t="str">
        <f>D158</f>
        <v>X</v>
      </c>
      <c r="E162" s="488" t="str">
        <f>E158</f>
        <v>ХАРКИ А-М.</v>
      </c>
      <c r="F162" s="485"/>
      <c r="G162" s="485"/>
      <c r="H162" s="485"/>
      <c r="I162" s="485"/>
      <c r="J162" s="485"/>
      <c r="K162" s="485"/>
      <c r="L162" s="485"/>
      <c r="M162" s="486">
        <f t="shared" si="42"/>
        <v>0</v>
      </c>
      <c r="N162" s="486">
        <f t="shared" si="43"/>
        <v>0</v>
      </c>
      <c r="P162" s="487">
        <f t="shared" si="44"/>
        <v>0</v>
      </c>
      <c r="Q162" s="487">
        <f t="shared" si="44"/>
        <v>0</v>
      </c>
      <c r="R162" s="487">
        <f t="shared" si="44"/>
        <v>0</v>
      </c>
      <c r="S162" s="487">
        <f t="shared" si="44"/>
        <v>0</v>
      </c>
      <c r="T162" s="487">
        <f t="shared" si="44"/>
        <v>0</v>
      </c>
      <c r="U162" s="487">
        <f>P162+Q162+R162+S162+T162</f>
        <v>0</v>
      </c>
    </row>
    <row r="163" spans="1:21" ht="13.8" thickBot="1">
      <c r="A163" s="472"/>
      <c r="B163" s="474"/>
      <c r="D163" s="492"/>
      <c r="F163" s="474"/>
      <c r="G163" s="474"/>
      <c r="H163" s="474"/>
      <c r="I163" s="493" t="s">
        <v>976</v>
      </c>
      <c r="J163" s="474"/>
      <c r="K163" s="474"/>
      <c r="L163" s="474"/>
      <c r="M163" s="494">
        <f>SUM(M158,M159,M160,M161,M162)</f>
        <v>1</v>
      </c>
      <c r="N163" s="495">
        <f>SUM(N158,N159,N160,N161,N162,)</f>
        <v>3</v>
      </c>
      <c r="P163" s="472"/>
      <c r="Q163" s="472"/>
      <c r="R163" s="472"/>
      <c r="S163" s="472"/>
      <c r="T163" s="472"/>
      <c r="U163" s="472"/>
    </row>
    <row r="164" spans="1:21" ht="15.6">
      <c r="A164" s="472"/>
      <c r="B164" s="474"/>
      <c r="C164" s="496" t="s">
        <v>977</v>
      </c>
      <c r="D164" s="497"/>
      <c r="E164" s="498" t="str">
        <f>E157</f>
        <v>Жамбылская обл.</v>
      </c>
      <c r="F164" s="474"/>
      <c r="G164" s="474"/>
      <c r="H164" s="474"/>
      <c r="I164" s="474"/>
      <c r="J164" s="474"/>
      <c r="K164" s="474"/>
      <c r="L164" s="474"/>
      <c r="M164" s="474"/>
      <c r="N164" s="474"/>
      <c r="P164" s="472"/>
      <c r="Q164" s="472"/>
      <c r="R164" s="472"/>
      <c r="S164" s="472"/>
      <c r="T164" s="472"/>
      <c r="U164" s="472"/>
    </row>
    <row r="165" spans="1:21">
      <c r="D165" s="499"/>
    </row>
    <row r="166" spans="1:21" ht="13.8">
      <c r="A166" s="472"/>
      <c r="B166" s="476" t="s">
        <v>1019</v>
      </c>
      <c r="D166" s="492"/>
      <c r="F166" s="474"/>
      <c r="G166" s="474"/>
      <c r="H166" s="474"/>
      <c r="I166" s="474"/>
      <c r="J166" s="474"/>
      <c r="K166" s="474"/>
      <c r="L166" s="474"/>
      <c r="M166" s="474"/>
      <c r="N166" s="474"/>
      <c r="P166" s="472"/>
      <c r="Q166" s="472"/>
      <c r="R166" s="472"/>
      <c r="S166" s="472"/>
      <c r="T166" s="472"/>
      <c r="U166" s="472"/>
    </row>
    <row r="167" spans="1:21">
      <c r="A167" s="472"/>
      <c r="B167" s="725" t="s">
        <v>959</v>
      </c>
      <c r="C167" s="477" t="s">
        <v>960</v>
      </c>
      <c r="D167" s="736" t="s">
        <v>959</v>
      </c>
      <c r="E167" s="477" t="s">
        <v>961</v>
      </c>
      <c r="F167" s="727" t="s">
        <v>962</v>
      </c>
      <c r="G167" s="728"/>
      <c r="H167" s="728"/>
      <c r="I167" s="728"/>
      <c r="J167" s="728"/>
      <c r="K167" s="727" t="s">
        <v>963</v>
      </c>
      <c r="L167" s="729"/>
      <c r="M167" s="727" t="s">
        <v>964</v>
      </c>
      <c r="N167" s="729"/>
      <c r="P167" s="472"/>
      <c r="Q167" s="472"/>
      <c r="R167" s="472"/>
      <c r="S167" s="472"/>
      <c r="T167" s="472"/>
      <c r="U167" s="472"/>
    </row>
    <row r="168" spans="1:21" ht="13.8">
      <c r="A168" s="478"/>
      <c r="B168" s="726"/>
      <c r="C168" s="479" t="s">
        <v>80</v>
      </c>
      <c r="D168" s="737"/>
      <c r="E168" s="479" t="s">
        <v>173</v>
      </c>
      <c r="F168" s="480">
        <v>1</v>
      </c>
      <c r="G168" s="480">
        <v>2</v>
      </c>
      <c r="H168" s="480">
        <v>3</v>
      </c>
      <c r="I168" s="480">
        <v>4</v>
      </c>
      <c r="J168" s="480">
        <v>5</v>
      </c>
      <c r="K168" s="480" t="s">
        <v>965</v>
      </c>
      <c r="L168" s="480" t="s">
        <v>409</v>
      </c>
      <c r="M168" s="480" t="s">
        <v>966</v>
      </c>
      <c r="N168" s="480" t="s">
        <v>967</v>
      </c>
      <c r="P168" s="472"/>
      <c r="Q168" s="472"/>
      <c r="R168" s="472"/>
      <c r="S168" s="472"/>
      <c r="T168" s="472"/>
      <c r="U168" s="472"/>
    </row>
    <row r="169" spans="1:21">
      <c r="A169" s="481"/>
      <c r="B169" s="482" t="s">
        <v>968</v>
      </c>
      <c r="C169" s="483" t="s">
        <v>700</v>
      </c>
      <c r="D169" s="484" t="s">
        <v>969</v>
      </c>
      <c r="E169" s="483" t="s">
        <v>1020</v>
      </c>
      <c r="F169" s="485">
        <v>6</v>
      </c>
      <c r="G169" s="485">
        <v>4</v>
      </c>
      <c r="H169" s="485">
        <v>3</v>
      </c>
      <c r="I169" s="485"/>
      <c r="J169" s="485"/>
      <c r="K169" s="485"/>
      <c r="L169" s="485"/>
      <c r="M169" s="486">
        <f t="shared" ref="M169:M173" si="45">IF(OR(U169=1,U169=2,U169=3),1,0)</f>
        <v>1</v>
      </c>
      <c r="N169" s="486">
        <f t="shared" ref="N169:N173" si="46">IF(OR(U169=-1,U169=-2,U169=-3),1,0)</f>
        <v>0</v>
      </c>
      <c r="P169" s="487">
        <f t="shared" ref="P169:T173" si="47">SIGN(F169)</f>
        <v>1</v>
      </c>
      <c r="Q169" s="487">
        <f t="shared" si="47"/>
        <v>1</v>
      </c>
      <c r="R169" s="487">
        <f t="shared" si="47"/>
        <v>1</v>
      </c>
      <c r="S169" s="487">
        <f t="shared" si="47"/>
        <v>0</v>
      </c>
      <c r="T169" s="487">
        <f t="shared" si="47"/>
        <v>0</v>
      </c>
      <c r="U169" s="487">
        <f>P169+Q169+R169+S169+T169</f>
        <v>3</v>
      </c>
    </row>
    <row r="170" spans="1:21">
      <c r="A170" s="481"/>
      <c r="B170" s="482" t="s">
        <v>970</v>
      </c>
      <c r="C170" s="488" t="s">
        <v>1021</v>
      </c>
      <c r="D170" s="484" t="s">
        <v>972</v>
      </c>
      <c r="E170" s="488" t="s">
        <v>1022</v>
      </c>
      <c r="F170" s="485">
        <v>4</v>
      </c>
      <c r="G170" s="485">
        <v>4</v>
      </c>
      <c r="H170" s="485">
        <v>5</v>
      </c>
      <c r="I170" s="485"/>
      <c r="J170" s="485"/>
      <c r="K170" s="485"/>
      <c r="L170" s="485"/>
      <c r="M170" s="486">
        <f t="shared" si="45"/>
        <v>1</v>
      </c>
      <c r="N170" s="486">
        <f t="shared" si="46"/>
        <v>0</v>
      </c>
      <c r="P170" s="487">
        <f t="shared" si="47"/>
        <v>1</v>
      </c>
      <c r="Q170" s="487">
        <f t="shared" si="47"/>
        <v>1</v>
      </c>
      <c r="R170" s="487">
        <f t="shared" si="47"/>
        <v>1</v>
      </c>
      <c r="S170" s="487">
        <f t="shared" si="47"/>
        <v>0</v>
      </c>
      <c r="T170" s="487">
        <f t="shared" si="47"/>
        <v>0</v>
      </c>
      <c r="U170" s="487">
        <f>P170+Q170+R170+S170+T170</f>
        <v>3</v>
      </c>
    </row>
    <row r="171" spans="1:21">
      <c r="A171" s="481">
        <f>A169</f>
        <v>0</v>
      </c>
      <c r="B171" s="489" t="s">
        <v>973</v>
      </c>
      <c r="C171" s="490" t="s">
        <v>681</v>
      </c>
      <c r="D171" s="484" t="s">
        <v>975</v>
      </c>
      <c r="E171" s="490" t="s">
        <v>982</v>
      </c>
      <c r="F171" s="491">
        <v>6</v>
      </c>
      <c r="G171" s="491">
        <v>-7</v>
      </c>
      <c r="H171" s="491">
        <v>-3</v>
      </c>
      <c r="I171" s="491">
        <v>12</v>
      </c>
      <c r="J171" s="491">
        <v>8</v>
      </c>
      <c r="K171" s="491"/>
      <c r="L171" s="491"/>
      <c r="M171" s="491">
        <f t="shared" si="45"/>
        <v>1</v>
      </c>
      <c r="N171" s="491">
        <f t="shared" si="46"/>
        <v>0</v>
      </c>
      <c r="P171" s="487">
        <f t="shared" si="47"/>
        <v>1</v>
      </c>
      <c r="Q171" s="487">
        <f t="shared" si="47"/>
        <v>-1</v>
      </c>
      <c r="R171" s="487">
        <f t="shared" si="47"/>
        <v>-1</v>
      </c>
      <c r="S171" s="487">
        <f t="shared" si="47"/>
        <v>1</v>
      </c>
      <c r="T171" s="487">
        <f t="shared" si="47"/>
        <v>1</v>
      </c>
      <c r="U171" s="487">
        <f>P171+Q171+R171+S171+T171</f>
        <v>1</v>
      </c>
    </row>
    <row r="172" spans="1:21">
      <c r="A172" s="481">
        <f>A169</f>
        <v>0</v>
      </c>
      <c r="B172" s="482" t="s">
        <v>968</v>
      </c>
      <c r="C172" s="488" t="str">
        <f>C169</f>
        <v>САРСЕНБАЙ</v>
      </c>
      <c r="D172" s="484" t="str">
        <f>D170</f>
        <v>Y</v>
      </c>
      <c r="E172" s="488" t="str">
        <f>E170</f>
        <v>ЖАНГАБАЕВ</v>
      </c>
      <c r="F172" s="485"/>
      <c r="G172" s="485"/>
      <c r="H172" s="485"/>
      <c r="I172" s="485"/>
      <c r="J172" s="485"/>
      <c r="K172" s="485"/>
      <c r="L172" s="485"/>
      <c r="M172" s="486">
        <f t="shared" si="45"/>
        <v>0</v>
      </c>
      <c r="N172" s="486">
        <f t="shared" si="46"/>
        <v>0</v>
      </c>
      <c r="P172" s="487">
        <f t="shared" si="47"/>
        <v>0</v>
      </c>
      <c r="Q172" s="487">
        <f t="shared" si="47"/>
        <v>0</v>
      </c>
      <c r="R172" s="487">
        <f t="shared" si="47"/>
        <v>0</v>
      </c>
      <c r="S172" s="487">
        <f t="shared" si="47"/>
        <v>0</v>
      </c>
      <c r="T172" s="487">
        <f t="shared" si="47"/>
        <v>0</v>
      </c>
      <c r="U172" s="487">
        <f>P172+Q172+R172+S172+T172</f>
        <v>0</v>
      </c>
    </row>
    <row r="173" spans="1:21" ht="13.8" thickBot="1">
      <c r="A173" s="481">
        <f>A170</f>
        <v>0</v>
      </c>
      <c r="B173" s="482" t="s">
        <v>970</v>
      </c>
      <c r="C173" s="488" t="str">
        <f>C170</f>
        <v>ХЕГАЙ</v>
      </c>
      <c r="D173" s="484" t="str">
        <f>D169</f>
        <v>X</v>
      </c>
      <c r="E173" s="488" t="str">
        <f>E169</f>
        <v>АМИНОВ</v>
      </c>
      <c r="F173" s="485"/>
      <c r="G173" s="485"/>
      <c r="H173" s="485"/>
      <c r="I173" s="485"/>
      <c r="J173" s="485"/>
      <c r="K173" s="485"/>
      <c r="L173" s="485"/>
      <c r="M173" s="486">
        <f t="shared" si="45"/>
        <v>0</v>
      </c>
      <c r="N173" s="486">
        <f t="shared" si="46"/>
        <v>0</v>
      </c>
      <c r="P173" s="487">
        <f t="shared" si="47"/>
        <v>0</v>
      </c>
      <c r="Q173" s="487">
        <f t="shared" si="47"/>
        <v>0</v>
      </c>
      <c r="R173" s="487">
        <f t="shared" si="47"/>
        <v>0</v>
      </c>
      <c r="S173" s="487">
        <f t="shared" si="47"/>
        <v>0</v>
      </c>
      <c r="T173" s="487">
        <f t="shared" si="47"/>
        <v>0</v>
      </c>
      <c r="U173" s="487">
        <f>P173+Q173+R173+S173+T173</f>
        <v>0</v>
      </c>
    </row>
    <row r="174" spans="1:21" ht="13.8" thickBot="1">
      <c r="A174" s="472"/>
      <c r="B174" s="474"/>
      <c r="D174" s="492"/>
      <c r="F174" s="474"/>
      <c r="G174" s="474"/>
      <c r="H174" s="474"/>
      <c r="I174" s="493" t="s">
        <v>976</v>
      </c>
      <c r="J174" s="474"/>
      <c r="K174" s="474"/>
      <c r="L174" s="474"/>
      <c r="M174" s="494">
        <f>SUM(M169,M170,M171,M172,M173)</f>
        <v>3</v>
      </c>
      <c r="N174" s="495">
        <f>SUM(N169,N170,N171,N172,N173,)</f>
        <v>0</v>
      </c>
      <c r="P174" s="472"/>
      <c r="Q174" s="472"/>
      <c r="R174" s="472"/>
      <c r="S174" s="472"/>
      <c r="T174" s="472"/>
      <c r="U174" s="472"/>
    </row>
    <row r="175" spans="1:21" ht="15.6">
      <c r="A175" s="472"/>
      <c r="B175" s="474"/>
      <c r="C175" s="496" t="s">
        <v>977</v>
      </c>
      <c r="D175" s="497"/>
      <c r="E175" s="498" t="str">
        <f>C168</f>
        <v>г.Алматы</v>
      </c>
      <c r="F175" s="474"/>
      <c r="G175" s="474"/>
      <c r="H175" s="474"/>
      <c r="I175" s="474"/>
      <c r="J175" s="474"/>
      <c r="K175" s="474"/>
      <c r="L175" s="474"/>
      <c r="M175" s="474"/>
      <c r="N175" s="474"/>
      <c r="P175" s="472"/>
      <c r="Q175" s="472"/>
      <c r="R175" s="472"/>
      <c r="S175" s="472"/>
      <c r="T175" s="472"/>
      <c r="U175" s="472"/>
    </row>
    <row r="176" spans="1:21">
      <c r="D176" s="499"/>
    </row>
    <row r="177" spans="1:21" ht="13.8">
      <c r="A177" s="472"/>
      <c r="B177" s="476" t="s">
        <v>1023</v>
      </c>
      <c r="D177" s="492"/>
      <c r="F177" s="474"/>
      <c r="G177" s="474"/>
      <c r="H177" s="474"/>
      <c r="I177" s="474"/>
      <c r="J177" s="474"/>
      <c r="K177" s="474"/>
      <c r="L177" s="474"/>
      <c r="M177" s="474"/>
      <c r="N177" s="474"/>
      <c r="P177" s="472"/>
      <c r="Q177" s="472"/>
      <c r="R177" s="472"/>
      <c r="S177" s="472"/>
      <c r="T177" s="472"/>
      <c r="U177" s="472"/>
    </row>
    <row r="178" spans="1:21">
      <c r="A178" s="472"/>
      <c r="B178" s="725" t="s">
        <v>959</v>
      </c>
      <c r="C178" s="477" t="s">
        <v>960</v>
      </c>
      <c r="D178" s="736" t="s">
        <v>959</v>
      </c>
      <c r="E178" s="477" t="s">
        <v>961</v>
      </c>
      <c r="F178" s="727" t="s">
        <v>962</v>
      </c>
      <c r="G178" s="728"/>
      <c r="H178" s="728"/>
      <c r="I178" s="728"/>
      <c r="J178" s="728"/>
      <c r="K178" s="727" t="s">
        <v>963</v>
      </c>
      <c r="L178" s="729"/>
      <c r="M178" s="727" t="s">
        <v>964</v>
      </c>
      <c r="N178" s="729"/>
      <c r="P178" s="472"/>
      <c r="Q178" s="472"/>
      <c r="R178" s="472"/>
      <c r="S178" s="472"/>
      <c r="T178" s="472"/>
      <c r="U178" s="472"/>
    </row>
    <row r="179" spans="1:21" ht="13.8">
      <c r="A179" s="478"/>
      <c r="B179" s="726"/>
      <c r="C179" s="479" t="s">
        <v>128</v>
      </c>
      <c r="D179" s="737"/>
      <c r="E179" s="479" t="s">
        <v>227</v>
      </c>
      <c r="F179" s="480">
        <v>1</v>
      </c>
      <c r="G179" s="480">
        <v>2</v>
      </c>
      <c r="H179" s="480">
        <v>3</v>
      </c>
      <c r="I179" s="480">
        <v>4</v>
      </c>
      <c r="J179" s="480">
        <v>5</v>
      </c>
      <c r="K179" s="480" t="s">
        <v>965</v>
      </c>
      <c r="L179" s="480" t="s">
        <v>409</v>
      </c>
      <c r="M179" s="480" t="s">
        <v>966</v>
      </c>
      <c r="N179" s="480" t="s">
        <v>967</v>
      </c>
      <c r="P179" s="472"/>
      <c r="Q179" s="472"/>
      <c r="R179" s="472"/>
      <c r="S179" s="472"/>
      <c r="T179" s="472"/>
      <c r="U179" s="472"/>
    </row>
    <row r="180" spans="1:21">
      <c r="A180" s="481"/>
      <c r="B180" s="482" t="s">
        <v>968</v>
      </c>
      <c r="C180" s="483" t="s">
        <v>984</v>
      </c>
      <c r="D180" s="484" t="s">
        <v>969</v>
      </c>
      <c r="E180" s="483" t="s">
        <v>979</v>
      </c>
      <c r="F180" s="485">
        <v>2</v>
      </c>
      <c r="G180" s="485">
        <v>7</v>
      </c>
      <c r="H180" s="485">
        <v>-9</v>
      </c>
      <c r="I180" s="485">
        <v>-9</v>
      </c>
      <c r="J180" s="485">
        <v>9</v>
      </c>
      <c r="K180" s="485"/>
      <c r="L180" s="485"/>
      <c r="M180" s="486">
        <f t="shared" ref="M180:M184" si="48">IF(OR(U180=1,U180=2,U180=3),1,0)</f>
        <v>1</v>
      </c>
      <c r="N180" s="486">
        <f t="shared" ref="N180:N184" si="49">IF(OR(U180=-1,U180=-2,U180=-3),1,0)</f>
        <v>0</v>
      </c>
      <c r="P180" s="487">
        <f t="shared" ref="P180:T184" si="50">SIGN(F180)</f>
        <v>1</v>
      </c>
      <c r="Q180" s="487">
        <f t="shared" si="50"/>
        <v>1</v>
      </c>
      <c r="R180" s="487">
        <f t="shared" si="50"/>
        <v>-1</v>
      </c>
      <c r="S180" s="487">
        <f t="shared" si="50"/>
        <v>-1</v>
      </c>
      <c r="T180" s="487">
        <f t="shared" si="50"/>
        <v>1</v>
      </c>
      <c r="U180" s="487">
        <f>P180+Q180+R180+S180+T180</f>
        <v>1</v>
      </c>
    </row>
    <row r="181" spans="1:21">
      <c r="A181" s="481"/>
      <c r="B181" s="482" t="s">
        <v>970</v>
      </c>
      <c r="C181" s="488" t="s">
        <v>683</v>
      </c>
      <c r="D181" s="484" t="s">
        <v>972</v>
      </c>
      <c r="E181" s="488" t="s">
        <v>699</v>
      </c>
      <c r="F181" s="485">
        <v>-8</v>
      </c>
      <c r="G181" s="485">
        <v>9</v>
      </c>
      <c r="H181" s="485">
        <v>11</v>
      </c>
      <c r="I181" s="485">
        <v>13</v>
      </c>
      <c r="J181" s="485"/>
      <c r="K181" s="485"/>
      <c r="L181" s="485"/>
      <c r="M181" s="486">
        <f t="shared" si="48"/>
        <v>1</v>
      </c>
      <c r="N181" s="486">
        <f t="shared" si="49"/>
        <v>0</v>
      </c>
      <c r="P181" s="487">
        <f t="shared" si="50"/>
        <v>-1</v>
      </c>
      <c r="Q181" s="487">
        <f t="shared" si="50"/>
        <v>1</v>
      </c>
      <c r="R181" s="487">
        <f t="shared" si="50"/>
        <v>1</v>
      </c>
      <c r="S181" s="487">
        <f t="shared" si="50"/>
        <v>1</v>
      </c>
      <c r="T181" s="487">
        <f t="shared" si="50"/>
        <v>0</v>
      </c>
      <c r="U181" s="487">
        <f>P181+Q181+R181+S181+T181</f>
        <v>2</v>
      </c>
    </row>
    <row r="182" spans="1:21">
      <c r="A182" s="481">
        <f>A180</f>
        <v>0</v>
      </c>
      <c r="B182" s="489" t="s">
        <v>973</v>
      </c>
      <c r="C182" s="488" t="s">
        <v>1024</v>
      </c>
      <c r="D182" s="484" t="s">
        <v>975</v>
      </c>
      <c r="E182" s="490" t="s">
        <v>980</v>
      </c>
      <c r="F182" s="491">
        <v>10</v>
      </c>
      <c r="G182" s="491">
        <v>-15</v>
      </c>
      <c r="H182" s="491">
        <v>-11</v>
      </c>
      <c r="I182" s="491">
        <v>-9</v>
      </c>
      <c r="J182" s="491"/>
      <c r="K182" s="491"/>
      <c r="L182" s="491"/>
      <c r="M182" s="491">
        <v>0</v>
      </c>
      <c r="N182" s="491">
        <v>1</v>
      </c>
      <c r="P182" s="487">
        <f t="shared" si="50"/>
        <v>1</v>
      </c>
      <c r="Q182" s="487">
        <f t="shared" si="50"/>
        <v>-1</v>
      </c>
      <c r="R182" s="487">
        <f t="shared" si="50"/>
        <v>-1</v>
      </c>
      <c r="S182" s="487">
        <f t="shared" si="50"/>
        <v>-1</v>
      </c>
      <c r="T182" s="487">
        <f t="shared" si="50"/>
        <v>0</v>
      </c>
      <c r="U182" s="487">
        <f>P182+Q182+R182+S182+T182</f>
        <v>-2</v>
      </c>
    </row>
    <row r="183" spans="1:21">
      <c r="A183" s="481">
        <f>A180</f>
        <v>0</v>
      </c>
      <c r="B183" s="482" t="s">
        <v>968</v>
      </c>
      <c r="C183" s="488" t="str">
        <f>C180</f>
        <v>ДАНИЯРОВ</v>
      </c>
      <c r="D183" s="484" t="str">
        <f>D181</f>
        <v>Y</v>
      </c>
      <c r="E183" s="488" t="str">
        <f>E181</f>
        <v>АХТАНОВ</v>
      </c>
      <c r="F183" s="485">
        <v>3</v>
      </c>
      <c r="G183" s="485">
        <v>10</v>
      </c>
      <c r="H183" s="485">
        <v>-8</v>
      </c>
      <c r="I183" s="485">
        <v>9</v>
      </c>
      <c r="J183" s="485"/>
      <c r="K183" s="485"/>
      <c r="L183" s="485"/>
      <c r="M183" s="486">
        <f t="shared" si="48"/>
        <v>1</v>
      </c>
      <c r="N183" s="486">
        <f t="shared" si="49"/>
        <v>0</v>
      </c>
      <c r="P183" s="487">
        <f t="shared" si="50"/>
        <v>1</v>
      </c>
      <c r="Q183" s="487">
        <f t="shared" si="50"/>
        <v>1</v>
      </c>
      <c r="R183" s="487">
        <f t="shared" si="50"/>
        <v>-1</v>
      </c>
      <c r="S183" s="487">
        <f t="shared" si="50"/>
        <v>1</v>
      </c>
      <c r="T183" s="487">
        <f t="shared" si="50"/>
        <v>0</v>
      </c>
      <c r="U183" s="487">
        <f>P183+Q183+R183+S183+T183</f>
        <v>2</v>
      </c>
    </row>
    <row r="184" spans="1:21" ht="13.8" thickBot="1">
      <c r="A184" s="481">
        <f>A181</f>
        <v>0</v>
      </c>
      <c r="B184" s="482" t="s">
        <v>970</v>
      </c>
      <c r="C184" s="488" t="str">
        <f>C181</f>
        <v>ТЛЕУБАЕВ</v>
      </c>
      <c r="D184" s="484" t="str">
        <f>D180</f>
        <v>X</v>
      </c>
      <c r="E184" s="488" t="str">
        <f>E180</f>
        <v>ХАЗКЕН</v>
      </c>
      <c r="F184" s="485"/>
      <c r="G184" s="485"/>
      <c r="H184" s="485"/>
      <c r="I184" s="485"/>
      <c r="J184" s="485"/>
      <c r="K184" s="485"/>
      <c r="L184" s="485"/>
      <c r="M184" s="486">
        <f t="shared" si="48"/>
        <v>0</v>
      </c>
      <c r="N184" s="486">
        <f t="shared" si="49"/>
        <v>0</v>
      </c>
      <c r="P184" s="487">
        <f t="shared" si="50"/>
        <v>0</v>
      </c>
      <c r="Q184" s="487">
        <f t="shared" si="50"/>
        <v>0</v>
      </c>
      <c r="R184" s="487">
        <f t="shared" si="50"/>
        <v>0</v>
      </c>
      <c r="S184" s="487">
        <f t="shared" si="50"/>
        <v>0</v>
      </c>
      <c r="T184" s="487">
        <f t="shared" si="50"/>
        <v>0</v>
      </c>
      <c r="U184" s="487">
        <f>P184+Q184+R184+S184+T184</f>
        <v>0</v>
      </c>
    </row>
    <row r="185" spans="1:21" ht="13.8" thickBot="1">
      <c r="A185" s="472"/>
      <c r="B185" s="474"/>
      <c r="D185" s="492"/>
      <c r="F185" s="474"/>
      <c r="G185" s="474"/>
      <c r="H185" s="474"/>
      <c r="I185" s="493" t="s">
        <v>976</v>
      </c>
      <c r="J185" s="474"/>
      <c r="K185" s="474"/>
      <c r="L185" s="474"/>
      <c r="M185" s="494">
        <f>SUM(M180,M181,M182,M183,M184)</f>
        <v>3</v>
      </c>
      <c r="N185" s="495">
        <f>SUM(N180,N181,N182,N183,N184,)</f>
        <v>1</v>
      </c>
      <c r="P185" s="472"/>
      <c r="Q185" s="472"/>
      <c r="R185" s="472"/>
      <c r="S185" s="472"/>
      <c r="T185" s="472"/>
      <c r="U185" s="472"/>
    </row>
    <row r="186" spans="1:21" ht="15.6">
      <c r="A186" s="472"/>
      <c r="B186" s="474"/>
      <c r="C186" s="496" t="s">
        <v>977</v>
      </c>
      <c r="D186" s="497"/>
      <c r="E186" s="498" t="str">
        <f>C179</f>
        <v>Костанайская обл.</v>
      </c>
      <c r="F186" s="474"/>
      <c r="G186" s="474"/>
      <c r="H186" s="474"/>
      <c r="I186" s="474"/>
      <c r="J186" s="474"/>
      <c r="K186" s="474"/>
      <c r="L186" s="474"/>
      <c r="M186" s="474"/>
      <c r="N186" s="474"/>
      <c r="P186" s="472"/>
      <c r="Q186" s="472"/>
      <c r="R186" s="472"/>
      <c r="S186" s="472"/>
      <c r="T186" s="472"/>
      <c r="U186" s="472"/>
    </row>
    <row r="187" spans="1:21">
      <c r="A187" s="472"/>
      <c r="B187" s="474"/>
      <c r="D187" s="492"/>
      <c r="F187" s="474"/>
      <c r="G187" s="474"/>
      <c r="H187" s="474"/>
      <c r="I187" s="474"/>
      <c r="J187" s="474"/>
      <c r="K187" s="474"/>
      <c r="L187" s="474"/>
      <c r="M187" s="474"/>
      <c r="N187" s="474"/>
      <c r="P187" s="472"/>
      <c r="Q187" s="472"/>
      <c r="R187" s="472"/>
      <c r="S187" s="472"/>
      <c r="T187" s="472"/>
      <c r="U187" s="472"/>
    </row>
    <row r="188" spans="1:21" ht="13.8">
      <c r="A188" s="472"/>
      <c r="B188" s="476" t="s">
        <v>1025</v>
      </c>
      <c r="D188" s="492"/>
      <c r="F188" s="474"/>
      <c r="G188" s="474"/>
      <c r="H188" s="474"/>
      <c r="I188" s="474"/>
      <c r="J188" s="474"/>
      <c r="K188" s="474"/>
      <c r="L188" s="474"/>
      <c r="M188" s="474"/>
      <c r="N188" s="474"/>
      <c r="P188" s="472"/>
      <c r="Q188" s="472"/>
      <c r="R188" s="472"/>
      <c r="S188" s="472"/>
      <c r="T188" s="472"/>
      <c r="U188" s="472"/>
    </row>
    <row r="189" spans="1:21">
      <c r="A189" s="472"/>
      <c r="B189" s="725" t="s">
        <v>959</v>
      </c>
      <c r="C189" s="477" t="s">
        <v>960</v>
      </c>
      <c r="D189" s="736" t="s">
        <v>959</v>
      </c>
      <c r="E189" s="477" t="s">
        <v>961</v>
      </c>
      <c r="F189" s="727" t="s">
        <v>962</v>
      </c>
      <c r="G189" s="728"/>
      <c r="H189" s="728"/>
      <c r="I189" s="728"/>
      <c r="J189" s="728"/>
      <c r="K189" s="727" t="s">
        <v>963</v>
      </c>
      <c r="L189" s="729"/>
      <c r="M189" s="727" t="s">
        <v>964</v>
      </c>
      <c r="N189" s="729"/>
      <c r="P189" s="472"/>
      <c r="Q189" s="472"/>
      <c r="R189" s="472"/>
      <c r="S189" s="472"/>
      <c r="T189" s="472"/>
      <c r="U189" s="472"/>
    </row>
    <row r="190" spans="1:21" ht="13.8">
      <c r="A190" s="478"/>
      <c r="B190" s="726"/>
      <c r="C190" s="479" t="s">
        <v>92</v>
      </c>
      <c r="D190" s="737"/>
      <c r="E190" s="479" t="s">
        <v>145</v>
      </c>
      <c r="F190" s="480">
        <v>1</v>
      </c>
      <c r="G190" s="480">
        <v>2</v>
      </c>
      <c r="H190" s="480">
        <v>3</v>
      </c>
      <c r="I190" s="480">
        <v>4</v>
      </c>
      <c r="J190" s="480">
        <v>5</v>
      </c>
      <c r="K190" s="480" t="s">
        <v>965</v>
      </c>
      <c r="L190" s="480" t="s">
        <v>409</v>
      </c>
      <c r="M190" s="480" t="s">
        <v>966</v>
      </c>
      <c r="N190" s="480" t="s">
        <v>967</v>
      </c>
      <c r="P190" s="472"/>
      <c r="Q190" s="472"/>
      <c r="R190" s="472"/>
      <c r="S190" s="472"/>
      <c r="T190" s="472"/>
      <c r="U190" s="472"/>
    </row>
    <row r="191" spans="1:21">
      <c r="A191" s="481"/>
      <c r="B191" s="482" t="s">
        <v>968</v>
      </c>
      <c r="C191" s="483" t="s">
        <v>723</v>
      </c>
      <c r="D191" s="484" t="s">
        <v>969</v>
      </c>
      <c r="E191" s="483" t="s">
        <v>1011</v>
      </c>
      <c r="F191" s="485">
        <v>2</v>
      </c>
      <c r="G191" s="485">
        <v>4</v>
      </c>
      <c r="H191" s="485">
        <v>7</v>
      </c>
      <c r="I191" s="485"/>
      <c r="J191" s="485"/>
      <c r="K191" s="485"/>
      <c r="L191" s="485"/>
      <c r="M191" s="486">
        <f t="shared" ref="M191:M195" si="51">IF(OR(U191=1,U191=2,U191=3),1,0)</f>
        <v>1</v>
      </c>
      <c r="N191" s="486">
        <f t="shared" ref="N191:N195" si="52">IF(OR(U191=-1,U191=-2,U191=-3),1,0)</f>
        <v>0</v>
      </c>
      <c r="P191" s="487">
        <f t="shared" ref="P191:T195" si="53">SIGN(F191)</f>
        <v>1</v>
      </c>
      <c r="Q191" s="487">
        <f t="shared" si="53"/>
        <v>1</v>
      </c>
      <c r="R191" s="487">
        <f t="shared" si="53"/>
        <v>1</v>
      </c>
      <c r="S191" s="487">
        <f t="shared" si="53"/>
        <v>0</v>
      </c>
      <c r="T191" s="487">
        <f t="shared" si="53"/>
        <v>0</v>
      </c>
      <c r="U191" s="487">
        <f>P191+Q191+R191+S191+T191</f>
        <v>3</v>
      </c>
    </row>
    <row r="192" spans="1:21">
      <c r="A192" s="481"/>
      <c r="B192" s="482" t="s">
        <v>970</v>
      </c>
      <c r="C192" s="488" t="s">
        <v>709</v>
      </c>
      <c r="D192" s="484" t="s">
        <v>972</v>
      </c>
      <c r="E192" s="488" t="s">
        <v>1012</v>
      </c>
      <c r="F192" s="485">
        <v>3</v>
      </c>
      <c r="G192" s="485">
        <v>5</v>
      </c>
      <c r="H192" s="485">
        <v>8</v>
      </c>
      <c r="I192" s="485"/>
      <c r="J192" s="485"/>
      <c r="K192" s="485"/>
      <c r="L192" s="485"/>
      <c r="M192" s="486">
        <f t="shared" si="51"/>
        <v>1</v>
      </c>
      <c r="N192" s="486">
        <f t="shared" si="52"/>
        <v>0</v>
      </c>
      <c r="P192" s="487">
        <f t="shared" si="53"/>
        <v>1</v>
      </c>
      <c r="Q192" s="487">
        <f t="shared" si="53"/>
        <v>1</v>
      </c>
      <c r="R192" s="487">
        <f t="shared" si="53"/>
        <v>1</v>
      </c>
      <c r="S192" s="487">
        <f t="shared" si="53"/>
        <v>0</v>
      </c>
      <c r="T192" s="487">
        <f t="shared" si="53"/>
        <v>0</v>
      </c>
      <c r="U192" s="487">
        <f>P192+Q192+R192+S192+T192</f>
        <v>3</v>
      </c>
    </row>
    <row r="193" spans="1:21">
      <c r="A193" s="481">
        <f>A191</f>
        <v>0</v>
      </c>
      <c r="B193" s="489" t="s">
        <v>973</v>
      </c>
      <c r="C193" s="490" t="s">
        <v>1026</v>
      </c>
      <c r="D193" s="484" t="s">
        <v>975</v>
      </c>
      <c r="E193" s="490" t="s">
        <v>1027</v>
      </c>
      <c r="F193" s="491">
        <v>8</v>
      </c>
      <c r="G193" s="491">
        <v>3</v>
      </c>
      <c r="H193" s="491">
        <v>10</v>
      </c>
      <c r="I193" s="491"/>
      <c r="J193" s="491"/>
      <c r="K193" s="491"/>
      <c r="L193" s="491"/>
      <c r="M193" s="491">
        <f t="shared" si="51"/>
        <v>1</v>
      </c>
      <c r="N193" s="491">
        <f t="shared" si="52"/>
        <v>0</v>
      </c>
      <c r="P193" s="487">
        <f t="shared" si="53"/>
        <v>1</v>
      </c>
      <c r="Q193" s="487">
        <f t="shared" si="53"/>
        <v>1</v>
      </c>
      <c r="R193" s="487">
        <f t="shared" si="53"/>
        <v>1</v>
      </c>
      <c r="S193" s="487">
        <f t="shared" si="53"/>
        <v>0</v>
      </c>
      <c r="T193" s="487">
        <f t="shared" si="53"/>
        <v>0</v>
      </c>
      <c r="U193" s="487">
        <f>P193+Q193+R193+S193+T193</f>
        <v>3</v>
      </c>
    </row>
    <row r="194" spans="1:21">
      <c r="A194" s="481">
        <f>A191</f>
        <v>0</v>
      </c>
      <c r="B194" s="482" t="s">
        <v>968</v>
      </c>
      <c r="C194" s="488" t="str">
        <f>C191</f>
        <v>ИРИСАЛИЕВ</v>
      </c>
      <c r="D194" s="484" t="str">
        <f>D192</f>
        <v>Y</v>
      </c>
      <c r="E194" s="488" t="str">
        <f>E192</f>
        <v>РАМАЗАНОВ</v>
      </c>
      <c r="F194" s="485"/>
      <c r="G194" s="485"/>
      <c r="H194" s="485"/>
      <c r="I194" s="485"/>
      <c r="J194" s="485"/>
      <c r="K194" s="485"/>
      <c r="L194" s="485"/>
      <c r="M194" s="486">
        <f t="shared" si="51"/>
        <v>0</v>
      </c>
      <c r="N194" s="486">
        <f t="shared" si="52"/>
        <v>0</v>
      </c>
      <c r="P194" s="487">
        <f t="shared" si="53"/>
        <v>0</v>
      </c>
      <c r="Q194" s="487">
        <f t="shared" si="53"/>
        <v>0</v>
      </c>
      <c r="R194" s="487">
        <f t="shared" si="53"/>
        <v>0</v>
      </c>
      <c r="S194" s="487">
        <f t="shared" si="53"/>
        <v>0</v>
      </c>
      <c r="T194" s="487">
        <f t="shared" si="53"/>
        <v>0</v>
      </c>
      <c r="U194" s="487">
        <f>P194+Q194+R194+S194+T194</f>
        <v>0</v>
      </c>
    </row>
    <row r="195" spans="1:21" ht="13.8" thickBot="1">
      <c r="A195" s="481">
        <f>A192</f>
        <v>0</v>
      </c>
      <c r="B195" s="482" t="s">
        <v>970</v>
      </c>
      <c r="C195" s="488" t="str">
        <f>C192</f>
        <v>АКИМАЛИ</v>
      </c>
      <c r="D195" s="484" t="str">
        <f>D191</f>
        <v>X</v>
      </c>
      <c r="E195" s="488" t="str">
        <f>E191</f>
        <v>АСКАР</v>
      </c>
      <c r="F195" s="485"/>
      <c r="G195" s="485"/>
      <c r="H195" s="485"/>
      <c r="I195" s="485"/>
      <c r="J195" s="485"/>
      <c r="K195" s="485"/>
      <c r="L195" s="485"/>
      <c r="M195" s="486">
        <f t="shared" si="51"/>
        <v>0</v>
      </c>
      <c r="N195" s="486">
        <f t="shared" si="52"/>
        <v>0</v>
      </c>
      <c r="P195" s="487">
        <f t="shared" si="53"/>
        <v>0</v>
      </c>
      <c r="Q195" s="487">
        <f t="shared" si="53"/>
        <v>0</v>
      </c>
      <c r="R195" s="487">
        <f t="shared" si="53"/>
        <v>0</v>
      </c>
      <c r="S195" s="487">
        <f t="shared" si="53"/>
        <v>0</v>
      </c>
      <c r="T195" s="487">
        <f t="shared" si="53"/>
        <v>0</v>
      </c>
      <c r="U195" s="487">
        <f>P195+Q195+R195+S195+T195</f>
        <v>0</v>
      </c>
    </row>
    <row r="196" spans="1:21" ht="13.8" thickBot="1">
      <c r="A196" s="472"/>
      <c r="B196" s="474"/>
      <c r="D196" s="492"/>
      <c r="F196" s="474"/>
      <c r="G196" s="474"/>
      <c r="H196" s="474"/>
      <c r="I196" s="493" t="s">
        <v>976</v>
      </c>
      <c r="J196" s="474"/>
      <c r="K196" s="474"/>
      <c r="L196" s="474"/>
      <c r="M196" s="494">
        <f>SUM(M191,M192,M193,M194,M195)</f>
        <v>3</v>
      </c>
      <c r="N196" s="495">
        <f>SUM(N191,N192,N193,N194,N195,)</f>
        <v>0</v>
      </c>
      <c r="P196" s="472"/>
      <c r="Q196" s="472"/>
      <c r="R196" s="472"/>
      <c r="S196" s="472"/>
      <c r="T196" s="472"/>
      <c r="U196" s="472"/>
    </row>
    <row r="197" spans="1:21" ht="15.6">
      <c r="A197" s="472"/>
      <c r="B197" s="474"/>
      <c r="C197" s="496" t="s">
        <v>977</v>
      </c>
      <c r="D197" s="497"/>
      <c r="E197" s="498" t="str">
        <f>C190</f>
        <v>г.Шымкент</v>
      </c>
      <c r="F197" s="474"/>
      <c r="G197" s="474"/>
      <c r="H197" s="474"/>
      <c r="I197" s="474"/>
      <c r="J197" s="474"/>
      <c r="K197" s="474"/>
      <c r="L197" s="474"/>
      <c r="M197" s="474"/>
      <c r="N197" s="474"/>
      <c r="P197" s="472"/>
      <c r="Q197" s="472"/>
      <c r="R197" s="472"/>
      <c r="S197" s="472"/>
      <c r="T197" s="472"/>
      <c r="U197" s="472"/>
    </row>
    <row r="198" spans="1:21">
      <c r="D198" s="499"/>
    </row>
    <row r="199" spans="1:21" ht="13.8">
      <c r="A199" s="472"/>
      <c r="B199" s="476" t="s">
        <v>1028</v>
      </c>
      <c r="D199" s="492"/>
      <c r="F199" s="474"/>
      <c r="G199" s="474"/>
      <c r="H199" s="474"/>
      <c r="I199" s="474"/>
      <c r="J199" s="474"/>
      <c r="K199" s="474"/>
      <c r="L199" s="474"/>
      <c r="M199" s="474"/>
      <c r="N199" s="474"/>
      <c r="P199" s="472"/>
      <c r="Q199" s="472"/>
      <c r="R199" s="472"/>
      <c r="S199" s="472"/>
      <c r="T199" s="472"/>
      <c r="U199" s="472"/>
    </row>
    <row r="200" spans="1:21">
      <c r="A200" s="472"/>
      <c r="B200" s="725" t="s">
        <v>959</v>
      </c>
      <c r="C200" s="477" t="s">
        <v>960</v>
      </c>
      <c r="D200" s="736" t="s">
        <v>959</v>
      </c>
      <c r="E200" s="477" t="s">
        <v>961</v>
      </c>
      <c r="F200" s="727" t="s">
        <v>962</v>
      </c>
      <c r="G200" s="728"/>
      <c r="H200" s="728"/>
      <c r="I200" s="728"/>
      <c r="J200" s="728"/>
      <c r="K200" s="727" t="s">
        <v>963</v>
      </c>
      <c r="L200" s="729"/>
      <c r="M200" s="727" t="s">
        <v>964</v>
      </c>
      <c r="N200" s="729"/>
      <c r="P200" s="472"/>
      <c r="Q200" s="472"/>
      <c r="R200" s="472"/>
      <c r="S200" s="472"/>
      <c r="T200" s="472"/>
      <c r="U200" s="472"/>
    </row>
    <row r="201" spans="1:21" ht="13.8">
      <c r="A201" s="478"/>
      <c r="B201" s="726"/>
      <c r="C201" s="479" t="s">
        <v>63</v>
      </c>
      <c r="D201" s="737"/>
      <c r="E201" s="479" t="s">
        <v>321</v>
      </c>
      <c r="F201" s="480">
        <v>1</v>
      </c>
      <c r="G201" s="480">
        <v>2</v>
      </c>
      <c r="H201" s="480">
        <v>3</v>
      </c>
      <c r="I201" s="480">
        <v>4</v>
      </c>
      <c r="J201" s="480">
        <v>5</v>
      </c>
      <c r="K201" s="480" t="s">
        <v>965</v>
      </c>
      <c r="L201" s="480" t="s">
        <v>409</v>
      </c>
      <c r="M201" s="480" t="s">
        <v>966</v>
      </c>
      <c r="N201" s="480" t="s">
        <v>967</v>
      </c>
      <c r="P201" s="472"/>
      <c r="Q201" s="472"/>
      <c r="R201" s="472"/>
      <c r="S201" s="472"/>
      <c r="T201" s="472"/>
      <c r="U201" s="472"/>
    </row>
    <row r="202" spans="1:21">
      <c r="A202" s="481"/>
      <c r="B202" s="482" t="s">
        <v>968</v>
      </c>
      <c r="C202" s="483" t="s">
        <v>677</v>
      </c>
      <c r="D202" s="484" t="s">
        <v>969</v>
      </c>
      <c r="E202" s="483" t="s">
        <v>989</v>
      </c>
      <c r="F202" s="485">
        <v>3</v>
      </c>
      <c r="G202" s="485">
        <v>9</v>
      </c>
      <c r="H202" s="485">
        <v>4</v>
      </c>
      <c r="I202" s="485"/>
      <c r="J202" s="485"/>
      <c r="K202" s="485"/>
      <c r="L202" s="485"/>
      <c r="M202" s="486">
        <f t="shared" ref="M202:M206" si="54">IF(OR(U202=1,U202=2,U202=3),1,0)</f>
        <v>1</v>
      </c>
      <c r="N202" s="486">
        <f t="shared" ref="N202:N206" si="55">IF(OR(U202=-1,U202=-2,U202=-3),1,0)</f>
        <v>0</v>
      </c>
      <c r="P202" s="487">
        <f t="shared" ref="P202:T206" si="56">SIGN(F202)</f>
        <v>1</v>
      </c>
      <c r="Q202" s="487">
        <f t="shared" si="56"/>
        <v>1</v>
      </c>
      <c r="R202" s="487">
        <f t="shared" si="56"/>
        <v>1</v>
      </c>
      <c r="S202" s="487">
        <f t="shared" si="56"/>
        <v>0</v>
      </c>
      <c r="T202" s="487">
        <f t="shared" si="56"/>
        <v>0</v>
      </c>
      <c r="U202" s="487">
        <f>P202+Q202+R202+S202+T202</f>
        <v>3</v>
      </c>
    </row>
    <row r="203" spans="1:21">
      <c r="A203" s="481"/>
      <c r="B203" s="482" t="s">
        <v>970</v>
      </c>
      <c r="C203" s="488" t="s">
        <v>1029</v>
      </c>
      <c r="D203" s="484" t="s">
        <v>972</v>
      </c>
      <c r="E203" s="488" t="s">
        <v>988</v>
      </c>
      <c r="F203" s="485">
        <v>6</v>
      </c>
      <c r="G203" s="485">
        <v>5</v>
      </c>
      <c r="H203" s="485">
        <v>3</v>
      </c>
      <c r="I203" s="485"/>
      <c r="J203" s="485"/>
      <c r="K203" s="485"/>
      <c r="L203" s="485"/>
      <c r="M203" s="486">
        <f t="shared" si="54"/>
        <v>1</v>
      </c>
      <c r="N203" s="486">
        <f t="shared" si="55"/>
        <v>0</v>
      </c>
      <c r="P203" s="487">
        <f t="shared" si="56"/>
        <v>1</v>
      </c>
      <c r="Q203" s="487">
        <f t="shared" si="56"/>
        <v>1</v>
      </c>
      <c r="R203" s="487">
        <f t="shared" si="56"/>
        <v>1</v>
      </c>
      <c r="S203" s="487">
        <f t="shared" si="56"/>
        <v>0</v>
      </c>
      <c r="T203" s="487">
        <f t="shared" si="56"/>
        <v>0</v>
      </c>
      <c r="U203" s="487">
        <f>P203+Q203+R203+S203+T203</f>
        <v>3</v>
      </c>
    </row>
    <row r="204" spans="1:21">
      <c r="A204" s="481">
        <f>A202</f>
        <v>0</v>
      </c>
      <c r="B204" s="489" t="s">
        <v>973</v>
      </c>
      <c r="C204" s="488" t="s">
        <v>1030</v>
      </c>
      <c r="D204" s="484" t="s">
        <v>975</v>
      </c>
      <c r="E204" s="490" t="s">
        <v>992</v>
      </c>
      <c r="F204" s="491">
        <v>7</v>
      </c>
      <c r="G204" s="491">
        <v>5</v>
      </c>
      <c r="H204" s="491">
        <v>3</v>
      </c>
      <c r="I204" s="491"/>
      <c r="J204" s="491"/>
      <c r="K204" s="491"/>
      <c r="L204" s="491"/>
      <c r="M204" s="491">
        <f t="shared" si="54"/>
        <v>1</v>
      </c>
      <c r="N204" s="491">
        <f t="shared" si="55"/>
        <v>0</v>
      </c>
      <c r="P204" s="487">
        <f t="shared" si="56"/>
        <v>1</v>
      </c>
      <c r="Q204" s="487">
        <f t="shared" si="56"/>
        <v>1</v>
      </c>
      <c r="R204" s="487">
        <f t="shared" si="56"/>
        <v>1</v>
      </c>
      <c r="S204" s="487">
        <f t="shared" si="56"/>
        <v>0</v>
      </c>
      <c r="T204" s="487">
        <f t="shared" si="56"/>
        <v>0</v>
      </c>
      <c r="U204" s="487">
        <f>P204+Q204+R204+S204+T204</f>
        <v>3</v>
      </c>
    </row>
    <row r="205" spans="1:21">
      <c r="A205" s="481">
        <f>A202</f>
        <v>0</v>
      </c>
      <c r="B205" s="482" t="s">
        <v>968</v>
      </c>
      <c r="C205" s="488" t="str">
        <f>C202</f>
        <v>ХАЛИЛОВ</v>
      </c>
      <c r="D205" s="484" t="str">
        <f>D203</f>
        <v>Y</v>
      </c>
      <c r="E205" s="488" t="str">
        <f>E203</f>
        <v>БЕКЕН</v>
      </c>
      <c r="F205" s="485"/>
      <c r="G205" s="485"/>
      <c r="H205" s="485"/>
      <c r="I205" s="485"/>
      <c r="J205" s="485"/>
      <c r="K205" s="485"/>
      <c r="L205" s="485"/>
      <c r="M205" s="486">
        <f t="shared" si="54"/>
        <v>0</v>
      </c>
      <c r="N205" s="486">
        <f t="shared" si="55"/>
        <v>0</v>
      </c>
      <c r="P205" s="487">
        <f t="shared" si="56"/>
        <v>0</v>
      </c>
      <c r="Q205" s="487">
        <f t="shared" si="56"/>
        <v>0</v>
      </c>
      <c r="R205" s="487">
        <f t="shared" si="56"/>
        <v>0</v>
      </c>
      <c r="S205" s="487">
        <f t="shared" si="56"/>
        <v>0</v>
      </c>
      <c r="T205" s="487">
        <f t="shared" si="56"/>
        <v>0</v>
      </c>
      <c r="U205" s="487">
        <f>P205+Q205+R205+S205+T205</f>
        <v>0</v>
      </c>
    </row>
    <row r="206" spans="1:21" ht="13.8" thickBot="1">
      <c r="A206" s="481">
        <f>A203</f>
        <v>0</v>
      </c>
      <c r="B206" s="482" t="s">
        <v>970</v>
      </c>
      <c r="C206" s="488" t="str">
        <f>C203</f>
        <v xml:space="preserve">ГЕРАСИМЕНКО Т. </v>
      </c>
      <c r="D206" s="484" t="str">
        <f>D202</f>
        <v>X</v>
      </c>
      <c r="E206" s="488" t="str">
        <f>E202</f>
        <v>ТОЛСУБАЕВ</v>
      </c>
      <c r="F206" s="485"/>
      <c r="G206" s="485"/>
      <c r="H206" s="485"/>
      <c r="I206" s="485"/>
      <c r="J206" s="485"/>
      <c r="K206" s="485"/>
      <c r="L206" s="485"/>
      <c r="M206" s="486">
        <f t="shared" si="54"/>
        <v>0</v>
      </c>
      <c r="N206" s="486">
        <f t="shared" si="55"/>
        <v>0</v>
      </c>
      <c r="P206" s="487">
        <f t="shared" si="56"/>
        <v>0</v>
      </c>
      <c r="Q206" s="487">
        <f t="shared" si="56"/>
        <v>0</v>
      </c>
      <c r="R206" s="487">
        <f t="shared" si="56"/>
        <v>0</v>
      </c>
      <c r="S206" s="487">
        <f t="shared" si="56"/>
        <v>0</v>
      </c>
      <c r="T206" s="487">
        <f t="shared" si="56"/>
        <v>0</v>
      </c>
      <c r="U206" s="487">
        <f>P206+Q206+R206+S206+T206</f>
        <v>0</v>
      </c>
    </row>
    <row r="207" spans="1:21" ht="13.8" thickBot="1">
      <c r="A207" s="472"/>
      <c r="B207" s="474"/>
      <c r="D207" s="492"/>
      <c r="F207" s="474"/>
      <c r="G207" s="474"/>
      <c r="H207" s="474"/>
      <c r="I207" s="493" t="s">
        <v>976</v>
      </c>
      <c r="J207" s="474"/>
      <c r="K207" s="474"/>
      <c r="L207" s="474"/>
      <c r="M207" s="494">
        <f>SUM(M202,M203,M204,M205,M206)</f>
        <v>3</v>
      </c>
      <c r="N207" s="495">
        <f>SUM(N202,N203,N204,N205,N206,)</f>
        <v>0</v>
      </c>
      <c r="P207" s="472"/>
      <c r="Q207" s="472"/>
      <c r="R207" s="472"/>
      <c r="S207" s="472"/>
      <c r="T207" s="472"/>
      <c r="U207" s="472"/>
    </row>
    <row r="208" spans="1:21" ht="15.6">
      <c r="A208" s="472"/>
      <c r="B208" s="474"/>
      <c r="C208" s="496" t="s">
        <v>977</v>
      </c>
      <c r="D208" s="497">
        <f>IF(M207=3,A201,D201)</f>
        <v>0</v>
      </c>
      <c r="E208" s="498">
        <f>IF(D208="",D208,VLOOKUP(D208,'[4]Список команд девочек'!B:G,3,FALSE))</f>
        <v>0</v>
      </c>
      <c r="F208" s="474"/>
      <c r="G208" s="474"/>
      <c r="H208" s="474"/>
      <c r="I208" s="474"/>
      <c r="J208" s="474"/>
      <c r="K208" s="474"/>
      <c r="L208" s="474"/>
      <c r="M208" s="474"/>
      <c r="N208" s="474"/>
      <c r="P208" s="472"/>
      <c r="Q208" s="472"/>
      <c r="R208" s="472"/>
      <c r="S208" s="472"/>
      <c r="T208" s="472"/>
      <c r="U208" s="472"/>
    </row>
    <row r="209" spans="1:21">
      <c r="D209" s="499"/>
    </row>
    <row r="210" spans="1:21" ht="13.8">
      <c r="A210" s="472"/>
      <c r="B210" s="476" t="s">
        <v>1031</v>
      </c>
      <c r="D210" s="492"/>
      <c r="F210" s="474"/>
      <c r="G210" s="474"/>
      <c r="H210" s="474"/>
      <c r="I210" s="474"/>
      <c r="J210" s="474"/>
      <c r="K210" s="474"/>
      <c r="L210" s="474"/>
      <c r="M210" s="474"/>
      <c r="N210" s="474"/>
      <c r="P210" s="472"/>
      <c r="Q210" s="472"/>
      <c r="R210" s="472"/>
      <c r="S210" s="472"/>
      <c r="T210" s="472"/>
      <c r="U210" s="472"/>
    </row>
    <row r="211" spans="1:21">
      <c r="A211" s="472"/>
      <c r="B211" s="725" t="s">
        <v>959</v>
      </c>
      <c r="C211" s="477" t="s">
        <v>960</v>
      </c>
      <c r="D211" s="736" t="s">
        <v>959</v>
      </c>
      <c r="E211" s="477" t="s">
        <v>961</v>
      </c>
      <c r="F211" s="727" t="s">
        <v>962</v>
      </c>
      <c r="G211" s="728"/>
      <c r="H211" s="728"/>
      <c r="I211" s="728"/>
      <c r="J211" s="728"/>
      <c r="K211" s="727" t="s">
        <v>963</v>
      </c>
      <c r="L211" s="729"/>
      <c r="M211" s="727" t="s">
        <v>964</v>
      </c>
      <c r="N211" s="729"/>
      <c r="P211" s="472"/>
      <c r="Q211" s="472"/>
      <c r="R211" s="472"/>
      <c r="S211" s="472"/>
      <c r="T211" s="472"/>
      <c r="U211" s="472"/>
    </row>
    <row r="212" spans="1:21" ht="13.8">
      <c r="A212" s="478"/>
      <c r="B212" s="726"/>
      <c r="C212" s="479" t="s">
        <v>55</v>
      </c>
      <c r="D212" s="737"/>
      <c r="E212" s="479" t="s">
        <v>313</v>
      </c>
      <c r="F212" s="480">
        <v>1</v>
      </c>
      <c r="G212" s="480">
        <v>2</v>
      </c>
      <c r="H212" s="480">
        <v>3</v>
      </c>
      <c r="I212" s="480">
        <v>4</v>
      </c>
      <c r="J212" s="480">
        <v>5</v>
      </c>
      <c r="K212" s="480" t="s">
        <v>965</v>
      </c>
      <c r="L212" s="480" t="s">
        <v>409</v>
      </c>
      <c r="M212" s="480" t="s">
        <v>966</v>
      </c>
      <c r="N212" s="480" t="s">
        <v>967</v>
      </c>
      <c r="P212" s="472"/>
      <c r="Q212" s="472"/>
      <c r="R212" s="472"/>
      <c r="S212" s="472"/>
      <c r="T212" s="472"/>
      <c r="U212" s="472"/>
    </row>
    <row r="213" spans="1:21">
      <c r="A213" s="481"/>
      <c r="B213" s="482" t="s">
        <v>968</v>
      </c>
      <c r="C213" s="483" t="s">
        <v>674</v>
      </c>
      <c r="D213" s="484" t="s">
        <v>969</v>
      </c>
      <c r="E213" s="483" t="s">
        <v>1032</v>
      </c>
      <c r="F213" s="485">
        <v>7</v>
      </c>
      <c r="G213" s="485">
        <v>4</v>
      </c>
      <c r="H213" s="485">
        <v>3</v>
      </c>
      <c r="I213" s="485"/>
      <c r="J213" s="485"/>
      <c r="K213" s="485"/>
      <c r="L213" s="485"/>
      <c r="M213" s="486">
        <f t="shared" ref="M213:M217" si="57">IF(OR(U213=1,U213=2,U213=3),1,0)</f>
        <v>1</v>
      </c>
      <c r="N213" s="486">
        <f t="shared" ref="N213:N217" si="58">IF(OR(U213=-1,U213=-2,U213=-3),1,0)</f>
        <v>0</v>
      </c>
      <c r="P213" s="487">
        <f t="shared" ref="P213:T217" si="59">SIGN(F213)</f>
        <v>1</v>
      </c>
      <c r="Q213" s="487">
        <f t="shared" si="59"/>
        <v>1</v>
      </c>
      <c r="R213" s="487">
        <f t="shared" si="59"/>
        <v>1</v>
      </c>
      <c r="S213" s="487">
        <f t="shared" si="59"/>
        <v>0</v>
      </c>
      <c r="T213" s="487">
        <f t="shared" si="59"/>
        <v>0</v>
      </c>
      <c r="U213" s="487">
        <f>P213+Q213+R213+S213+T213</f>
        <v>3</v>
      </c>
    </row>
    <row r="214" spans="1:21">
      <c r="A214" s="481"/>
      <c r="B214" s="482" t="s">
        <v>970</v>
      </c>
      <c r="C214" s="488" t="s">
        <v>691</v>
      </c>
      <c r="D214" s="484" t="s">
        <v>972</v>
      </c>
      <c r="E214" s="488" t="s">
        <v>1033</v>
      </c>
      <c r="F214" s="485">
        <v>5</v>
      </c>
      <c r="G214" s="485">
        <v>1</v>
      </c>
      <c r="H214" s="485">
        <v>5</v>
      </c>
      <c r="I214" s="485"/>
      <c r="J214" s="485"/>
      <c r="K214" s="485"/>
      <c r="L214" s="485"/>
      <c r="M214" s="486">
        <f t="shared" si="57"/>
        <v>1</v>
      </c>
      <c r="N214" s="486">
        <f t="shared" si="58"/>
        <v>0</v>
      </c>
      <c r="P214" s="487">
        <f t="shared" si="59"/>
        <v>1</v>
      </c>
      <c r="Q214" s="487">
        <f t="shared" si="59"/>
        <v>1</v>
      </c>
      <c r="R214" s="487">
        <f t="shared" si="59"/>
        <v>1</v>
      </c>
      <c r="S214" s="487">
        <f t="shared" si="59"/>
        <v>0</v>
      </c>
      <c r="T214" s="487">
        <f t="shared" si="59"/>
        <v>0</v>
      </c>
      <c r="U214" s="487">
        <f>P214+Q214+R214+S214+T214</f>
        <v>3</v>
      </c>
    </row>
    <row r="215" spans="1:21">
      <c r="A215" s="481">
        <f>A213</f>
        <v>0</v>
      </c>
      <c r="B215" s="489" t="s">
        <v>973</v>
      </c>
      <c r="C215" s="490" t="s">
        <v>1034</v>
      </c>
      <c r="D215" s="484" t="s">
        <v>975</v>
      </c>
      <c r="E215" s="490" t="s">
        <v>999</v>
      </c>
      <c r="F215" s="491">
        <v>10</v>
      </c>
      <c r="G215" s="491">
        <v>-9</v>
      </c>
      <c r="H215" s="491">
        <v>8</v>
      </c>
      <c r="I215" s="491">
        <v>-5</v>
      </c>
      <c r="J215" s="491">
        <v>-9</v>
      </c>
      <c r="K215" s="491"/>
      <c r="L215" s="491"/>
      <c r="M215" s="491">
        <f t="shared" si="57"/>
        <v>0</v>
      </c>
      <c r="N215" s="491">
        <f t="shared" si="58"/>
        <v>1</v>
      </c>
      <c r="P215" s="487">
        <f t="shared" si="59"/>
        <v>1</v>
      </c>
      <c r="Q215" s="487">
        <f t="shared" si="59"/>
        <v>-1</v>
      </c>
      <c r="R215" s="487">
        <f t="shared" si="59"/>
        <v>1</v>
      </c>
      <c r="S215" s="487">
        <f t="shared" si="59"/>
        <v>-1</v>
      </c>
      <c r="T215" s="487">
        <f t="shared" si="59"/>
        <v>-1</v>
      </c>
      <c r="U215" s="487">
        <f>P215+Q215+R215+S215+T215</f>
        <v>-1</v>
      </c>
    </row>
    <row r="216" spans="1:21">
      <c r="A216" s="481">
        <f>A213</f>
        <v>0</v>
      </c>
      <c r="B216" s="482" t="s">
        <v>968</v>
      </c>
      <c r="C216" s="488" t="str">
        <f>C213</f>
        <v>ЖОЛУДЕВ</v>
      </c>
      <c r="D216" s="484" t="str">
        <f>D214</f>
        <v>Y</v>
      </c>
      <c r="E216" s="488" t="str">
        <f>E214</f>
        <v>МАКУЛЬБЕКОВ</v>
      </c>
      <c r="F216" s="485">
        <v>6</v>
      </c>
      <c r="G216" s="485">
        <v>2</v>
      </c>
      <c r="H216" s="485">
        <v>1</v>
      </c>
      <c r="I216" s="485"/>
      <c r="J216" s="485"/>
      <c r="K216" s="485"/>
      <c r="L216" s="485"/>
      <c r="M216" s="486">
        <f t="shared" si="57"/>
        <v>1</v>
      </c>
      <c r="N216" s="486">
        <f t="shared" si="58"/>
        <v>0</v>
      </c>
      <c r="P216" s="487">
        <f t="shared" si="59"/>
        <v>1</v>
      </c>
      <c r="Q216" s="487">
        <f t="shared" si="59"/>
        <v>1</v>
      </c>
      <c r="R216" s="487">
        <f t="shared" si="59"/>
        <v>1</v>
      </c>
      <c r="S216" s="487">
        <f t="shared" si="59"/>
        <v>0</v>
      </c>
      <c r="T216" s="487">
        <f t="shared" si="59"/>
        <v>0</v>
      </c>
      <c r="U216" s="487">
        <f>P216+Q216+R216+S216+T216</f>
        <v>3</v>
      </c>
    </row>
    <row r="217" spans="1:21" ht="13.8" thickBot="1">
      <c r="A217" s="481">
        <f>A214</f>
        <v>0</v>
      </c>
      <c r="B217" s="482" t="s">
        <v>970</v>
      </c>
      <c r="C217" s="488" t="str">
        <f>C214</f>
        <v>КОНОВАЛОВ</v>
      </c>
      <c r="D217" s="484" t="str">
        <f>D213</f>
        <v>X</v>
      </c>
      <c r="E217" s="488" t="str">
        <f>E213</f>
        <v xml:space="preserve">ЖУМАШЕВ </v>
      </c>
      <c r="F217" s="485"/>
      <c r="G217" s="485"/>
      <c r="H217" s="485"/>
      <c r="I217" s="485"/>
      <c r="J217" s="485"/>
      <c r="K217" s="485"/>
      <c r="L217" s="485"/>
      <c r="M217" s="486">
        <f t="shared" si="57"/>
        <v>0</v>
      </c>
      <c r="N217" s="486">
        <f t="shared" si="58"/>
        <v>0</v>
      </c>
      <c r="P217" s="487">
        <f t="shared" si="59"/>
        <v>0</v>
      </c>
      <c r="Q217" s="487">
        <f t="shared" si="59"/>
        <v>0</v>
      </c>
      <c r="R217" s="487">
        <f t="shared" si="59"/>
        <v>0</v>
      </c>
      <c r="S217" s="487">
        <f t="shared" si="59"/>
        <v>0</v>
      </c>
      <c r="T217" s="487">
        <f t="shared" si="59"/>
        <v>0</v>
      </c>
      <c r="U217" s="487">
        <f>P217+Q217+R217+S217+T217</f>
        <v>0</v>
      </c>
    </row>
    <row r="218" spans="1:21" ht="13.8" thickBot="1">
      <c r="A218" s="472"/>
      <c r="B218" s="474"/>
      <c r="D218" s="492"/>
      <c r="F218" s="474"/>
      <c r="G218" s="474"/>
      <c r="H218" s="474"/>
      <c r="I218" s="493" t="s">
        <v>976</v>
      </c>
      <c r="J218" s="474"/>
      <c r="K218" s="474"/>
      <c r="L218" s="474"/>
      <c r="M218" s="494">
        <f>SUM(M213,M214,M215,M216,M217)</f>
        <v>3</v>
      </c>
      <c r="N218" s="495">
        <f>SUM(N213,N214,N215,N216,N217,)</f>
        <v>1</v>
      </c>
      <c r="P218" s="472"/>
      <c r="Q218" s="472"/>
      <c r="R218" s="472"/>
      <c r="S218" s="472"/>
      <c r="T218" s="472"/>
      <c r="U218" s="472"/>
    </row>
    <row r="219" spans="1:21" ht="15.6">
      <c r="A219" s="472"/>
      <c r="B219" s="474"/>
      <c r="C219" s="496" t="s">
        <v>977</v>
      </c>
      <c r="D219" s="497"/>
      <c r="E219" s="498" t="str">
        <f>C212</f>
        <v>ВКО</v>
      </c>
      <c r="F219" s="474"/>
      <c r="G219" s="474"/>
      <c r="H219" s="474"/>
      <c r="I219" s="474"/>
      <c r="J219" s="474"/>
      <c r="K219" s="474"/>
      <c r="L219" s="474"/>
      <c r="M219" s="474"/>
      <c r="N219" s="474"/>
      <c r="P219" s="472"/>
      <c r="Q219" s="472"/>
      <c r="R219" s="472"/>
      <c r="S219" s="472"/>
      <c r="T219" s="472"/>
      <c r="U219" s="472"/>
    </row>
    <row r="220" spans="1:21">
      <c r="D220" s="499"/>
    </row>
    <row r="221" spans="1:21" ht="13.8">
      <c r="A221" s="472"/>
      <c r="B221" s="476" t="s">
        <v>1035</v>
      </c>
      <c r="D221" s="492"/>
      <c r="F221" s="474"/>
      <c r="G221" s="474"/>
      <c r="H221" s="474"/>
      <c r="I221" s="474"/>
      <c r="J221" s="474"/>
      <c r="K221" s="474"/>
      <c r="L221" s="474"/>
      <c r="M221" s="474"/>
      <c r="N221" s="474"/>
      <c r="P221" s="472"/>
      <c r="Q221" s="472"/>
      <c r="R221" s="472"/>
      <c r="S221" s="472"/>
      <c r="T221" s="472"/>
      <c r="U221" s="472"/>
    </row>
    <row r="222" spans="1:21">
      <c r="A222" s="472"/>
      <c r="B222" s="725" t="s">
        <v>959</v>
      </c>
      <c r="C222" s="477" t="s">
        <v>960</v>
      </c>
      <c r="D222" s="736" t="s">
        <v>959</v>
      </c>
      <c r="E222" s="477" t="s">
        <v>961</v>
      </c>
      <c r="F222" s="727" t="s">
        <v>962</v>
      </c>
      <c r="G222" s="728"/>
      <c r="H222" s="728"/>
      <c r="I222" s="728"/>
      <c r="J222" s="728"/>
      <c r="K222" s="727" t="s">
        <v>963</v>
      </c>
      <c r="L222" s="729"/>
      <c r="M222" s="727" t="s">
        <v>964</v>
      </c>
      <c r="N222" s="729"/>
      <c r="P222" s="472"/>
      <c r="Q222" s="472"/>
      <c r="R222" s="472"/>
      <c r="S222" s="472"/>
      <c r="T222" s="472"/>
      <c r="U222" s="472"/>
    </row>
    <row r="223" spans="1:21" ht="13.8">
      <c r="A223" s="478"/>
      <c r="B223" s="726"/>
      <c r="C223" s="479" t="s">
        <v>180</v>
      </c>
      <c r="D223" s="737"/>
      <c r="E223" s="479" t="s">
        <v>159</v>
      </c>
      <c r="F223" s="480">
        <v>1</v>
      </c>
      <c r="G223" s="480">
        <v>2</v>
      </c>
      <c r="H223" s="480">
        <v>3</v>
      </c>
      <c r="I223" s="480">
        <v>4</v>
      </c>
      <c r="J223" s="480">
        <v>5</v>
      </c>
      <c r="K223" s="480" t="s">
        <v>965</v>
      </c>
      <c r="L223" s="480" t="s">
        <v>409</v>
      </c>
      <c r="M223" s="480" t="s">
        <v>966</v>
      </c>
      <c r="N223" s="480" t="s">
        <v>967</v>
      </c>
      <c r="P223" s="472"/>
      <c r="Q223" s="472"/>
      <c r="R223" s="472"/>
      <c r="S223" s="472"/>
      <c r="T223" s="472"/>
      <c r="U223" s="472"/>
    </row>
    <row r="224" spans="1:21">
      <c r="A224" s="481"/>
      <c r="B224" s="482" t="s">
        <v>968</v>
      </c>
      <c r="C224" s="483" t="s">
        <v>719</v>
      </c>
      <c r="D224" s="484" t="s">
        <v>969</v>
      </c>
      <c r="E224" s="483" t="s">
        <v>995</v>
      </c>
      <c r="F224" s="485">
        <v>2</v>
      </c>
      <c r="G224" s="485">
        <v>6</v>
      </c>
      <c r="H224" s="485">
        <v>3</v>
      </c>
      <c r="I224" s="485"/>
      <c r="J224" s="485"/>
      <c r="K224" s="485"/>
      <c r="L224" s="485"/>
      <c r="M224" s="486">
        <f t="shared" ref="M224:M228" si="60">IF(OR(U224=1,U224=2,U224=3),1,0)</f>
        <v>1</v>
      </c>
      <c r="N224" s="486">
        <f t="shared" ref="N224:N228" si="61">IF(OR(U224=-1,U224=-2,U224=-3),1,0)</f>
        <v>0</v>
      </c>
      <c r="P224" s="487">
        <f t="shared" ref="P224:T228" si="62">SIGN(F224)</f>
        <v>1</v>
      </c>
      <c r="Q224" s="487">
        <f t="shared" si="62"/>
        <v>1</v>
      </c>
      <c r="R224" s="487">
        <f t="shared" si="62"/>
        <v>1</v>
      </c>
      <c r="S224" s="487">
        <f t="shared" si="62"/>
        <v>0</v>
      </c>
      <c r="T224" s="487">
        <f t="shared" si="62"/>
        <v>0</v>
      </c>
      <c r="U224" s="487">
        <f>P224+Q224+R224+S224+T224</f>
        <v>3</v>
      </c>
    </row>
    <row r="225" spans="1:21">
      <c r="A225" s="481"/>
      <c r="B225" s="482" t="s">
        <v>970</v>
      </c>
      <c r="C225" s="488" t="s">
        <v>693</v>
      </c>
      <c r="D225" s="484" t="s">
        <v>972</v>
      </c>
      <c r="E225" s="488" t="s">
        <v>994</v>
      </c>
      <c r="F225" s="485">
        <v>8</v>
      </c>
      <c r="G225" s="485">
        <v>5</v>
      </c>
      <c r="H225" s="485">
        <v>13</v>
      </c>
      <c r="I225" s="485"/>
      <c r="J225" s="485"/>
      <c r="K225" s="485"/>
      <c r="L225" s="485"/>
      <c r="M225" s="486">
        <f t="shared" si="60"/>
        <v>1</v>
      </c>
      <c r="N225" s="486">
        <f t="shared" si="61"/>
        <v>0</v>
      </c>
      <c r="P225" s="487">
        <f t="shared" si="62"/>
        <v>1</v>
      </c>
      <c r="Q225" s="487">
        <f t="shared" si="62"/>
        <v>1</v>
      </c>
      <c r="R225" s="487">
        <f t="shared" si="62"/>
        <v>1</v>
      </c>
      <c r="S225" s="487">
        <f t="shared" si="62"/>
        <v>0</v>
      </c>
      <c r="T225" s="487">
        <f t="shared" si="62"/>
        <v>0</v>
      </c>
      <c r="U225" s="487">
        <f>P225+Q225+R225+S225+T225</f>
        <v>3</v>
      </c>
    </row>
    <row r="226" spans="1:21">
      <c r="A226" s="481">
        <f>A224</f>
        <v>0</v>
      </c>
      <c r="B226" s="489" t="s">
        <v>973</v>
      </c>
      <c r="C226" s="490" t="s">
        <v>1001</v>
      </c>
      <c r="D226" s="484" t="s">
        <v>975</v>
      </c>
      <c r="E226" s="490" t="s">
        <v>996</v>
      </c>
      <c r="F226" s="491">
        <v>8</v>
      </c>
      <c r="G226" s="491">
        <v>5</v>
      </c>
      <c r="H226" s="491">
        <v>4</v>
      </c>
      <c r="I226" s="491"/>
      <c r="J226" s="491"/>
      <c r="K226" s="491"/>
      <c r="L226" s="491"/>
      <c r="M226" s="491">
        <f t="shared" si="60"/>
        <v>1</v>
      </c>
      <c r="N226" s="491">
        <f t="shared" si="61"/>
        <v>0</v>
      </c>
      <c r="P226" s="487">
        <f t="shared" si="62"/>
        <v>1</v>
      </c>
      <c r="Q226" s="487">
        <f t="shared" si="62"/>
        <v>1</v>
      </c>
      <c r="R226" s="487">
        <f t="shared" si="62"/>
        <v>1</v>
      </c>
      <c r="S226" s="487">
        <f t="shared" si="62"/>
        <v>0</v>
      </c>
      <c r="T226" s="487">
        <f t="shared" si="62"/>
        <v>0</v>
      </c>
      <c r="U226" s="487">
        <f>P226+Q226+R226+S226+T226</f>
        <v>3</v>
      </c>
    </row>
    <row r="227" spans="1:21">
      <c r="A227" s="481">
        <f>A224</f>
        <v>0</v>
      </c>
      <c r="B227" s="482" t="s">
        <v>968</v>
      </c>
      <c r="C227" s="488" t="str">
        <f>C224</f>
        <v>РАЙТЕР</v>
      </c>
      <c r="D227" s="484" t="str">
        <f>D225</f>
        <v>Y</v>
      </c>
      <c r="E227" s="488" t="str">
        <f>E225</f>
        <v>ГОЛОДОВ</v>
      </c>
      <c r="F227" s="485"/>
      <c r="G227" s="485"/>
      <c r="H227" s="485"/>
      <c r="I227" s="485"/>
      <c r="J227" s="485"/>
      <c r="K227" s="485"/>
      <c r="L227" s="485"/>
      <c r="M227" s="486">
        <f t="shared" si="60"/>
        <v>0</v>
      </c>
      <c r="N227" s="486">
        <f t="shared" si="61"/>
        <v>0</v>
      </c>
      <c r="P227" s="487">
        <f t="shared" si="62"/>
        <v>0</v>
      </c>
      <c r="Q227" s="487">
        <f t="shared" si="62"/>
        <v>0</v>
      </c>
      <c r="R227" s="487">
        <f t="shared" si="62"/>
        <v>0</v>
      </c>
      <c r="S227" s="487">
        <f t="shared" si="62"/>
        <v>0</v>
      </c>
      <c r="T227" s="487">
        <f t="shared" si="62"/>
        <v>0</v>
      </c>
      <c r="U227" s="487">
        <f>P227+Q227+R227+S227+T227</f>
        <v>0</v>
      </c>
    </row>
    <row r="228" spans="1:21" ht="13.8" thickBot="1">
      <c r="A228" s="481">
        <f>A225</f>
        <v>0</v>
      </c>
      <c r="B228" s="482" t="s">
        <v>970</v>
      </c>
      <c r="C228" s="488" t="str">
        <f>C225</f>
        <v>КИМ</v>
      </c>
      <c r="D228" s="484" t="str">
        <f>D224</f>
        <v>X</v>
      </c>
      <c r="E228" s="488" t="str">
        <f>E224</f>
        <v>КАЙРУШЕВ</v>
      </c>
      <c r="F228" s="485"/>
      <c r="G228" s="485"/>
      <c r="H228" s="485"/>
      <c r="I228" s="485"/>
      <c r="J228" s="485"/>
      <c r="K228" s="485"/>
      <c r="L228" s="485"/>
      <c r="M228" s="486">
        <f t="shared" si="60"/>
        <v>0</v>
      </c>
      <c r="N228" s="486">
        <f t="shared" si="61"/>
        <v>0</v>
      </c>
      <c r="P228" s="487">
        <f t="shared" si="62"/>
        <v>0</v>
      </c>
      <c r="Q228" s="487">
        <f t="shared" si="62"/>
        <v>0</v>
      </c>
      <c r="R228" s="487">
        <f t="shared" si="62"/>
        <v>0</v>
      </c>
      <c r="S228" s="487">
        <f t="shared" si="62"/>
        <v>0</v>
      </c>
      <c r="T228" s="487">
        <f t="shared" si="62"/>
        <v>0</v>
      </c>
      <c r="U228" s="487">
        <f>P228+Q228+R228+S228+T228</f>
        <v>0</v>
      </c>
    </row>
    <row r="229" spans="1:21" ht="13.8" thickBot="1">
      <c r="A229" s="472"/>
      <c r="B229" s="474"/>
      <c r="D229" s="492"/>
      <c r="F229" s="474"/>
      <c r="G229" s="474"/>
      <c r="H229" s="474"/>
      <c r="I229" s="493" t="s">
        <v>976</v>
      </c>
      <c r="J229" s="474"/>
      <c r="K229" s="474"/>
      <c r="L229" s="474"/>
      <c r="M229" s="494">
        <f>SUM(M224,M225,M226,M227,M228)</f>
        <v>3</v>
      </c>
      <c r="N229" s="495">
        <f>SUM(N224,N225,N226,N227,N228,)</f>
        <v>0</v>
      </c>
      <c r="P229" s="472"/>
      <c r="Q229" s="472"/>
      <c r="R229" s="472"/>
      <c r="S229" s="472"/>
      <c r="T229" s="472"/>
      <c r="U229" s="472"/>
    </row>
    <row r="230" spans="1:21" ht="15.6">
      <c r="A230" s="472"/>
      <c r="B230" s="474"/>
      <c r="C230" s="496" t="s">
        <v>977</v>
      </c>
      <c r="D230" s="497">
        <f>IF(M229=3,A223,D223)</f>
        <v>0</v>
      </c>
      <c r="E230" s="498">
        <f>IF(D230="",D230,VLOOKUP(D230,'[4]Список команд девочек'!B:G,3,FALSE))</f>
        <v>0</v>
      </c>
      <c r="F230" s="474"/>
      <c r="G230" s="474"/>
      <c r="H230" s="474"/>
      <c r="I230" s="474"/>
      <c r="J230" s="474"/>
      <c r="K230" s="474"/>
      <c r="L230" s="474"/>
      <c r="M230" s="474"/>
      <c r="N230" s="474"/>
      <c r="P230" s="472"/>
      <c r="Q230" s="472"/>
      <c r="R230" s="472"/>
      <c r="S230" s="472"/>
      <c r="T230" s="472"/>
      <c r="U230" s="472"/>
    </row>
    <row r="231" spans="1:21">
      <c r="D231" s="499"/>
    </row>
    <row r="232" spans="1:21" ht="13.8">
      <c r="A232" s="472"/>
      <c r="B232" s="476" t="s">
        <v>1036</v>
      </c>
      <c r="D232" s="492"/>
      <c r="F232" s="474"/>
      <c r="G232" s="474"/>
      <c r="H232" s="474"/>
      <c r="I232" s="474"/>
      <c r="J232" s="474"/>
      <c r="K232" s="474"/>
      <c r="L232" s="474"/>
      <c r="M232" s="474"/>
      <c r="N232" s="474"/>
      <c r="P232" s="472"/>
      <c r="Q232" s="472"/>
      <c r="R232" s="472"/>
      <c r="S232" s="472"/>
      <c r="T232" s="472"/>
      <c r="U232" s="472"/>
    </row>
    <row r="233" spans="1:21">
      <c r="A233" s="472"/>
      <c r="B233" s="725" t="s">
        <v>959</v>
      </c>
      <c r="C233" s="477" t="s">
        <v>960</v>
      </c>
      <c r="D233" s="736" t="s">
        <v>959</v>
      </c>
      <c r="E233" s="477" t="s">
        <v>961</v>
      </c>
      <c r="F233" s="727" t="s">
        <v>962</v>
      </c>
      <c r="G233" s="728"/>
      <c r="H233" s="728"/>
      <c r="I233" s="728"/>
      <c r="J233" s="728"/>
      <c r="K233" s="727" t="s">
        <v>963</v>
      </c>
      <c r="L233" s="729"/>
      <c r="M233" s="727" t="s">
        <v>964</v>
      </c>
      <c r="N233" s="729"/>
      <c r="P233" s="472"/>
      <c r="Q233" s="472"/>
      <c r="R233" s="472"/>
      <c r="S233" s="472"/>
      <c r="T233" s="472"/>
      <c r="U233" s="472"/>
    </row>
    <row r="234" spans="1:21" ht="13.8">
      <c r="A234" s="478"/>
      <c r="B234" s="726"/>
      <c r="C234" s="479" t="s">
        <v>13</v>
      </c>
      <c r="D234" s="737"/>
      <c r="E234" s="479" t="s">
        <v>407</v>
      </c>
      <c r="F234" s="480">
        <v>1</v>
      </c>
      <c r="G234" s="480">
        <v>2</v>
      </c>
      <c r="H234" s="480">
        <v>3</v>
      </c>
      <c r="I234" s="480">
        <v>4</v>
      </c>
      <c r="J234" s="480">
        <v>5</v>
      </c>
      <c r="K234" s="480" t="s">
        <v>965</v>
      </c>
      <c r="L234" s="480" t="s">
        <v>409</v>
      </c>
      <c r="M234" s="480" t="s">
        <v>966</v>
      </c>
      <c r="N234" s="480" t="s">
        <v>967</v>
      </c>
      <c r="P234" s="472"/>
      <c r="Q234" s="472"/>
      <c r="R234" s="472"/>
      <c r="S234" s="472"/>
      <c r="T234" s="472"/>
      <c r="U234" s="472"/>
    </row>
    <row r="235" spans="1:21">
      <c r="A235" s="481"/>
      <c r="B235" s="482" t="s">
        <v>968</v>
      </c>
      <c r="C235" s="483" t="s">
        <v>701</v>
      </c>
      <c r="D235" s="484" t="s">
        <v>969</v>
      </c>
      <c r="E235" s="483" t="s">
        <v>984</v>
      </c>
      <c r="F235" s="485">
        <v>3</v>
      </c>
      <c r="G235" s="485">
        <v>8</v>
      </c>
      <c r="H235" s="485">
        <v>2</v>
      </c>
      <c r="I235" s="485"/>
      <c r="J235" s="485"/>
      <c r="K235" s="485"/>
      <c r="L235" s="485"/>
      <c r="M235" s="486">
        <f t="shared" ref="M235:M239" si="63">IF(OR(U235=1,U235=2,U235=3),1,0)</f>
        <v>1</v>
      </c>
      <c r="N235" s="486">
        <f t="shared" ref="N235:N239" si="64">IF(OR(U235=-1,U235=-2,U235=-3),1,0)</f>
        <v>0</v>
      </c>
      <c r="P235" s="487">
        <f t="shared" ref="P235:T239" si="65">SIGN(F235)</f>
        <v>1</v>
      </c>
      <c r="Q235" s="487">
        <f t="shared" si="65"/>
        <v>1</v>
      </c>
      <c r="R235" s="487">
        <f t="shared" si="65"/>
        <v>1</v>
      </c>
      <c r="S235" s="487">
        <f t="shared" si="65"/>
        <v>0</v>
      </c>
      <c r="T235" s="487">
        <f t="shared" si="65"/>
        <v>0</v>
      </c>
      <c r="U235" s="487">
        <f>P235+Q235+R235+S235+T235</f>
        <v>3</v>
      </c>
    </row>
    <row r="236" spans="1:21">
      <c r="A236" s="481"/>
      <c r="B236" s="482" t="s">
        <v>970</v>
      </c>
      <c r="C236" s="483" t="s">
        <v>703</v>
      </c>
      <c r="D236" s="484" t="s">
        <v>972</v>
      </c>
      <c r="E236" s="488" t="s">
        <v>683</v>
      </c>
      <c r="F236" s="485">
        <v>8</v>
      </c>
      <c r="G236" s="485">
        <v>1</v>
      </c>
      <c r="H236" s="485">
        <v>12</v>
      </c>
      <c r="I236" s="485"/>
      <c r="J236" s="485"/>
      <c r="K236" s="485"/>
      <c r="L236" s="485"/>
      <c r="M236" s="486">
        <f t="shared" si="63"/>
        <v>1</v>
      </c>
      <c r="N236" s="486">
        <f t="shared" si="64"/>
        <v>0</v>
      </c>
      <c r="P236" s="487">
        <f t="shared" si="65"/>
        <v>1</v>
      </c>
      <c r="Q236" s="487">
        <f t="shared" si="65"/>
        <v>1</v>
      </c>
      <c r="R236" s="487">
        <f t="shared" si="65"/>
        <v>1</v>
      </c>
      <c r="S236" s="487">
        <f t="shared" si="65"/>
        <v>0</v>
      </c>
      <c r="T236" s="487">
        <f t="shared" si="65"/>
        <v>0</v>
      </c>
      <c r="U236" s="487">
        <f>P236+Q236+R236+S236+T236</f>
        <v>3</v>
      </c>
    </row>
    <row r="237" spans="1:21">
      <c r="A237" s="481">
        <f>A235</f>
        <v>0</v>
      </c>
      <c r="B237" s="489" t="s">
        <v>973</v>
      </c>
      <c r="C237" s="490" t="s">
        <v>711</v>
      </c>
      <c r="D237" s="484" t="s">
        <v>975</v>
      </c>
      <c r="E237" s="490" t="s">
        <v>705</v>
      </c>
      <c r="F237" s="491">
        <v>4</v>
      </c>
      <c r="G237" s="491">
        <v>6</v>
      </c>
      <c r="H237" s="491">
        <v>5</v>
      </c>
      <c r="I237" s="491"/>
      <c r="J237" s="491"/>
      <c r="K237" s="491"/>
      <c r="L237" s="491"/>
      <c r="M237" s="491">
        <f t="shared" si="63"/>
        <v>1</v>
      </c>
      <c r="N237" s="491">
        <f t="shared" si="64"/>
        <v>0</v>
      </c>
      <c r="P237" s="487">
        <f t="shared" si="65"/>
        <v>1</v>
      </c>
      <c r="Q237" s="487">
        <f t="shared" si="65"/>
        <v>1</v>
      </c>
      <c r="R237" s="487">
        <f t="shared" si="65"/>
        <v>1</v>
      </c>
      <c r="S237" s="487">
        <f t="shared" si="65"/>
        <v>0</v>
      </c>
      <c r="T237" s="487">
        <f t="shared" si="65"/>
        <v>0</v>
      </c>
      <c r="U237" s="487">
        <f>P237+Q237+R237+S237+T237</f>
        <v>3</v>
      </c>
    </row>
    <row r="238" spans="1:21">
      <c r="A238" s="481">
        <f>A235</f>
        <v>0</v>
      </c>
      <c r="B238" s="482" t="s">
        <v>968</v>
      </c>
      <c r="C238" s="488" t="str">
        <f>C235</f>
        <v>КЕНЖИГУЛОВ А.</v>
      </c>
      <c r="D238" s="484" t="str">
        <f>D236</f>
        <v>Y</v>
      </c>
      <c r="E238" s="488" t="str">
        <f>E236</f>
        <v>ТЛЕУБАЕВ</v>
      </c>
      <c r="F238" s="485"/>
      <c r="G238" s="485"/>
      <c r="H238" s="485"/>
      <c r="I238" s="485"/>
      <c r="J238" s="485"/>
      <c r="K238" s="485"/>
      <c r="L238" s="485"/>
      <c r="M238" s="486">
        <f t="shared" si="63"/>
        <v>0</v>
      </c>
      <c r="N238" s="486">
        <f t="shared" si="64"/>
        <v>0</v>
      </c>
      <c r="P238" s="487">
        <f t="shared" si="65"/>
        <v>0</v>
      </c>
      <c r="Q238" s="487">
        <f t="shared" si="65"/>
        <v>0</v>
      </c>
      <c r="R238" s="487">
        <f t="shared" si="65"/>
        <v>0</v>
      </c>
      <c r="S238" s="487">
        <f t="shared" si="65"/>
        <v>0</v>
      </c>
      <c r="T238" s="487">
        <f t="shared" si="65"/>
        <v>0</v>
      </c>
      <c r="U238" s="487">
        <f>P238+Q238+R238+S238+T238</f>
        <v>0</v>
      </c>
    </row>
    <row r="239" spans="1:21" ht="13.8" thickBot="1">
      <c r="A239" s="481">
        <f>A236</f>
        <v>0</v>
      </c>
      <c r="B239" s="482" t="s">
        <v>970</v>
      </c>
      <c r="C239" s="488" t="str">
        <f>C236</f>
        <v>КЕНЖИГУЛОВ Д.</v>
      </c>
      <c r="D239" s="484" t="str">
        <f>D235</f>
        <v>X</v>
      </c>
      <c r="E239" s="488" t="str">
        <f>E235</f>
        <v>ДАНИЯРОВ</v>
      </c>
      <c r="F239" s="485"/>
      <c r="G239" s="485"/>
      <c r="H239" s="485"/>
      <c r="I239" s="485"/>
      <c r="J239" s="485"/>
      <c r="K239" s="485"/>
      <c r="L239" s="485"/>
      <c r="M239" s="486">
        <f t="shared" si="63"/>
        <v>0</v>
      </c>
      <c r="N239" s="486">
        <f t="shared" si="64"/>
        <v>0</v>
      </c>
      <c r="P239" s="487">
        <f t="shared" si="65"/>
        <v>0</v>
      </c>
      <c r="Q239" s="487">
        <f t="shared" si="65"/>
        <v>0</v>
      </c>
      <c r="R239" s="487">
        <f t="shared" si="65"/>
        <v>0</v>
      </c>
      <c r="S239" s="487">
        <f t="shared" si="65"/>
        <v>0</v>
      </c>
      <c r="T239" s="487">
        <f t="shared" si="65"/>
        <v>0</v>
      </c>
      <c r="U239" s="487">
        <f>P239+Q239+R239+S239+T239</f>
        <v>0</v>
      </c>
    </row>
    <row r="240" spans="1:21" ht="13.8" thickBot="1">
      <c r="A240" s="472"/>
      <c r="B240" s="474"/>
      <c r="D240" s="492"/>
      <c r="F240" s="474"/>
      <c r="G240" s="474"/>
      <c r="H240" s="474"/>
      <c r="I240" s="493" t="s">
        <v>976</v>
      </c>
      <c r="J240" s="474"/>
      <c r="K240" s="474"/>
      <c r="L240" s="474"/>
      <c r="M240" s="494">
        <f>SUM(M235,M236,M237,M238,M239)</f>
        <v>3</v>
      </c>
      <c r="N240" s="495">
        <f>SUM(N235,N236,N237,N238,N239,)</f>
        <v>0</v>
      </c>
      <c r="P240" s="472"/>
      <c r="Q240" s="472"/>
      <c r="R240" s="472"/>
      <c r="S240" s="472"/>
      <c r="T240" s="472"/>
      <c r="U240" s="472"/>
    </row>
    <row r="241" spans="1:21" ht="15.6">
      <c r="A241" s="472"/>
      <c r="B241" s="474"/>
      <c r="C241" s="496" t="s">
        <v>977</v>
      </c>
      <c r="D241" s="497"/>
      <c r="E241" s="498" t="str">
        <f>C234</f>
        <v>ЗКО</v>
      </c>
      <c r="F241" s="474"/>
      <c r="G241" s="474"/>
      <c r="H241" s="474"/>
      <c r="I241" s="474"/>
      <c r="J241" s="474"/>
      <c r="K241" s="474"/>
      <c r="L241" s="474"/>
      <c r="M241" s="474"/>
      <c r="N241" s="474"/>
      <c r="P241" s="472"/>
      <c r="Q241" s="472"/>
      <c r="R241" s="472"/>
      <c r="S241" s="472"/>
      <c r="T241" s="472"/>
      <c r="U241" s="472"/>
    </row>
    <row r="242" spans="1:21">
      <c r="D242" s="499"/>
    </row>
    <row r="243" spans="1:21" ht="13.8">
      <c r="A243" s="472"/>
      <c r="B243" s="476" t="s">
        <v>1037</v>
      </c>
      <c r="D243" s="492"/>
      <c r="F243" s="474"/>
      <c r="G243" s="474"/>
      <c r="H243" s="474"/>
      <c r="I243" s="474"/>
      <c r="J243" s="474"/>
      <c r="K243" s="474"/>
      <c r="L243" s="474"/>
      <c r="M243" s="474"/>
      <c r="N243" s="474"/>
      <c r="P243" s="472"/>
      <c r="Q243" s="472"/>
      <c r="R243" s="472"/>
      <c r="S243" s="472"/>
      <c r="T243" s="472"/>
      <c r="U243" s="472"/>
    </row>
    <row r="244" spans="1:21">
      <c r="A244" s="472"/>
      <c r="B244" s="725" t="s">
        <v>959</v>
      </c>
      <c r="C244" s="477" t="s">
        <v>960</v>
      </c>
      <c r="D244" s="736" t="s">
        <v>959</v>
      </c>
      <c r="E244" s="477" t="s">
        <v>961</v>
      </c>
      <c r="F244" s="727" t="s">
        <v>962</v>
      </c>
      <c r="G244" s="728"/>
      <c r="H244" s="728"/>
      <c r="I244" s="728"/>
      <c r="J244" s="728"/>
      <c r="K244" s="727" t="s">
        <v>963</v>
      </c>
      <c r="L244" s="729"/>
      <c r="M244" s="727" t="s">
        <v>964</v>
      </c>
      <c r="N244" s="729"/>
      <c r="P244" s="472"/>
      <c r="Q244" s="472"/>
      <c r="R244" s="472"/>
      <c r="S244" s="472"/>
      <c r="T244" s="472"/>
      <c r="U244" s="472"/>
    </row>
    <row r="245" spans="1:21" ht="13.8">
      <c r="A245" s="478"/>
      <c r="B245" s="726"/>
      <c r="C245" s="479" t="s">
        <v>1038</v>
      </c>
      <c r="D245" s="737"/>
      <c r="E245" s="479" t="s">
        <v>384</v>
      </c>
      <c r="F245" s="480">
        <v>1</v>
      </c>
      <c r="G245" s="480">
        <v>2</v>
      </c>
      <c r="H245" s="480">
        <v>3</v>
      </c>
      <c r="I245" s="480">
        <v>4</v>
      </c>
      <c r="J245" s="480">
        <v>5</v>
      </c>
      <c r="K245" s="480" t="s">
        <v>965</v>
      </c>
      <c r="L245" s="480" t="s">
        <v>409</v>
      </c>
      <c r="M245" s="480" t="s">
        <v>966</v>
      </c>
      <c r="N245" s="480" t="s">
        <v>967</v>
      </c>
      <c r="P245" s="472"/>
      <c r="Q245" s="472"/>
      <c r="R245" s="472"/>
      <c r="S245" s="472"/>
      <c r="T245" s="472"/>
      <c r="U245" s="472"/>
    </row>
    <row r="246" spans="1:21">
      <c r="A246" s="481"/>
      <c r="B246" s="482" t="s">
        <v>968</v>
      </c>
      <c r="C246" s="483" t="s">
        <v>674</v>
      </c>
      <c r="D246" s="484" t="s">
        <v>969</v>
      </c>
      <c r="E246" s="483" t="s">
        <v>707</v>
      </c>
      <c r="F246" s="485">
        <v>7</v>
      </c>
      <c r="G246" s="485">
        <v>-8</v>
      </c>
      <c r="H246" s="485">
        <v>1</v>
      </c>
      <c r="I246" s="485">
        <v>9</v>
      </c>
      <c r="J246" s="485"/>
      <c r="K246" s="485"/>
      <c r="L246" s="485"/>
      <c r="M246" s="486">
        <f t="shared" ref="M246:M250" si="66">IF(OR(U246=1,U246=2,U246=3),1,0)</f>
        <v>1</v>
      </c>
      <c r="N246" s="486">
        <f t="shared" ref="N246:N250" si="67">IF(OR(U246=-1,U246=-2,U246=-3),1,0)</f>
        <v>0</v>
      </c>
      <c r="P246" s="487">
        <f t="shared" ref="P246:T250" si="68">SIGN(F246)</f>
        <v>1</v>
      </c>
      <c r="Q246" s="487">
        <f t="shared" si="68"/>
        <v>-1</v>
      </c>
      <c r="R246" s="487">
        <f t="shared" si="68"/>
        <v>1</v>
      </c>
      <c r="S246" s="487">
        <f t="shared" si="68"/>
        <v>1</v>
      </c>
      <c r="T246" s="487">
        <f t="shared" si="68"/>
        <v>0</v>
      </c>
      <c r="U246" s="487">
        <f>P246+Q246+R246+S246+T246</f>
        <v>2</v>
      </c>
    </row>
    <row r="247" spans="1:21">
      <c r="A247" s="481"/>
      <c r="B247" s="482" t="s">
        <v>970</v>
      </c>
      <c r="C247" s="488" t="s">
        <v>717</v>
      </c>
      <c r="D247" s="484" t="s">
        <v>972</v>
      </c>
      <c r="E247" s="483" t="s">
        <v>727</v>
      </c>
      <c r="F247" s="485">
        <v>8</v>
      </c>
      <c r="G247" s="485">
        <v>-10</v>
      </c>
      <c r="H247" s="485">
        <v>13</v>
      </c>
      <c r="I247" s="485">
        <v>-9</v>
      </c>
      <c r="J247" s="485">
        <v>6</v>
      </c>
      <c r="K247" s="485"/>
      <c r="L247" s="485"/>
      <c r="M247" s="486">
        <f t="shared" si="66"/>
        <v>1</v>
      </c>
      <c r="N247" s="486">
        <f t="shared" si="67"/>
        <v>0</v>
      </c>
      <c r="P247" s="487">
        <f t="shared" si="68"/>
        <v>1</v>
      </c>
      <c r="Q247" s="487">
        <f t="shared" si="68"/>
        <v>-1</v>
      </c>
      <c r="R247" s="487">
        <f t="shared" si="68"/>
        <v>1</v>
      </c>
      <c r="S247" s="487">
        <f t="shared" si="68"/>
        <v>-1</v>
      </c>
      <c r="T247" s="487">
        <f t="shared" si="68"/>
        <v>1</v>
      </c>
      <c r="U247" s="487">
        <f>P247+Q247+R247+S247+T247</f>
        <v>1</v>
      </c>
    </row>
    <row r="248" spans="1:21">
      <c r="A248" s="481">
        <f>A246</f>
        <v>0</v>
      </c>
      <c r="B248" s="489" t="s">
        <v>973</v>
      </c>
      <c r="C248" s="490" t="s">
        <v>691</v>
      </c>
      <c r="D248" s="484" t="s">
        <v>975</v>
      </c>
      <c r="E248" s="490" t="s">
        <v>677</v>
      </c>
      <c r="F248" s="491">
        <v>9</v>
      </c>
      <c r="G248" s="491">
        <v>-2</v>
      </c>
      <c r="H248" s="491">
        <v>7</v>
      </c>
      <c r="I248" s="491">
        <v>9</v>
      </c>
      <c r="J248" s="491"/>
      <c r="K248" s="491"/>
      <c r="L248" s="491"/>
      <c r="M248" s="491">
        <f t="shared" si="66"/>
        <v>1</v>
      </c>
      <c r="N248" s="491">
        <f t="shared" si="67"/>
        <v>0</v>
      </c>
      <c r="P248" s="487">
        <f t="shared" si="68"/>
        <v>1</v>
      </c>
      <c r="Q248" s="487">
        <f t="shared" si="68"/>
        <v>-1</v>
      </c>
      <c r="R248" s="487">
        <f t="shared" si="68"/>
        <v>1</v>
      </c>
      <c r="S248" s="487">
        <f t="shared" si="68"/>
        <v>1</v>
      </c>
      <c r="T248" s="487">
        <f t="shared" si="68"/>
        <v>0</v>
      </c>
      <c r="U248" s="487">
        <f>P248+Q248+R248+S248+T248</f>
        <v>2</v>
      </c>
    </row>
    <row r="249" spans="1:21">
      <c r="A249" s="481">
        <f>A246</f>
        <v>0</v>
      </c>
      <c r="B249" s="482" t="s">
        <v>968</v>
      </c>
      <c r="C249" s="488" t="str">
        <f>C246</f>
        <v>ЖОЛУДЕВ</v>
      </c>
      <c r="D249" s="484" t="str">
        <f>D247</f>
        <v>Y</v>
      </c>
      <c r="E249" s="488" t="str">
        <f>E247</f>
        <v>ГЕРАСИМЕНКО А.</v>
      </c>
      <c r="F249" s="485"/>
      <c r="G249" s="485"/>
      <c r="H249" s="485"/>
      <c r="I249" s="485"/>
      <c r="J249" s="485"/>
      <c r="K249" s="485"/>
      <c r="L249" s="485"/>
      <c r="M249" s="486">
        <f t="shared" si="66"/>
        <v>0</v>
      </c>
      <c r="N249" s="486">
        <f t="shared" si="67"/>
        <v>0</v>
      </c>
      <c r="P249" s="487">
        <f t="shared" si="68"/>
        <v>0</v>
      </c>
      <c r="Q249" s="487">
        <f t="shared" si="68"/>
        <v>0</v>
      </c>
      <c r="R249" s="487">
        <f t="shared" si="68"/>
        <v>0</v>
      </c>
      <c r="S249" s="487">
        <f t="shared" si="68"/>
        <v>0</v>
      </c>
      <c r="T249" s="487">
        <f t="shared" si="68"/>
        <v>0</v>
      </c>
      <c r="U249" s="487">
        <f>P249+Q249+R249+S249+T249</f>
        <v>0</v>
      </c>
    </row>
    <row r="250" spans="1:21" ht="13.8" thickBot="1">
      <c r="A250" s="481">
        <f>A247</f>
        <v>0</v>
      </c>
      <c r="B250" s="482" t="s">
        <v>970</v>
      </c>
      <c r="C250" s="488" t="str">
        <f>C247</f>
        <v>КУРМАМБАЕВ</v>
      </c>
      <c r="D250" s="484" t="str">
        <f>D246</f>
        <v>X</v>
      </c>
      <c r="E250" s="488" t="str">
        <f>E246</f>
        <v>ГЕРАСИМЕНКО Т.</v>
      </c>
      <c r="F250" s="485"/>
      <c r="G250" s="485"/>
      <c r="H250" s="485"/>
      <c r="I250" s="485"/>
      <c r="J250" s="485"/>
      <c r="K250" s="485"/>
      <c r="L250" s="485"/>
      <c r="M250" s="486">
        <f t="shared" si="66"/>
        <v>0</v>
      </c>
      <c r="N250" s="486">
        <f t="shared" si="67"/>
        <v>0</v>
      </c>
      <c r="P250" s="487">
        <f t="shared" si="68"/>
        <v>0</v>
      </c>
      <c r="Q250" s="487">
        <f t="shared" si="68"/>
        <v>0</v>
      </c>
      <c r="R250" s="487">
        <f t="shared" si="68"/>
        <v>0</v>
      </c>
      <c r="S250" s="487">
        <f t="shared" si="68"/>
        <v>0</v>
      </c>
      <c r="T250" s="487">
        <f t="shared" si="68"/>
        <v>0</v>
      </c>
      <c r="U250" s="487">
        <f>P250+Q250+R250+S250+T250</f>
        <v>0</v>
      </c>
    </row>
    <row r="251" spans="1:21" ht="13.8" thickBot="1">
      <c r="A251" s="472"/>
      <c r="B251" s="474"/>
      <c r="D251" s="492"/>
      <c r="F251" s="474"/>
      <c r="G251" s="474"/>
      <c r="H251" s="474"/>
      <c r="I251" s="493" t="s">
        <v>976</v>
      </c>
      <c r="J251" s="474"/>
      <c r="K251" s="474"/>
      <c r="L251" s="474"/>
      <c r="M251" s="494">
        <f>SUM(M246,M247,M248,M249,M250)</f>
        <v>3</v>
      </c>
      <c r="N251" s="495">
        <f>SUM(N246,N247,N248,N249,N250,)</f>
        <v>0</v>
      </c>
      <c r="P251" s="472"/>
      <c r="Q251" s="472"/>
      <c r="R251" s="472"/>
      <c r="S251" s="472"/>
      <c r="T251" s="472"/>
      <c r="U251" s="472"/>
    </row>
    <row r="252" spans="1:21" ht="15.6">
      <c r="A252" s="472"/>
      <c r="B252" s="474"/>
      <c r="C252" s="496" t="s">
        <v>977</v>
      </c>
      <c r="D252" s="497"/>
      <c r="E252" s="498" t="str">
        <f>C245</f>
        <v xml:space="preserve">ВКО </v>
      </c>
      <c r="F252" s="474"/>
      <c r="G252" s="474"/>
      <c r="H252" s="474"/>
      <c r="I252" s="474"/>
      <c r="J252" s="474"/>
      <c r="K252" s="474"/>
      <c r="L252" s="474"/>
      <c r="M252" s="474"/>
      <c r="N252" s="474"/>
      <c r="P252" s="472"/>
      <c r="Q252" s="472"/>
      <c r="R252" s="472"/>
      <c r="S252" s="472"/>
      <c r="T252" s="472"/>
      <c r="U252" s="472"/>
    </row>
    <row r="253" spans="1:21">
      <c r="D253" s="499"/>
    </row>
    <row r="254" spans="1:21" ht="13.8">
      <c r="A254" s="472"/>
      <c r="B254" s="476" t="s">
        <v>1039</v>
      </c>
      <c r="D254" s="492"/>
      <c r="F254" s="474"/>
      <c r="G254" s="474"/>
      <c r="H254" s="474"/>
      <c r="I254" s="474"/>
      <c r="J254" s="474"/>
      <c r="K254" s="474"/>
      <c r="L254" s="474"/>
      <c r="M254" s="474"/>
      <c r="N254" s="474"/>
      <c r="P254" s="472"/>
      <c r="Q254" s="472"/>
      <c r="R254" s="472"/>
      <c r="S254" s="472"/>
      <c r="T254" s="472"/>
      <c r="U254" s="472"/>
    </row>
    <row r="255" spans="1:21">
      <c r="A255" s="472"/>
      <c r="B255" s="725" t="s">
        <v>959</v>
      </c>
      <c r="C255" s="477" t="s">
        <v>960</v>
      </c>
      <c r="D255" s="736" t="s">
        <v>959</v>
      </c>
      <c r="E255" s="477" t="s">
        <v>961</v>
      </c>
      <c r="F255" s="727" t="s">
        <v>962</v>
      </c>
      <c r="G255" s="728"/>
      <c r="H255" s="728"/>
      <c r="I255" s="728"/>
      <c r="J255" s="728"/>
      <c r="K255" s="727" t="s">
        <v>963</v>
      </c>
      <c r="L255" s="729"/>
      <c r="M255" s="727" t="s">
        <v>964</v>
      </c>
      <c r="N255" s="729"/>
      <c r="P255" s="472"/>
      <c r="Q255" s="472"/>
      <c r="R255" s="472"/>
      <c r="S255" s="472"/>
      <c r="T255" s="472"/>
      <c r="U255" s="472"/>
    </row>
    <row r="256" spans="1:21" ht="13.8">
      <c r="A256" s="478"/>
      <c r="B256" s="726"/>
      <c r="C256" s="479" t="s">
        <v>386</v>
      </c>
      <c r="D256" s="737"/>
      <c r="E256" s="479" t="s">
        <v>374</v>
      </c>
      <c r="F256" s="480">
        <v>1</v>
      </c>
      <c r="G256" s="480">
        <v>2</v>
      </c>
      <c r="H256" s="480">
        <v>3</v>
      </c>
      <c r="I256" s="480">
        <v>4</v>
      </c>
      <c r="J256" s="480">
        <v>5</v>
      </c>
      <c r="K256" s="480" t="s">
        <v>965</v>
      </c>
      <c r="L256" s="480" t="s">
        <v>409</v>
      </c>
      <c r="M256" s="480" t="s">
        <v>966</v>
      </c>
      <c r="N256" s="480" t="s">
        <v>967</v>
      </c>
      <c r="P256" s="472"/>
      <c r="Q256" s="472"/>
      <c r="R256" s="472"/>
      <c r="S256" s="472"/>
      <c r="T256" s="472"/>
      <c r="U256" s="472"/>
    </row>
    <row r="257" spans="1:21">
      <c r="A257" s="481"/>
      <c r="B257" s="482" t="s">
        <v>968</v>
      </c>
      <c r="C257" s="483" t="s">
        <v>709</v>
      </c>
      <c r="D257" s="484" t="s">
        <v>969</v>
      </c>
      <c r="E257" s="483" t="s">
        <v>1040</v>
      </c>
      <c r="F257" s="485">
        <v>-6</v>
      </c>
      <c r="G257" s="485">
        <v>5</v>
      </c>
      <c r="H257" s="485">
        <v>7</v>
      </c>
      <c r="I257" s="485">
        <v>7</v>
      </c>
      <c r="J257" s="485"/>
      <c r="K257" s="485"/>
      <c r="L257" s="485"/>
      <c r="M257" s="486">
        <f t="shared" ref="M257:M261" si="69">IF(OR(U257=1,U257=2,U257=3),1,0)</f>
        <v>1</v>
      </c>
      <c r="N257" s="486">
        <f t="shared" ref="N257:N261" si="70">IF(OR(U257=-1,U257=-2,U257=-3),1,0)</f>
        <v>0</v>
      </c>
      <c r="P257" s="487">
        <f t="shared" ref="P257:T261" si="71">SIGN(F257)</f>
        <v>-1</v>
      </c>
      <c r="Q257" s="487">
        <f t="shared" si="71"/>
        <v>1</v>
      </c>
      <c r="R257" s="487">
        <f t="shared" si="71"/>
        <v>1</v>
      </c>
      <c r="S257" s="487">
        <f t="shared" si="71"/>
        <v>1</v>
      </c>
      <c r="T257" s="487">
        <f t="shared" si="71"/>
        <v>0</v>
      </c>
      <c r="U257" s="487">
        <f>P257+Q257+R257+S257+T257</f>
        <v>2</v>
      </c>
    </row>
    <row r="258" spans="1:21">
      <c r="A258" s="481"/>
      <c r="B258" s="482" t="s">
        <v>970</v>
      </c>
      <c r="C258" s="488" t="s">
        <v>687</v>
      </c>
      <c r="D258" s="484" t="s">
        <v>972</v>
      </c>
      <c r="E258" s="483" t="s">
        <v>689</v>
      </c>
      <c r="F258" s="485">
        <v>-8</v>
      </c>
      <c r="G258" s="485">
        <v>-6</v>
      </c>
      <c r="H258" s="485">
        <v>-10</v>
      </c>
      <c r="I258" s="485"/>
      <c r="J258" s="485"/>
      <c r="K258" s="485"/>
      <c r="L258" s="485"/>
      <c r="M258" s="486">
        <f t="shared" si="69"/>
        <v>0</v>
      </c>
      <c r="N258" s="486">
        <f t="shared" si="70"/>
        <v>1</v>
      </c>
      <c r="P258" s="487">
        <f t="shared" si="71"/>
        <v>-1</v>
      </c>
      <c r="Q258" s="487">
        <f t="shared" si="71"/>
        <v>-1</v>
      </c>
      <c r="R258" s="487">
        <f t="shared" si="71"/>
        <v>-1</v>
      </c>
      <c r="S258" s="487">
        <f t="shared" si="71"/>
        <v>0</v>
      </c>
      <c r="T258" s="487">
        <f t="shared" si="71"/>
        <v>0</v>
      </c>
      <c r="U258" s="487">
        <f>P258+Q258+R258+S258+T258</f>
        <v>-3</v>
      </c>
    </row>
    <row r="259" spans="1:21">
      <c r="A259" s="481">
        <f>A257</f>
        <v>0</v>
      </c>
      <c r="B259" s="489" t="s">
        <v>973</v>
      </c>
      <c r="C259" s="490" t="s">
        <v>990</v>
      </c>
      <c r="D259" s="484" t="s">
        <v>975</v>
      </c>
      <c r="E259" s="483" t="s">
        <v>971</v>
      </c>
      <c r="F259" s="491">
        <v>5</v>
      </c>
      <c r="G259" s="491">
        <v>5</v>
      </c>
      <c r="H259" s="491">
        <v>6</v>
      </c>
      <c r="I259" s="491"/>
      <c r="J259" s="491"/>
      <c r="K259" s="491"/>
      <c r="L259" s="491"/>
      <c r="M259" s="491">
        <f t="shared" si="69"/>
        <v>1</v>
      </c>
      <c r="N259" s="491">
        <f t="shared" si="70"/>
        <v>0</v>
      </c>
      <c r="P259" s="487">
        <f t="shared" si="71"/>
        <v>1</v>
      </c>
      <c r="Q259" s="487">
        <f t="shared" si="71"/>
        <v>1</v>
      </c>
      <c r="R259" s="487">
        <f t="shared" si="71"/>
        <v>1</v>
      </c>
      <c r="S259" s="487">
        <f t="shared" si="71"/>
        <v>0</v>
      </c>
      <c r="T259" s="487">
        <f t="shared" si="71"/>
        <v>0</v>
      </c>
      <c r="U259" s="487">
        <f>P259+Q259+R259+S259+T259</f>
        <v>3</v>
      </c>
    </row>
    <row r="260" spans="1:21">
      <c r="A260" s="481">
        <f>A257</f>
        <v>0</v>
      </c>
      <c r="B260" s="482" t="s">
        <v>968</v>
      </c>
      <c r="C260" s="488" t="str">
        <f>C257</f>
        <v>АКИМАЛИ</v>
      </c>
      <c r="D260" s="484" t="str">
        <f>D258</f>
        <v>Y</v>
      </c>
      <c r="E260" s="488" t="str">
        <f>E258</f>
        <v>ХАРКИ И.</v>
      </c>
      <c r="F260" s="485">
        <v>-10</v>
      </c>
      <c r="G260" s="485">
        <v>-8</v>
      </c>
      <c r="H260" s="485">
        <v>-8</v>
      </c>
      <c r="I260" s="485"/>
      <c r="J260" s="485"/>
      <c r="K260" s="485"/>
      <c r="L260" s="485"/>
      <c r="M260" s="486">
        <f t="shared" si="69"/>
        <v>0</v>
      </c>
      <c r="N260" s="486">
        <f t="shared" si="70"/>
        <v>1</v>
      </c>
      <c r="P260" s="487">
        <f t="shared" si="71"/>
        <v>-1</v>
      </c>
      <c r="Q260" s="487">
        <f t="shared" si="71"/>
        <v>-1</v>
      </c>
      <c r="R260" s="487">
        <f t="shared" si="71"/>
        <v>-1</v>
      </c>
      <c r="S260" s="487">
        <f t="shared" si="71"/>
        <v>0</v>
      </c>
      <c r="T260" s="487">
        <f t="shared" si="71"/>
        <v>0</v>
      </c>
      <c r="U260" s="487">
        <f>P260+Q260+R260+S260+T260</f>
        <v>-3</v>
      </c>
    </row>
    <row r="261" spans="1:21" ht="13.8" thickBot="1">
      <c r="A261" s="481">
        <f>A258</f>
        <v>0</v>
      </c>
      <c r="B261" s="482" t="s">
        <v>970</v>
      </c>
      <c r="C261" s="488" t="str">
        <f>C258</f>
        <v>АРТУКМЕТОВ</v>
      </c>
      <c r="D261" s="484" t="str">
        <f>D257</f>
        <v>X</v>
      </c>
      <c r="E261" s="488" t="str">
        <f>E257</f>
        <v>ХАРКИ А-М</v>
      </c>
      <c r="F261" s="485">
        <v>9</v>
      </c>
      <c r="G261" s="485">
        <v>-10</v>
      </c>
      <c r="H261" s="485">
        <v>8</v>
      </c>
      <c r="I261" s="485">
        <v>10</v>
      </c>
      <c r="J261" s="485"/>
      <c r="K261" s="485"/>
      <c r="L261" s="485"/>
      <c r="M261" s="486">
        <f t="shared" si="69"/>
        <v>1</v>
      </c>
      <c r="N261" s="486">
        <f t="shared" si="70"/>
        <v>0</v>
      </c>
      <c r="P261" s="487">
        <f t="shared" si="71"/>
        <v>1</v>
      </c>
      <c r="Q261" s="487">
        <f t="shared" si="71"/>
        <v>-1</v>
      </c>
      <c r="R261" s="487">
        <f t="shared" si="71"/>
        <v>1</v>
      </c>
      <c r="S261" s="487">
        <f t="shared" si="71"/>
        <v>1</v>
      </c>
      <c r="T261" s="487">
        <f t="shared" si="71"/>
        <v>0</v>
      </c>
      <c r="U261" s="487">
        <f>P261+Q261+R261+S261+T261</f>
        <v>2</v>
      </c>
    </row>
    <row r="262" spans="1:21" ht="13.8" thickBot="1">
      <c r="A262" s="472"/>
      <c r="B262" s="474"/>
      <c r="D262" s="492"/>
      <c r="F262" s="474"/>
      <c r="G262" s="474"/>
      <c r="H262" s="474"/>
      <c r="I262" s="493" t="s">
        <v>976</v>
      </c>
      <c r="J262" s="474"/>
      <c r="K262" s="474"/>
      <c r="L262" s="474"/>
      <c r="M262" s="494">
        <f>SUM(M257,M258,M259,M260,M261)</f>
        <v>3</v>
      </c>
      <c r="N262" s="495">
        <f>SUM(N257,N258,N259,N260,N261,)</f>
        <v>2</v>
      </c>
      <c r="P262" s="472"/>
      <c r="Q262" s="472"/>
      <c r="R262" s="472"/>
      <c r="S262" s="472"/>
      <c r="T262" s="472"/>
      <c r="U262" s="472"/>
    </row>
    <row r="263" spans="1:21" ht="15.6">
      <c r="A263" s="472"/>
      <c r="B263" s="474"/>
      <c r="C263" s="496" t="s">
        <v>977</v>
      </c>
      <c r="D263" s="497"/>
      <c r="E263" s="498" t="str">
        <f>C256</f>
        <v>г. ШЫМКЕНТ</v>
      </c>
      <c r="F263" s="474"/>
      <c r="G263" s="474"/>
      <c r="H263" s="474"/>
      <c r="I263" s="474"/>
      <c r="J263" s="474"/>
      <c r="K263" s="474"/>
      <c r="L263" s="474"/>
      <c r="M263" s="474"/>
      <c r="N263" s="474"/>
      <c r="P263" s="472"/>
      <c r="Q263" s="472"/>
      <c r="R263" s="472"/>
      <c r="S263" s="472"/>
      <c r="T263" s="472"/>
      <c r="U263" s="472"/>
    </row>
    <row r="264" spans="1:21">
      <c r="D264" s="499"/>
    </row>
    <row r="265" spans="1:21" ht="13.8">
      <c r="A265" s="472"/>
      <c r="B265" s="476" t="s">
        <v>1041</v>
      </c>
      <c r="D265" s="492"/>
      <c r="F265" s="474"/>
      <c r="G265" s="474"/>
      <c r="H265" s="474"/>
      <c r="I265" s="474"/>
      <c r="J265" s="474"/>
      <c r="K265" s="474"/>
      <c r="L265" s="474"/>
      <c r="M265" s="474"/>
      <c r="N265" s="474"/>
      <c r="P265" s="472"/>
      <c r="Q265" s="472"/>
      <c r="R265" s="472"/>
      <c r="S265" s="472"/>
      <c r="T265" s="472"/>
      <c r="U265" s="472"/>
    </row>
    <row r="266" spans="1:21">
      <c r="A266" s="472"/>
      <c r="B266" s="725" t="s">
        <v>959</v>
      </c>
      <c r="C266" s="477" t="s">
        <v>960</v>
      </c>
      <c r="D266" s="736" t="s">
        <v>959</v>
      </c>
      <c r="E266" s="477" t="s">
        <v>961</v>
      </c>
      <c r="F266" s="727" t="s">
        <v>962</v>
      </c>
      <c r="G266" s="728"/>
      <c r="H266" s="728"/>
      <c r="I266" s="728"/>
      <c r="J266" s="728"/>
      <c r="K266" s="727" t="s">
        <v>963</v>
      </c>
      <c r="L266" s="729"/>
      <c r="M266" s="727" t="s">
        <v>964</v>
      </c>
      <c r="N266" s="729"/>
      <c r="P266" s="472"/>
      <c r="Q266" s="472"/>
      <c r="R266" s="472"/>
      <c r="S266" s="472"/>
      <c r="T266" s="472"/>
      <c r="U266" s="472"/>
    </row>
    <row r="267" spans="1:21" ht="13.8">
      <c r="A267" s="478"/>
      <c r="B267" s="726"/>
      <c r="C267" s="479" t="s">
        <v>379</v>
      </c>
      <c r="D267" s="737"/>
      <c r="E267" s="479" t="s">
        <v>398</v>
      </c>
      <c r="F267" s="480">
        <v>1</v>
      </c>
      <c r="G267" s="480">
        <v>2</v>
      </c>
      <c r="H267" s="480">
        <v>3</v>
      </c>
      <c r="I267" s="480">
        <v>4</v>
      </c>
      <c r="J267" s="480">
        <v>5</v>
      </c>
      <c r="K267" s="480" t="s">
        <v>965</v>
      </c>
      <c r="L267" s="480" t="s">
        <v>409</v>
      </c>
      <c r="M267" s="480" t="s">
        <v>966</v>
      </c>
      <c r="N267" s="480" t="s">
        <v>967</v>
      </c>
      <c r="P267" s="472"/>
      <c r="Q267" s="472"/>
      <c r="R267" s="472"/>
      <c r="S267" s="472"/>
      <c r="T267" s="472"/>
      <c r="U267" s="472"/>
    </row>
    <row r="268" spans="1:21">
      <c r="A268" s="481"/>
      <c r="B268" s="482" t="s">
        <v>968</v>
      </c>
      <c r="C268" s="483" t="s">
        <v>679</v>
      </c>
      <c r="D268" s="484" t="s">
        <v>969</v>
      </c>
      <c r="E268" s="483" t="s">
        <v>681</v>
      </c>
      <c r="F268" s="485">
        <v>4</v>
      </c>
      <c r="G268" s="485">
        <v>6</v>
      </c>
      <c r="H268" s="485">
        <v>5</v>
      </c>
      <c r="I268" s="485"/>
      <c r="J268" s="485"/>
      <c r="K268" s="485"/>
      <c r="L268" s="485"/>
      <c r="M268" s="486">
        <f t="shared" ref="M268:M272" si="72">IF(OR(U268=1,U268=2,U268=3),1,0)</f>
        <v>1</v>
      </c>
      <c r="N268" s="486">
        <f t="shared" ref="N268:N272" si="73">IF(OR(U268=-1,U268=-2,U268=-3),1,0)</f>
        <v>0</v>
      </c>
      <c r="P268" s="487">
        <f t="shared" ref="P268:T272" si="74">SIGN(F268)</f>
        <v>1</v>
      </c>
      <c r="Q268" s="487">
        <f t="shared" si="74"/>
        <v>1</v>
      </c>
      <c r="R268" s="487">
        <f t="shared" si="74"/>
        <v>1</v>
      </c>
      <c r="S268" s="487">
        <f t="shared" si="74"/>
        <v>0</v>
      </c>
      <c r="T268" s="487">
        <f t="shared" si="74"/>
        <v>0</v>
      </c>
      <c r="U268" s="487">
        <f>P268+Q268+R268+S268+T268</f>
        <v>3</v>
      </c>
    </row>
    <row r="269" spans="1:21">
      <c r="A269" s="481"/>
      <c r="B269" s="482" t="s">
        <v>970</v>
      </c>
      <c r="C269" s="483" t="s">
        <v>1042</v>
      </c>
      <c r="D269" s="484" t="s">
        <v>972</v>
      </c>
      <c r="E269" s="488" t="s">
        <v>733</v>
      </c>
      <c r="F269" s="485">
        <v>4</v>
      </c>
      <c r="G269" s="485">
        <v>8</v>
      </c>
      <c r="H269" s="485">
        <v>5</v>
      </c>
      <c r="I269" s="485"/>
      <c r="J269" s="485"/>
      <c r="K269" s="485"/>
      <c r="L269" s="485"/>
      <c r="M269" s="486">
        <f t="shared" si="72"/>
        <v>1</v>
      </c>
      <c r="N269" s="486">
        <f t="shared" si="73"/>
        <v>0</v>
      </c>
      <c r="P269" s="487">
        <f t="shared" si="74"/>
        <v>1</v>
      </c>
      <c r="Q269" s="487">
        <f t="shared" si="74"/>
        <v>1</v>
      </c>
      <c r="R269" s="487">
        <f t="shared" si="74"/>
        <v>1</v>
      </c>
      <c r="S269" s="487">
        <f t="shared" si="74"/>
        <v>0</v>
      </c>
      <c r="T269" s="487">
        <f t="shared" si="74"/>
        <v>0</v>
      </c>
      <c r="U269" s="487">
        <f>P269+Q269+R269+S269+T269</f>
        <v>3</v>
      </c>
    </row>
    <row r="270" spans="1:21">
      <c r="A270" s="481">
        <f>A268</f>
        <v>0</v>
      </c>
      <c r="B270" s="489" t="s">
        <v>973</v>
      </c>
      <c r="C270" s="490" t="s">
        <v>725</v>
      </c>
      <c r="D270" s="484" t="s">
        <v>975</v>
      </c>
      <c r="E270" s="490" t="s">
        <v>1006</v>
      </c>
      <c r="F270" s="491">
        <v>10</v>
      </c>
      <c r="G270" s="491">
        <v>6</v>
      </c>
      <c r="H270" s="491">
        <v>7</v>
      </c>
      <c r="I270" s="491"/>
      <c r="J270" s="491"/>
      <c r="K270" s="491"/>
      <c r="L270" s="491"/>
      <c r="M270" s="491">
        <f t="shared" si="72"/>
        <v>1</v>
      </c>
      <c r="N270" s="491">
        <f t="shared" si="73"/>
        <v>0</v>
      </c>
      <c r="P270" s="487">
        <f t="shared" si="74"/>
        <v>1</v>
      </c>
      <c r="Q270" s="487">
        <f t="shared" si="74"/>
        <v>1</v>
      </c>
      <c r="R270" s="487">
        <f t="shared" si="74"/>
        <v>1</v>
      </c>
      <c r="S270" s="487">
        <f t="shared" si="74"/>
        <v>0</v>
      </c>
      <c r="T270" s="487">
        <f t="shared" si="74"/>
        <v>0</v>
      </c>
      <c r="U270" s="487">
        <f>P270+Q270+R270+S270+T270</f>
        <v>3</v>
      </c>
    </row>
    <row r="271" spans="1:21">
      <c r="A271" s="481">
        <f>A268</f>
        <v>0</v>
      </c>
      <c r="B271" s="482" t="s">
        <v>968</v>
      </c>
      <c r="C271" s="488" t="str">
        <f>C268</f>
        <v>КУРМАНГАЛИЕВ</v>
      </c>
      <c r="D271" s="484" t="str">
        <f>D269</f>
        <v>Y</v>
      </c>
      <c r="E271" s="488" t="str">
        <f>E269</f>
        <v>КЕЛЬБУГАНОВ</v>
      </c>
      <c r="F271" s="485"/>
      <c r="G271" s="485"/>
      <c r="H271" s="485"/>
      <c r="I271" s="485"/>
      <c r="J271" s="485"/>
      <c r="K271" s="485"/>
      <c r="L271" s="485"/>
      <c r="M271" s="486">
        <f t="shared" si="72"/>
        <v>0</v>
      </c>
      <c r="N271" s="486">
        <f t="shared" si="73"/>
        <v>0</v>
      </c>
      <c r="P271" s="487">
        <f t="shared" si="74"/>
        <v>0</v>
      </c>
      <c r="Q271" s="487">
        <f t="shared" si="74"/>
        <v>0</v>
      </c>
      <c r="R271" s="487">
        <f t="shared" si="74"/>
        <v>0</v>
      </c>
      <c r="S271" s="487">
        <f t="shared" si="74"/>
        <v>0</v>
      </c>
      <c r="T271" s="487">
        <f t="shared" si="74"/>
        <v>0</v>
      </c>
      <c r="U271" s="487">
        <f>P271+Q271+R271+S271+T271</f>
        <v>0</v>
      </c>
    </row>
    <row r="272" spans="1:21" ht="13.8" thickBot="1">
      <c r="A272" s="481">
        <f>A269</f>
        <v>0</v>
      </c>
      <c r="B272" s="482" t="s">
        <v>970</v>
      </c>
      <c r="C272" s="488" t="str">
        <f>C269</f>
        <v xml:space="preserve">РАЙТЕР </v>
      </c>
      <c r="D272" s="484" t="str">
        <f>D268</f>
        <v>X</v>
      </c>
      <c r="E272" s="488" t="str">
        <f>E268</f>
        <v>МАКСИМОВ</v>
      </c>
      <c r="F272" s="485"/>
      <c r="G272" s="485"/>
      <c r="H272" s="485"/>
      <c r="I272" s="485"/>
      <c r="J272" s="485"/>
      <c r="K272" s="485"/>
      <c r="L272" s="485"/>
      <c r="M272" s="486">
        <f t="shared" si="72"/>
        <v>0</v>
      </c>
      <c r="N272" s="486">
        <f t="shared" si="73"/>
        <v>0</v>
      </c>
      <c r="P272" s="487">
        <f t="shared" si="74"/>
        <v>0</v>
      </c>
      <c r="Q272" s="487">
        <f t="shared" si="74"/>
        <v>0</v>
      </c>
      <c r="R272" s="487">
        <f t="shared" si="74"/>
        <v>0</v>
      </c>
      <c r="S272" s="487">
        <f t="shared" si="74"/>
        <v>0</v>
      </c>
      <c r="T272" s="487">
        <f t="shared" si="74"/>
        <v>0</v>
      </c>
      <c r="U272" s="487">
        <f>P272+Q272+R272+S272+T272</f>
        <v>0</v>
      </c>
    </row>
    <row r="273" spans="1:21" ht="13.8" thickBot="1">
      <c r="A273" s="472"/>
      <c r="B273" s="474"/>
      <c r="D273" s="492"/>
      <c r="F273" s="474"/>
      <c r="G273" s="474"/>
      <c r="H273" s="474"/>
      <c r="I273" s="493" t="s">
        <v>976</v>
      </c>
      <c r="J273" s="474"/>
      <c r="K273" s="474"/>
      <c r="L273" s="474"/>
      <c r="M273" s="494">
        <f>SUM(M268,M269,M270,M271,M272)</f>
        <v>3</v>
      </c>
      <c r="N273" s="495">
        <f>SUM(N268,N269,N270,N271,N272,)</f>
        <v>0</v>
      </c>
      <c r="P273" s="472"/>
      <c r="Q273" s="472"/>
      <c r="R273" s="472"/>
      <c r="S273" s="472"/>
      <c r="T273" s="472"/>
      <c r="U273" s="472"/>
    </row>
    <row r="274" spans="1:21" ht="15.6">
      <c r="A274" s="472"/>
      <c r="B274" s="474"/>
      <c r="C274" s="496" t="s">
        <v>977</v>
      </c>
      <c r="D274" s="497"/>
      <c r="E274" s="498" t="str">
        <f>C267</f>
        <v>КАРАГАНДИНСКАЯ обл.</v>
      </c>
      <c r="F274" s="474"/>
      <c r="G274" s="474"/>
      <c r="H274" s="474"/>
      <c r="I274" s="474"/>
      <c r="J274" s="474"/>
      <c r="K274" s="474"/>
      <c r="L274" s="474"/>
      <c r="M274" s="474"/>
      <c r="N274" s="474"/>
      <c r="P274" s="472"/>
      <c r="Q274" s="472"/>
      <c r="R274" s="472"/>
      <c r="S274" s="472"/>
      <c r="T274" s="472"/>
      <c r="U274" s="472"/>
    </row>
    <row r="275" spans="1:21">
      <c r="D275" s="499"/>
    </row>
    <row r="276" spans="1:21" ht="13.8">
      <c r="A276" s="472"/>
      <c r="B276" s="476" t="s">
        <v>1043</v>
      </c>
      <c r="D276" s="492"/>
      <c r="F276" s="474"/>
      <c r="G276" s="474"/>
      <c r="H276" s="474"/>
      <c r="I276" s="474"/>
      <c r="J276" s="474"/>
      <c r="K276" s="474"/>
      <c r="L276" s="474"/>
      <c r="M276" s="474"/>
      <c r="N276" s="474"/>
      <c r="P276" s="472"/>
      <c r="Q276" s="472"/>
      <c r="R276" s="472"/>
      <c r="S276" s="472"/>
      <c r="T276" s="472"/>
      <c r="U276" s="472"/>
    </row>
    <row r="277" spans="1:21">
      <c r="A277" s="472"/>
      <c r="B277" s="725" t="s">
        <v>959</v>
      </c>
      <c r="C277" s="477" t="s">
        <v>960</v>
      </c>
      <c r="D277" s="736" t="s">
        <v>959</v>
      </c>
      <c r="E277" s="477" t="s">
        <v>961</v>
      </c>
      <c r="F277" s="727" t="s">
        <v>962</v>
      </c>
      <c r="G277" s="728"/>
      <c r="H277" s="728"/>
      <c r="I277" s="728"/>
      <c r="J277" s="728"/>
      <c r="K277" s="727" t="s">
        <v>963</v>
      </c>
      <c r="L277" s="729"/>
      <c r="M277" s="727" t="s">
        <v>964</v>
      </c>
      <c r="N277" s="729"/>
      <c r="P277" s="472"/>
      <c r="Q277" s="472"/>
      <c r="R277" s="472"/>
      <c r="S277" s="472"/>
      <c r="T277" s="472"/>
      <c r="U277" s="472"/>
    </row>
    <row r="278" spans="1:21" ht="13.8">
      <c r="A278" s="478"/>
      <c r="B278" s="726"/>
      <c r="C278" s="479" t="s">
        <v>388</v>
      </c>
      <c r="D278" s="737"/>
      <c r="E278" s="479" t="s">
        <v>1044</v>
      </c>
      <c r="F278" s="480">
        <v>1</v>
      </c>
      <c r="G278" s="480">
        <v>2</v>
      </c>
      <c r="H278" s="480">
        <v>3</v>
      </c>
      <c r="I278" s="480">
        <v>4</v>
      </c>
      <c r="J278" s="480">
        <v>5</v>
      </c>
      <c r="K278" s="480" t="s">
        <v>965</v>
      </c>
      <c r="L278" s="480" t="s">
        <v>409</v>
      </c>
      <c r="M278" s="480" t="s">
        <v>966</v>
      </c>
      <c r="N278" s="480" t="s">
        <v>967</v>
      </c>
      <c r="P278" s="472"/>
      <c r="Q278" s="472"/>
      <c r="R278" s="472"/>
      <c r="S278" s="472"/>
      <c r="T278" s="472"/>
      <c r="U278" s="472"/>
    </row>
    <row r="279" spans="1:21">
      <c r="A279" s="481"/>
      <c r="B279" s="482" t="s">
        <v>968</v>
      </c>
      <c r="C279" s="483" t="s">
        <v>697</v>
      </c>
      <c r="D279" s="484" t="s">
        <v>969</v>
      </c>
      <c r="E279" s="483" t="s">
        <v>1000</v>
      </c>
      <c r="F279" s="485">
        <v>8</v>
      </c>
      <c r="G279" s="485">
        <v>1</v>
      </c>
      <c r="H279" s="485">
        <v>5</v>
      </c>
      <c r="I279" s="485"/>
      <c r="J279" s="485"/>
      <c r="K279" s="485"/>
      <c r="L279" s="485"/>
      <c r="M279" s="486">
        <f t="shared" ref="M279:M283" si="75">IF(OR(U279=1,U279=2,U279=3),1,0)</f>
        <v>1</v>
      </c>
      <c r="N279" s="486">
        <f t="shared" ref="N279:N283" si="76">IF(OR(U279=-1,U279=-2,U279=-3),1,0)</f>
        <v>0</v>
      </c>
      <c r="P279" s="487">
        <f t="shared" ref="P279:T283" si="77">SIGN(F279)</f>
        <v>1</v>
      </c>
      <c r="Q279" s="487">
        <f t="shared" si="77"/>
        <v>1</v>
      </c>
      <c r="R279" s="487">
        <f t="shared" si="77"/>
        <v>1</v>
      </c>
      <c r="S279" s="487">
        <f t="shared" si="77"/>
        <v>0</v>
      </c>
      <c r="T279" s="487">
        <f t="shared" si="77"/>
        <v>0</v>
      </c>
      <c r="U279" s="487">
        <f>P279+Q279+R279+S279+T279</f>
        <v>3</v>
      </c>
    </row>
    <row r="280" spans="1:21">
      <c r="A280" s="481"/>
      <c r="B280" s="482" t="s">
        <v>970</v>
      </c>
      <c r="C280" s="488" t="s">
        <v>715</v>
      </c>
      <c r="D280" s="484" t="s">
        <v>972</v>
      </c>
      <c r="E280" s="488" t="s">
        <v>999</v>
      </c>
      <c r="F280" s="485">
        <v>-10</v>
      </c>
      <c r="G280" s="485">
        <v>-10</v>
      </c>
      <c r="H280" s="485">
        <v>-4</v>
      </c>
      <c r="I280" s="485"/>
      <c r="J280" s="485"/>
      <c r="K280" s="485"/>
      <c r="L280" s="485"/>
      <c r="M280" s="486">
        <f t="shared" si="75"/>
        <v>0</v>
      </c>
      <c r="N280" s="486">
        <f t="shared" si="76"/>
        <v>1</v>
      </c>
      <c r="P280" s="487">
        <f t="shared" si="77"/>
        <v>-1</v>
      </c>
      <c r="Q280" s="487">
        <f t="shared" si="77"/>
        <v>-1</v>
      </c>
      <c r="R280" s="487">
        <f t="shared" si="77"/>
        <v>-1</v>
      </c>
      <c r="S280" s="487">
        <f t="shared" si="77"/>
        <v>0</v>
      </c>
      <c r="T280" s="487">
        <f t="shared" si="77"/>
        <v>0</v>
      </c>
      <c r="U280" s="487">
        <f>P280+Q280+R280+S280+T280</f>
        <v>-3</v>
      </c>
    </row>
    <row r="281" spans="1:21">
      <c r="A281" s="481">
        <f>A279</f>
        <v>0</v>
      </c>
      <c r="B281" s="489" t="s">
        <v>973</v>
      </c>
      <c r="C281" s="490" t="s">
        <v>1045</v>
      </c>
      <c r="D281" s="484" t="s">
        <v>975</v>
      </c>
      <c r="E281" s="490" t="s">
        <v>998</v>
      </c>
      <c r="F281" s="491">
        <v>7</v>
      </c>
      <c r="G281" s="491">
        <v>12</v>
      </c>
      <c r="H281" s="491">
        <v>11</v>
      </c>
      <c r="I281" s="491"/>
      <c r="J281" s="491"/>
      <c r="K281" s="491"/>
      <c r="L281" s="491"/>
      <c r="M281" s="491">
        <f t="shared" si="75"/>
        <v>1</v>
      </c>
      <c r="N281" s="491">
        <f t="shared" si="76"/>
        <v>0</v>
      </c>
      <c r="P281" s="487">
        <f t="shared" si="77"/>
        <v>1</v>
      </c>
      <c r="Q281" s="487">
        <f t="shared" si="77"/>
        <v>1</v>
      </c>
      <c r="R281" s="487">
        <f t="shared" si="77"/>
        <v>1</v>
      </c>
      <c r="S281" s="487">
        <f t="shared" si="77"/>
        <v>0</v>
      </c>
      <c r="T281" s="487">
        <f t="shared" si="77"/>
        <v>0</v>
      </c>
      <c r="U281" s="487">
        <f>P281+Q281+R281+S281+T281</f>
        <v>3</v>
      </c>
    </row>
    <row r="282" spans="1:21">
      <c r="A282" s="481">
        <f>A279</f>
        <v>0</v>
      </c>
      <c r="B282" s="482" t="s">
        <v>968</v>
      </c>
      <c r="C282" s="488" t="str">
        <f>C279</f>
        <v>МАРХАБАЕВ</v>
      </c>
      <c r="D282" s="484" t="str">
        <f>D280</f>
        <v>Y</v>
      </c>
      <c r="E282" s="488" t="str">
        <f>E280</f>
        <v>АБЕЛЬДИНОВ</v>
      </c>
      <c r="F282" s="485">
        <v>3</v>
      </c>
      <c r="G282" s="485">
        <v>8</v>
      </c>
      <c r="H282" s="485">
        <v>9</v>
      </c>
      <c r="I282" s="485"/>
      <c r="J282" s="485"/>
      <c r="K282" s="485"/>
      <c r="L282" s="485"/>
      <c r="M282" s="486">
        <f t="shared" si="75"/>
        <v>1</v>
      </c>
      <c r="N282" s="486">
        <f t="shared" si="76"/>
        <v>0</v>
      </c>
      <c r="P282" s="487">
        <f t="shared" si="77"/>
        <v>1</v>
      </c>
      <c r="Q282" s="487">
        <f t="shared" si="77"/>
        <v>1</v>
      </c>
      <c r="R282" s="487">
        <f t="shared" si="77"/>
        <v>1</v>
      </c>
      <c r="S282" s="487">
        <f t="shared" si="77"/>
        <v>0</v>
      </c>
      <c r="T282" s="487">
        <f t="shared" si="77"/>
        <v>0</v>
      </c>
      <c r="U282" s="487">
        <f>P282+Q282+R282+S282+T282</f>
        <v>3</v>
      </c>
    </row>
    <row r="283" spans="1:21" ht="13.8" thickBot="1">
      <c r="A283" s="481">
        <f>A280</f>
        <v>0</v>
      </c>
      <c r="B283" s="482" t="s">
        <v>970</v>
      </c>
      <c r="C283" s="488" t="str">
        <f>C280</f>
        <v>ЖАНАЙ</v>
      </c>
      <c r="D283" s="484" t="str">
        <f>D279</f>
        <v>X</v>
      </c>
      <c r="E283" s="488" t="str">
        <f>E279</f>
        <v>ЖУМАШЕВ</v>
      </c>
      <c r="F283" s="485"/>
      <c r="G283" s="485"/>
      <c r="H283" s="485"/>
      <c r="I283" s="485"/>
      <c r="J283" s="485"/>
      <c r="K283" s="485"/>
      <c r="L283" s="485"/>
      <c r="M283" s="486">
        <f t="shared" si="75"/>
        <v>0</v>
      </c>
      <c r="N283" s="486">
        <f t="shared" si="76"/>
        <v>0</v>
      </c>
      <c r="P283" s="487">
        <f t="shared" si="77"/>
        <v>0</v>
      </c>
      <c r="Q283" s="487">
        <f t="shared" si="77"/>
        <v>0</v>
      </c>
      <c r="R283" s="487">
        <f t="shared" si="77"/>
        <v>0</v>
      </c>
      <c r="S283" s="487">
        <f t="shared" si="77"/>
        <v>0</v>
      </c>
      <c r="T283" s="487">
        <f t="shared" si="77"/>
        <v>0</v>
      </c>
      <c r="U283" s="487">
        <f>P283+Q283+R283+S283+T283</f>
        <v>0</v>
      </c>
    </row>
    <row r="284" spans="1:21" ht="13.8" thickBot="1">
      <c r="A284" s="472"/>
      <c r="B284" s="474"/>
      <c r="D284" s="492"/>
      <c r="F284" s="474"/>
      <c r="G284" s="474"/>
      <c r="H284" s="474"/>
      <c r="I284" s="493" t="s">
        <v>976</v>
      </c>
      <c r="J284" s="474"/>
      <c r="K284" s="474"/>
      <c r="L284" s="474"/>
      <c r="M284" s="494">
        <f>SUM(M279,M280,M281,M282,M283)</f>
        <v>3</v>
      </c>
      <c r="N284" s="495">
        <f>SUM(N279,N280,N281,N282,N283,)</f>
        <v>1</v>
      </c>
      <c r="P284" s="472"/>
      <c r="Q284" s="472"/>
      <c r="R284" s="472"/>
      <c r="S284" s="472"/>
      <c r="T284" s="472"/>
      <c r="U284" s="472"/>
    </row>
    <row r="285" spans="1:21" ht="15.6">
      <c r="A285" s="472"/>
      <c r="B285" s="474"/>
      <c r="C285" s="496" t="s">
        <v>977</v>
      </c>
      <c r="D285" s="497"/>
      <c r="E285" s="498" t="str">
        <f>C278</f>
        <v>АКТЮБИНСКАЯ обл.</v>
      </c>
      <c r="F285" s="474"/>
      <c r="G285" s="474"/>
      <c r="H285" s="474"/>
      <c r="I285" s="474"/>
      <c r="J285" s="474"/>
      <c r="K285" s="474"/>
      <c r="L285" s="474"/>
      <c r="M285" s="474"/>
      <c r="N285" s="474"/>
      <c r="P285" s="472"/>
      <c r="Q285" s="472"/>
      <c r="R285" s="472"/>
      <c r="S285" s="472"/>
      <c r="T285" s="472"/>
      <c r="U285" s="472"/>
    </row>
    <row r="286" spans="1:21">
      <c r="D286" s="499"/>
    </row>
    <row r="287" spans="1:21" ht="13.8">
      <c r="A287" s="472"/>
      <c r="B287" s="476" t="s">
        <v>1046</v>
      </c>
      <c r="D287" s="492"/>
      <c r="F287" s="474"/>
      <c r="G287" s="474"/>
      <c r="H287" s="474"/>
      <c r="I287" s="474"/>
      <c r="J287" s="474"/>
      <c r="K287" s="474"/>
      <c r="L287" s="474"/>
      <c r="M287" s="474"/>
      <c r="N287" s="474"/>
      <c r="P287" s="472"/>
      <c r="Q287" s="472"/>
      <c r="R287" s="472"/>
      <c r="S287" s="472"/>
      <c r="T287" s="472"/>
      <c r="U287" s="472"/>
    </row>
    <row r="288" spans="1:21">
      <c r="A288" s="472"/>
      <c r="B288" s="725" t="s">
        <v>959</v>
      </c>
      <c r="C288" s="477" t="s">
        <v>960</v>
      </c>
      <c r="D288" s="736" t="s">
        <v>959</v>
      </c>
      <c r="E288" s="477" t="s">
        <v>961</v>
      </c>
      <c r="F288" s="727" t="s">
        <v>962</v>
      </c>
      <c r="G288" s="728"/>
      <c r="H288" s="728"/>
      <c r="I288" s="728"/>
      <c r="J288" s="728"/>
      <c r="K288" s="727" t="s">
        <v>963</v>
      </c>
      <c r="L288" s="729"/>
      <c r="M288" s="727" t="s">
        <v>964</v>
      </c>
      <c r="N288" s="729"/>
      <c r="P288" s="472"/>
      <c r="Q288" s="472"/>
      <c r="R288" s="472"/>
      <c r="S288" s="472"/>
      <c r="T288" s="472"/>
      <c r="U288" s="472"/>
    </row>
    <row r="289" spans="1:21" ht="13.8">
      <c r="A289" s="478"/>
      <c r="B289" s="726"/>
      <c r="C289" s="479" t="s">
        <v>411</v>
      </c>
      <c r="D289" s="737"/>
      <c r="E289" s="479" t="s">
        <v>400</v>
      </c>
      <c r="F289" s="480">
        <v>1</v>
      </c>
      <c r="G289" s="480">
        <v>2</v>
      </c>
      <c r="H289" s="480">
        <v>3</v>
      </c>
      <c r="I289" s="480">
        <v>4</v>
      </c>
      <c r="J289" s="480">
        <v>5</v>
      </c>
      <c r="K289" s="480" t="s">
        <v>965</v>
      </c>
      <c r="L289" s="480" t="s">
        <v>409</v>
      </c>
      <c r="M289" s="480" t="s">
        <v>966</v>
      </c>
      <c r="N289" s="480" t="s">
        <v>967</v>
      </c>
      <c r="P289" s="472"/>
      <c r="Q289" s="472"/>
      <c r="R289" s="472"/>
      <c r="S289" s="472"/>
      <c r="T289" s="472"/>
      <c r="U289" s="472"/>
    </row>
    <row r="290" spans="1:21">
      <c r="A290" s="481"/>
      <c r="B290" s="482" t="s">
        <v>968</v>
      </c>
      <c r="C290" s="483" t="s">
        <v>1012</v>
      </c>
      <c r="D290" s="484" t="s">
        <v>969</v>
      </c>
      <c r="E290" s="483" t="s">
        <v>982</v>
      </c>
      <c r="F290" s="485">
        <v>7</v>
      </c>
      <c r="G290" s="485">
        <v>8</v>
      </c>
      <c r="H290" s="485">
        <v>-9</v>
      </c>
      <c r="I290" s="485">
        <v>7</v>
      </c>
      <c r="J290" s="485"/>
      <c r="K290" s="485"/>
      <c r="L290" s="485"/>
      <c r="M290" s="486">
        <f t="shared" ref="M290:M294" si="78">IF(OR(U290=1,U290=2,U290=3),1,0)</f>
        <v>1</v>
      </c>
      <c r="N290" s="486">
        <f t="shared" ref="N290:N294" si="79">IF(OR(U290=-1,U290=-2,U290=-3),1,0)</f>
        <v>0</v>
      </c>
      <c r="P290" s="487">
        <f t="shared" ref="P290:T294" si="80">SIGN(F290)</f>
        <v>1</v>
      </c>
      <c r="Q290" s="487">
        <f t="shared" si="80"/>
        <v>1</v>
      </c>
      <c r="R290" s="487">
        <f t="shared" si="80"/>
        <v>-1</v>
      </c>
      <c r="S290" s="487">
        <f t="shared" si="80"/>
        <v>1</v>
      </c>
      <c r="T290" s="487">
        <f t="shared" si="80"/>
        <v>0</v>
      </c>
      <c r="U290" s="487">
        <f>P290+Q290+R290+S290+T290</f>
        <v>2</v>
      </c>
    </row>
    <row r="291" spans="1:21">
      <c r="A291" s="481"/>
      <c r="B291" s="482" t="s">
        <v>970</v>
      </c>
      <c r="C291" s="488" t="s">
        <v>1011</v>
      </c>
      <c r="D291" s="484" t="s">
        <v>972</v>
      </c>
      <c r="E291" s="488" t="s">
        <v>983</v>
      </c>
      <c r="F291" s="485">
        <v>10</v>
      </c>
      <c r="G291" s="485">
        <v>5</v>
      </c>
      <c r="H291" s="485">
        <v>-8</v>
      </c>
      <c r="I291" s="485">
        <v>3</v>
      </c>
      <c r="J291" s="485"/>
      <c r="K291" s="485"/>
      <c r="L291" s="485"/>
      <c r="M291" s="486">
        <f t="shared" si="78"/>
        <v>1</v>
      </c>
      <c r="N291" s="486">
        <f t="shared" si="79"/>
        <v>0</v>
      </c>
      <c r="P291" s="487">
        <f t="shared" si="80"/>
        <v>1</v>
      </c>
      <c r="Q291" s="487">
        <f t="shared" si="80"/>
        <v>1</v>
      </c>
      <c r="R291" s="487">
        <f t="shared" si="80"/>
        <v>-1</v>
      </c>
      <c r="S291" s="487">
        <f t="shared" si="80"/>
        <v>1</v>
      </c>
      <c r="T291" s="487">
        <f t="shared" si="80"/>
        <v>0</v>
      </c>
      <c r="U291" s="487">
        <f>P291+Q291+R291+S291+T291</f>
        <v>2</v>
      </c>
    </row>
    <row r="292" spans="1:21">
      <c r="A292" s="481">
        <f>A290</f>
        <v>0</v>
      </c>
      <c r="B292" s="489" t="s">
        <v>973</v>
      </c>
      <c r="C292" s="490" t="s">
        <v>1013</v>
      </c>
      <c r="D292" s="484" t="s">
        <v>975</v>
      </c>
      <c r="E292" s="490" t="s">
        <v>985</v>
      </c>
      <c r="F292" s="491">
        <v>10</v>
      </c>
      <c r="G292" s="491">
        <v>11</v>
      </c>
      <c r="H292" s="491">
        <v>-9</v>
      </c>
      <c r="I292" s="491">
        <v>-7</v>
      </c>
      <c r="J292" s="491">
        <v>-9</v>
      </c>
      <c r="K292" s="491"/>
      <c r="L292" s="491"/>
      <c r="M292" s="491">
        <f t="shared" si="78"/>
        <v>0</v>
      </c>
      <c r="N292" s="491">
        <f t="shared" si="79"/>
        <v>1</v>
      </c>
      <c r="P292" s="487">
        <f t="shared" si="80"/>
        <v>1</v>
      </c>
      <c r="Q292" s="487">
        <f t="shared" si="80"/>
        <v>1</v>
      </c>
      <c r="R292" s="487">
        <f t="shared" si="80"/>
        <v>-1</v>
      </c>
      <c r="S292" s="487">
        <f t="shared" si="80"/>
        <v>-1</v>
      </c>
      <c r="T292" s="487">
        <f t="shared" si="80"/>
        <v>-1</v>
      </c>
      <c r="U292" s="487">
        <f>P292+Q292+R292+S292+T292</f>
        <v>-1</v>
      </c>
    </row>
    <row r="293" spans="1:21">
      <c r="A293" s="481">
        <f>A290</f>
        <v>0</v>
      </c>
      <c r="B293" s="482" t="s">
        <v>968</v>
      </c>
      <c r="C293" s="488" t="str">
        <f>C290</f>
        <v>РАМАЗАНОВ</v>
      </c>
      <c r="D293" s="484" t="str">
        <f>D291</f>
        <v>Y</v>
      </c>
      <c r="E293" s="488" t="str">
        <f>E291</f>
        <v>КАПЫШЕВ</v>
      </c>
      <c r="F293" s="485">
        <v>6</v>
      </c>
      <c r="G293" s="485">
        <v>3</v>
      </c>
      <c r="H293" s="485">
        <v>5</v>
      </c>
      <c r="I293" s="485"/>
      <c r="J293" s="485"/>
      <c r="K293" s="485"/>
      <c r="L293" s="485"/>
      <c r="M293" s="486">
        <f t="shared" si="78"/>
        <v>1</v>
      </c>
      <c r="N293" s="486">
        <f t="shared" si="79"/>
        <v>0</v>
      </c>
      <c r="P293" s="487">
        <f t="shared" si="80"/>
        <v>1</v>
      </c>
      <c r="Q293" s="487">
        <f t="shared" si="80"/>
        <v>1</v>
      </c>
      <c r="R293" s="487">
        <f t="shared" si="80"/>
        <v>1</v>
      </c>
      <c r="S293" s="487">
        <f t="shared" si="80"/>
        <v>0</v>
      </c>
      <c r="T293" s="487">
        <f t="shared" si="80"/>
        <v>0</v>
      </c>
      <c r="U293" s="487">
        <f>P293+Q293+R293+S293+T293</f>
        <v>3</v>
      </c>
    </row>
    <row r="294" spans="1:21" ht="13.8" thickBot="1">
      <c r="A294" s="481">
        <f>A291</f>
        <v>0</v>
      </c>
      <c r="B294" s="482" t="s">
        <v>970</v>
      </c>
      <c r="C294" s="488" t="str">
        <f>C291</f>
        <v>АСКАР</v>
      </c>
      <c r="D294" s="484" t="str">
        <f>D290</f>
        <v>X</v>
      </c>
      <c r="E294" s="488" t="str">
        <f>E290</f>
        <v>САЛАМАТОВ</v>
      </c>
      <c r="F294" s="485"/>
      <c r="G294" s="485"/>
      <c r="H294" s="485"/>
      <c r="I294" s="485"/>
      <c r="J294" s="485"/>
      <c r="K294" s="485"/>
      <c r="L294" s="485"/>
      <c r="M294" s="486">
        <f t="shared" si="78"/>
        <v>0</v>
      </c>
      <c r="N294" s="486">
        <f t="shared" si="79"/>
        <v>0</v>
      </c>
      <c r="P294" s="487">
        <f t="shared" si="80"/>
        <v>0</v>
      </c>
      <c r="Q294" s="487">
        <f t="shared" si="80"/>
        <v>0</v>
      </c>
      <c r="R294" s="487">
        <f t="shared" si="80"/>
        <v>0</v>
      </c>
      <c r="S294" s="487">
        <f t="shared" si="80"/>
        <v>0</v>
      </c>
      <c r="T294" s="487">
        <f t="shared" si="80"/>
        <v>0</v>
      </c>
      <c r="U294" s="487">
        <f>P294+Q294+R294+S294+T294</f>
        <v>0</v>
      </c>
    </row>
    <row r="295" spans="1:21" ht="13.8" thickBot="1">
      <c r="A295" s="472"/>
      <c r="B295" s="474"/>
      <c r="D295" s="492"/>
      <c r="F295" s="474"/>
      <c r="G295" s="474"/>
      <c r="H295" s="474"/>
      <c r="I295" s="493" t="s">
        <v>976</v>
      </c>
      <c r="J295" s="474"/>
      <c r="K295" s="474"/>
      <c r="L295" s="474"/>
      <c r="M295" s="494">
        <f>SUM(M290,M291,M292,M293,M294)</f>
        <v>3</v>
      </c>
      <c r="N295" s="495">
        <f>SUM(N290,N291,N292,N293,N294,)</f>
        <v>1</v>
      </c>
      <c r="P295" s="472"/>
      <c r="Q295" s="472"/>
      <c r="R295" s="472"/>
      <c r="S295" s="472"/>
      <c r="T295" s="472"/>
      <c r="U295" s="472"/>
    </row>
    <row r="296" spans="1:21" ht="15.6">
      <c r="A296" s="472"/>
      <c r="B296" s="474"/>
      <c r="C296" s="496" t="s">
        <v>977</v>
      </c>
      <c r="D296" s="497"/>
      <c r="E296" s="498" t="str">
        <f>C289</f>
        <v>МАНГИСТАУСКАЯ обл.</v>
      </c>
      <c r="F296" s="474"/>
      <c r="G296" s="474"/>
      <c r="H296" s="474"/>
      <c r="I296" s="474"/>
      <c r="J296" s="474"/>
      <c r="K296" s="474"/>
      <c r="L296" s="474"/>
      <c r="M296" s="474"/>
      <c r="N296" s="474"/>
      <c r="P296" s="472"/>
      <c r="Q296" s="472"/>
      <c r="R296" s="472"/>
      <c r="S296" s="472"/>
      <c r="T296" s="472"/>
      <c r="U296" s="472"/>
    </row>
    <row r="297" spans="1:21">
      <c r="D297" s="499"/>
    </row>
    <row r="298" spans="1:21" ht="13.8">
      <c r="A298" s="472"/>
      <c r="B298" s="476" t="s">
        <v>1047</v>
      </c>
      <c r="D298" s="492"/>
      <c r="F298" s="474"/>
      <c r="G298" s="474"/>
      <c r="H298" s="474"/>
      <c r="I298" s="474"/>
      <c r="J298" s="474"/>
      <c r="K298" s="474"/>
      <c r="L298" s="474"/>
      <c r="M298" s="474"/>
      <c r="N298" s="474"/>
      <c r="P298" s="472"/>
      <c r="Q298" s="472"/>
      <c r="R298" s="472"/>
      <c r="S298" s="472"/>
      <c r="T298" s="472"/>
      <c r="U298" s="472"/>
    </row>
    <row r="299" spans="1:21">
      <c r="A299" s="472"/>
      <c r="B299" s="725" t="s">
        <v>959</v>
      </c>
      <c r="C299" s="477" t="s">
        <v>960</v>
      </c>
      <c r="D299" s="736" t="s">
        <v>959</v>
      </c>
      <c r="E299" s="477" t="s">
        <v>961</v>
      </c>
      <c r="F299" s="727" t="s">
        <v>962</v>
      </c>
      <c r="G299" s="728"/>
      <c r="H299" s="728"/>
      <c r="I299" s="728"/>
      <c r="J299" s="728"/>
      <c r="K299" s="727" t="s">
        <v>963</v>
      </c>
      <c r="L299" s="729"/>
      <c r="M299" s="727" t="s">
        <v>964</v>
      </c>
      <c r="N299" s="729"/>
      <c r="P299" s="472"/>
      <c r="Q299" s="472"/>
      <c r="R299" s="472"/>
      <c r="S299" s="472"/>
      <c r="T299" s="472"/>
      <c r="U299" s="472"/>
    </row>
    <row r="300" spans="1:21" ht="13.8">
      <c r="A300" s="478"/>
      <c r="B300" s="726"/>
      <c r="C300" s="479" t="s">
        <v>404</v>
      </c>
      <c r="D300" s="737"/>
      <c r="E300" s="479" t="s">
        <v>387</v>
      </c>
      <c r="F300" s="480">
        <v>1</v>
      </c>
      <c r="G300" s="480">
        <v>2</v>
      </c>
      <c r="H300" s="480">
        <v>3</v>
      </c>
      <c r="I300" s="480">
        <v>4</v>
      </c>
      <c r="J300" s="480">
        <v>5</v>
      </c>
      <c r="K300" s="480" t="s">
        <v>965</v>
      </c>
      <c r="L300" s="480" t="s">
        <v>409</v>
      </c>
      <c r="M300" s="480" t="s">
        <v>966</v>
      </c>
      <c r="N300" s="480" t="s">
        <v>967</v>
      </c>
      <c r="P300" s="472"/>
      <c r="Q300" s="472"/>
      <c r="R300" s="472"/>
      <c r="S300" s="472"/>
      <c r="T300" s="472"/>
      <c r="U300" s="472"/>
    </row>
    <row r="301" spans="1:21">
      <c r="A301" s="481"/>
      <c r="B301" s="482" t="s">
        <v>968</v>
      </c>
      <c r="C301" s="483" t="s">
        <v>992</v>
      </c>
      <c r="D301" s="484" t="s">
        <v>969</v>
      </c>
      <c r="E301" s="483" t="s">
        <v>979</v>
      </c>
      <c r="F301" s="485">
        <v>8</v>
      </c>
      <c r="G301" s="485">
        <v>-5</v>
      </c>
      <c r="H301" s="485">
        <v>-4</v>
      </c>
      <c r="I301" s="485">
        <v>-10</v>
      </c>
      <c r="J301" s="485"/>
      <c r="K301" s="485"/>
      <c r="L301" s="485"/>
      <c r="M301" s="486">
        <f t="shared" ref="M301:M305" si="81">IF(OR(U301=1,U301=2,U301=3),1,0)</f>
        <v>0</v>
      </c>
      <c r="N301" s="486">
        <f t="shared" ref="N301:N305" si="82">IF(OR(U301=-1,U301=-2,U301=-3),1,0)</f>
        <v>1</v>
      </c>
      <c r="P301" s="487">
        <f t="shared" ref="P301:T305" si="83">SIGN(F301)</f>
        <v>1</v>
      </c>
      <c r="Q301" s="487">
        <f t="shared" si="83"/>
        <v>-1</v>
      </c>
      <c r="R301" s="487">
        <f t="shared" si="83"/>
        <v>-1</v>
      </c>
      <c r="S301" s="487">
        <f t="shared" si="83"/>
        <v>-1</v>
      </c>
      <c r="T301" s="487">
        <f t="shared" si="83"/>
        <v>0</v>
      </c>
      <c r="U301" s="487">
        <f>P301+Q301+R301+S301+T301</f>
        <v>-2</v>
      </c>
    </row>
    <row r="302" spans="1:21">
      <c r="A302" s="481"/>
      <c r="B302" s="482" t="s">
        <v>970</v>
      </c>
      <c r="C302" s="488" t="s">
        <v>989</v>
      </c>
      <c r="D302" s="484" t="s">
        <v>972</v>
      </c>
      <c r="E302" s="488" t="s">
        <v>699</v>
      </c>
      <c r="F302" s="485">
        <v>-4</v>
      </c>
      <c r="G302" s="485">
        <v>-3</v>
      </c>
      <c r="H302" s="485">
        <v>-8</v>
      </c>
      <c r="I302" s="485"/>
      <c r="J302" s="485"/>
      <c r="K302" s="485"/>
      <c r="L302" s="485"/>
      <c r="M302" s="486">
        <f t="shared" si="81"/>
        <v>0</v>
      </c>
      <c r="N302" s="486">
        <f t="shared" si="82"/>
        <v>1</v>
      </c>
      <c r="P302" s="487">
        <f t="shared" si="83"/>
        <v>-1</v>
      </c>
      <c r="Q302" s="487">
        <f t="shared" si="83"/>
        <v>-1</v>
      </c>
      <c r="R302" s="487">
        <f t="shared" si="83"/>
        <v>-1</v>
      </c>
      <c r="S302" s="487">
        <f t="shared" si="83"/>
        <v>0</v>
      </c>
      <c r="T302" s="487">
        <f t="shared" si="83"/>
        <v>0</v>
      </c>
      <c r="U302" s="487">
        <f>P302+Q302+R302+S302+T302</f>
        <v>-3</v>
      </c>
    </row>
    <row r="303" spans="1:21">
      <c r="A303" s="481">
        <f>A301</f>
        <v>0</v>
      </c>
      <c r="B303" s="489" t="s">
        <v>973</v>
      </c>
      <c r="C303" s="490" t="s">
        <v>988</v>
      </c>
      <c r="D303" s="484" t="s">
        <v>975</v>
      </c>
      <c r="E303" s="490" t="s">
        <v>1048</v>
      </c>
      <c r="F303" s="491">
        <v>-8</v>
      </c>
      <c r="G303" s="491">
        <v>10</v>
      </c>
      <c r="H303" s="491">
        <v>-7</v>
      </c>
      <c r="I303" s="491">
        <v>-10</v>
      </c>
      <c r="J303" s="491"/>
      <c r="K303" s="491"/>
      <c r="L303" s="491"/>
      <c r="M303" s="491">
        <f t="shared" si="81"/>
        <v>0</v>
      </c>
      <c r="N303" s="491">
        <f t="shared" si="82"/>
        <v>1</v>
      </c>
      <c r="P303" s="487">
        <f t="shared" si="83"/>
        <v>-1</v>
      </c>
      <c r="Q303" s="487">
        <f t="shared" si="83"/>
        <v>1</v>
      </c>
      <c r="R303" s="487">
        <f t="shared" si="83"/>
        <v>-1</v>
      </c>
      <c r="S303" s="487">
        <f t="shared" si="83"/>
        <v>-1</v>
      </c>
      <c r="T303" s="487">
        <f t="shared" si="83"/>
        <v>0</v>
      </c>
      <c r="U303" s="487">
        <f>P303+Q303+R303+S303+T303</f>
        <v>-2</v>
      </c>
    </row>
    <row r="304" spans="1:21">
      <c r="A304" s="481">
        <f>A301</f>
        <v>0</v>
      </c>
      <c r="B304" s="482" t="s">
        <v>968</v>
      </c>
      <c r="C304" s="488" t="str">
        <f>C301</f>
        <v>АМАНГЕЛДЫУЛЫ</v>
      </c>
      <c r="D304" s="484" t="str">
        <f>D302</f>
        <v>Y</v>
      </c>
      <c r="E304" s="488" t="str">
        <f>E302</f>
        <v>АХТАНОВ</v>
      </c>
      <c r="F304" s="485"/>
      <c r="G304" s="485"/>
      <c r="H304" s="485"/>
      <c r="I304" s="485"/>
      <c r="J304" s="485"/>
      <c r="K304" s="485"/>
      <c r="L304" s="485"/>
      <c r="M304" s="486">
        <f t="shared" si="81"/>
        <v>0</v>
      </c>
      <c r="N304" s="486">
        <f t="shared" si="82"/>
        <v>0</v>
      </c>
      <c r="P304" s="487">
        <f t="shared" si="83"/>
        <v>0</v>
      </c>
      <c r="Q304" s="487">
        <f t="shared" si="83"/>
        <v>0</v>
      </c>
      <c r="R304" s="487">
        <f t="shared" si="83"/>
        <v>0</v>
      </c>
      <c r="S304" s="487">
        <f t="shared" si="83"/>
        <v>0</v>
      </c>
      <c r="T304" s="487">
        <f t="shared" si="83"/>
        <v>0</v>
      </c>
      <c r="U304" s="487">
        <f>P304+Q304+R304+S304+T304</f>
        <v>0</v>
      </c>
    </row>
    <row r="305" spans="1:21" ht="13.8" thickBot="1">
      <c r="A305" s="481">
        <f>A302</f>
        <v>0</v>
      </c>
      <c r="B305" s="482" t="s">
        <v>970</v>
      </c>
      <c r="C305" s="488" t="str">
        <f>C302</f>
        <v>ТОЛСУБАЕВ</v>
      </c>
      <c r="D305" s="484" t="str">
        <f>D301</f>
        <v>X</v>
      </c>
      <c r="E305" s="488" t="str">
        <f>E301</f>
        <v>ХАЗКЕН</v>
      </c>
      <c r="F305" s="485"/>
      <c r="G305" s="485"/>
      <c r="H305" s="485"/>
      <c r="I305" s="485"/>
      <c r="J305" s="485"/>
      <c r="K305" s="485"/>
      <c r="L305" s="485"/>
      <c r="M305" s="486">
        <f t="shared" si="81"/>
        <v>0</v>
      </c>
      <c r="N305" s="486">
        <f t="shared" si="82"/>
        <v>0</v>
      </c>
      <c r="P305" s="487">
        <f t="shared" si="83"/>
        <v>0</v>
      </c>
      <c r="Q305" s="487">
        <f t="shared" si="83"/>
        <v>0</v>
      </c>
      <c r="R305" s="487">
        <f t="shared" si="83"/>
        <v>0</v>
      </c>
      <c r="S305" s="487">
        <f t="shared" si="83"/>
        <v>0</v>
      </c>
      <c r="T305" s="487">
        <f t="shared" si="83"/>
        <v>0</v>
      </c>
      <c r="U305" s="487">
        <f>P305+Q305+R305+S305+T305</f>
        <v>0</v>
      </c>
    </row>
    <row r="306" spans="1:21" ht="13.8" thickBot="1">
      <c r="A306" s="472"/>
      <c r="B306" s="474"/>
      <c r="D306" s="492"/>
      <c r="F306" s="474"/>
      <c r="G306" s="474"/>
      <c r="H306" s="474"/>
      <c r="I306" s="493" t="s">
        <v>976</v>
      </c>
      <c r="J306" s="474"/>
      <c r="K306" s="474"/>
      <c r="L306" s="474"/>
      <c r="M306" s="494">
        <f>SUM(M301,M302,M303,M304,M305)</f>
        <v>0</v>
      </c>
      <c r="N306" s="495">
        <f>SUM(N301,N302,N303,N304,N305,)</f>
        <v>3</v>
      </c>
      <c r="P306" s="472"/>
      <c r="Q306" s="472"/>
      <c r="R306" s="472"/>
      <c r="S306" s="472"/>
      <c r="T306" s="472"/>
      <c r="U306" s="472"/>
    </row>
    <row r="307" spans="1:21" ht="15.6">
      <c r="A307" s="472"/>
      <c r="B307" s="474"/>
      <c r="C307" s="496" t="s">
        <v>977</v>
      </c>
      <c r="D307" s="497"/>
      <c r="E307" s="498" t="str">
        <f>E300</f>
        <v>ПАВЛОДАРСКАЯ обл.</v>
      </c>
      <c r="F307" s="474"/>
      <c r="G307" s="474"/>
      <c r="H307" s="474"/>
      <c r="I307" s="474"/>
      <c r="J307" s="474"/>
      <c r="K307" s="474"/>
      <c r="L307" s="474"/>
      <c r="M307" s="474"/>
      <c r="N307" s="474"/>
      <c r="P307" s="472"/>
      <c r="Q307" s="472"/>
      <c r="R307" s="472"/>
      <c r="S307" s="472"/>
      <c r="T307" s="472"/>
      <c r="U307" s="472"/>
    </row>
    <row r="308" spans="1:21">
      <c r="D308" s="499"/>
    </row>
    <row r="309" spans="1:21" ht="13.8">
      <c r="A309" s="472"/>
      <c r="B309" s="476" t="s">
        <v>1049</v>
      </c>
      <c r="D309" s="492"/>
      <c r="F309" s="474"/>
      <c r="G309" s="474"/>
      <c r="H309" s="474"/>
      <c r="I309" s="474"/>
      <c r="J309" s="474"/>
      <c r="K309" s="474"/>
      <c r="L309" s="474"/>
      <c r="M309" s="474"/>
      <c r="N309" s="474"/>
      <c r="P309" s="472"/>
      <c r="Q309" s="472"/>
      <c r="R309" s="472"/>
      <c r="S309" s="472"/>
      <c r="T309" s="472"/>
      <c r="U309" s="472"/>
    </row>
    <row r="310" spans="1:21">
      <c r="A310" s="472"/>
      <c r="B310" s="725" t="s">
        <v>959</v>
      </c>
      <c r="C310" s="477" t="s">
        <v>960</v>
      </c>
      <c r="D310" s="736" t="s">
        <v>959</v>
      </c>
      <c r="E310" s="477" t="s">
        <v>961</v>
      </c>
      <c r="F310" s="727" t="s">
        <v>962</v>
      </c>
      <c r="G310" s="728"/>
      <c r="H310" s="728"/>
      <c r="I310" s="728"/>
      <c r="J310" s="728"/>
      <c r="K310" s="727" t="s">
        <v>963</v>
      </c>
      <c r="L310" s="729"/>
      <c r="M310" s="727" t="s">
        <v>964</v>
      </c>
      <c r="N310" s="729"/>
      <c r="P310" s="472"/>
      <c r="Q310" s="472"/>
      <c r="R310" s="472"/>
      <c r="S310" s="472"/>
      <c r="T310" s="472"/>
      <c r="U310" s="472"/>
    </row>
    <row r="311" spans="1:21" ht="13.8">
      <c r="A311" s="478"/>
      <c r="B311" s="726"/>
      <c r="C311" s="479" t="s">
        <v>13</v>
      </c>
      <c r="D311" s="737"/>
      <c r="E311" s="479" t="s">
        <v>55</v>
      </c>
      <c r="F311" s="480">
        <v>1</v>
      </c>
      <c r="G311" s="480">
        <v>2</v>
      </c>
      <c r="H311" s="480">
        <v>3</v>
      </c>
      <c r="I311" s="480">
        <v>4</v>
      </c>
      <c r="J311" s="480">
        <v>5</v>
      </c>
      <c r="K311" s="480" t="s">
        <v>965</v>
      </c>
      <c r="L311" s="480" t="s">
        <v>409</v>
      </c>
      <c r="M311" s="480" t="s">
        <v>966</v>
      </c>
      <c r="N311" s="480" t="s">
        <v>967</v>
      </c>
      <c r="P311" s="472"/>
      <c r="Q311" s="472"/>
      <c r="R311" s="472"/>
      <c r="S311" s="472"/>
      <c r="T311" s="472"/>
      <c r="U311" s="472"/>
    </row>
    <row r="312" spans="1:21">
      <c r="A312" s="481"/>
      <c r="B312" s="482" t="s">
        <v>968</v>
      </c>
      <c r="C312" s="483" t="s">
        <v>701</v>
      </c>
      <c r="D312" s="484" t="s">
        <v>969</v>
      </c>
      <c r="E312" s="483" t="s">
        <v>717</v>
      </c>
      <c r="F312" s="485">
        <v>-5</v>
      </c>
      <c r="G312" s="485">
        <v>8</v>
      </c>
      <c r="H312" s="485">
        <v>-9</v>
      </c>
      <c r="I312" s="485">
        <v>7</v>
      </c>
      <c r="J312" s="485">
        <v>8</v>
      </c>
      <c r="K312" s="485"/>
      <c r="L312" s="485"/>
      <c r="M312" s="486">
        <f t="shared" ref="M312:M316" si="84">IF(OR(U312=1,U312=2,U312=3),1,0)</f>
        <v>1</v>
      </c>
      <c r="N312" s="486">
        <f t="shared" ref="N312:N316" si="85">IF(OR(U312=-1,U312=-2,U312=-3),1,0)</f>
        <v>0</v>
      </c>
      <c r="P312" s="487">
        <f t="shared" ref="P312:T316" si="86">SIGN(F312)</f>
        <v>-1</v>
      </c>
      <c r="Q312" s="487">
        <f t="shared" si="86"/>
        <v>1</v>
      </c>
      <c r="R312" s="487">
        <f t="shared" si="86"/>
        <v>-1</v>
      </c>
      <c r="S312" s="487">
        <f t="shared" si="86"/>
        <v>1</v>
      </c>
      <c r="T312" s="487">
        <f t="shared" si="86"/>
        <v>1</v>
      </c>
      <c r="U312" s="487">
        <f>P312+Q312+R312+S312+T312</f>
        <v>1</v>
      </c>
    </row>
    <row r="313" spans="1:21">
      <c r="A313" s="481"/>
      <c r="B313" s="482" t="s">
        <v>970</v>
      </c>
      <c r="C313" s="483" t="s">
        <v>703</v>
      </c>
      <c r="D313" s="484" t="s">
        <v>972</v>
      </c>
      <c r="E313" s="488" t="s">
        <v>674</v>
      </c>
      <c r="F313" s="485">
        <v>10</v>
      </c>
      <c r="G313" s="485">
        <v>-5</v>
      </c>
      <c r="H313" s="485">
        <v>-8</v>
      </c>
      <c r="I313" s="485">
        <v>9</v>
      </c>
      <c r="J313" s="485">
        <v>-7</v>
      </c>
      <c r="K313" s="485"/>
      <c r="L313" s="485"/>
      <c r="M313" s="486">
        <f t="shared" si="84"/>
        <v>0</v>
      </c>
      <c r="N313" s="486">
        <f t="shared" si="85"/>
        <v>1</v>
      </c>
      <c r="P313" s="487">
        <f t="shared" si="86"/>
        <v>1</v>
      </c>
      <c r="Q313" s="487">
        <f t="shared" si="86"/>
        <v>-1</v>
      </c>
      <c r="R313" s="487">
        <f t="shared" si="86"/>
        <v>-1</v>
      </c>
      <c r="S313" s="487">
        <f t="shared" si="86"/>
        <v>1</v>
      </c>
      <c r="T313" s="487">
        <f t="shared" si="86"/>
        <v>-1</v>
      </c>
      <c r="U313" s="487">
        <f>P313+Q313+R313+S313+T313</f>
        <v>-1</v>
      </c>
    </row>
    <row r="314" spans="1:21">
      <c r="A314" s="481">
        <f>A312</f>
        <v>0</v>
      </c>
      <c r="B314" s="489" t="s">
        <v>973</v>
      </c>
      <c r="C314" s="490" t="s">
        <v>711</v>
      </c>
      <c r="D314" s="484" t="s">
        <v>975</v>
      </c>
      <c r="E314" s="490" t="s">
        <v>691</v>
      </c>
      <c r="F314" s="491">
        <v>-6</v>
      </c>
      <c r="G314" s="491">
        <v>5</v>
      </c>
      <c r="H314" s="491">
        <v>7</v>
      </c>
      <c r="I314" s="491">
        <v>8</v>
      </c>
      <c r="J314" s="491"/>
      <c r="K314" s="491"/>
      <c r="L314" s="491"/>
      <c r="M314" s="491">
        <f t="shared" si="84"/>
        <v>1</v>
      </c>
      <c r="N314" s="491">
        <f t="shared" si="85"/>
        <v>0</v>
      </c>
      <c r="P314" s="487">
        <f t="shared" si="86"/>
        <v>-1</v>
      </c>
      <c r="Q314" s="487">
        <f t="shared" si="86"/>
        <v>1</v>
      </c>
      <c r="R314" s="487">
        <f t="shared" si="86"/>
        <v>1</v>
      </c>
      <c r="S314" s="487">
        <f t="shared" si="86"/>
        <v>1</v>
      </c>
      <c r="T314" s="487">
        <f t="shared" si="86"/>
        <v>0</v>
      </c>
      <c r="U314" s="487">
        <f>P314+Q314+R314+S314+T314</f>
        <v>2</v>
      </c>
    </row>
    <row r="315" spans="1:21">
      <c r="A315" s="481">
        <f>A312</f>
        <v>0</v>
      </c>
      <c r="B315" s="482" t="s">
        <v>968</v>
      </c>
      <c r="C315" s="488" t="str">
        <f>C312</f>
        <v>КЕНЖИГУЛОВ А.</v>
      </c>
      <c r="D315" s="484" t="str">
        <f>D313</f>
        <v>Y</v>
      </c>
      <c r="E315" s="488" t="str">
        <f>E313</f>
        <v>ЖОЛУДЕВ</v>
      </c>
      <c r="F315" s="485">
        <v>-6</v>
      </c>
      <c r="G315" s="485">
        <v>-11</v>
      </c>
      <c r="H315" s="485">
        <v>6</v>
      </c>
      <c r="I315" s="485">
        <v>4</v>
      </c>
      <c r="J315" s="485">
        <v>8</v>
      </c>
      <c r="K315" s="485"/>
      <c r="L315" s="485"/>
      <c r="M315" s="486">
        <f t="shared" si="84"/>
        <v>1</v>
      </c>
      <c r="N315" s="486">
        <f t="shared" si="85"/>
        <v>0</v>
      </c>
      <c r="P315" s="487">
        <f t="shared" si="86"/>
        <v>-1</v>
      </c>
      <c r="Q315" s="487">
        <f t="shared" si="86"/>
        <v>-1</v>
      </c>
      <c r="R315" s="487">
        <f t="shared" si="86"/>
        <v>1</v>
      </c>
      <c r="S315" s="487">
        <f t="shared" si="86"/>
        <v>1</v>
      </c>
      <c r="T315" s="487">
        <f t="shared" si="86"/>
        <v>1</v>
      </c>
      <c r="U315" s="487">
        <f>P315+Q315+R315+S315+T315</f>
        <v>1</v>
      </c>
    </row>
    <row r="316" spans="1:21" ht="13.8" thickBot="1">
      <c r="A316" s="481">
        <f>A313</f>
        <v>0</v>
      </c>
      <c r="B316" s="482" t="s">
        <v>970</v>
      </c>
      <c r="C316" s="488" t="str">
        <f>C313</f>
        <v>КЕНЖИГУЛОВ Д.</v>
      </c>
      <c r="D316" s="484" t="str">
        <f>D312</f>
        <v>X</v>
      </c>
      <c r="E316" s="488" t="str">
        <f>E312</f>
        <v>КУРМАМБАЕВ</v>
      </c>
      <c r="F316" s="485"/>
      <c r="G316" s="485"/>
      <c r="H316" s="485"/>
      <c r="I316" s="485"/>
      <c r="J316" s="485"/>
      <c r="K316" s="485"/>
      <c r="L316" s="485"/>
      <c r="M316" s="486">
        <f t="shared" si="84"/>
        <v>0</v>
      </c>
      <c r="N316" s="486">
        <f t="shared" si="85"/>
        <v>0</v>
      </c>
      <c r="P316" s="487">
        <f t="shared" si="86"/>
        <v>0</v>
      </c>
      <c r="Q316" s="487">
        <f t="shared" si="86"/>
        <v>0</v>
      </c>
      <c r="R316" s="487">
        <f t="shared" si="86"/>
        <v>0</v>
      </c>
      <c r="S316" s="487">
        <f t="shared" si="86"/>
        <v>0</v>
      </c>
      <c r="T316" s="487">
        <f t="shared" si="86"/>
        <v>0</v>
      </c>
      <c r="U316" s="487">
        <f>P316+Q316+R316+S316+T316</f>
        <v>0</v>
      </c>
    </row>
    <row r="317" spans="1:21" ht="13.8" thickBot="1">
      <c r="A317" s="472"/>
      <c r="B317" s="474"/>
      <c r="D317" s="492"/>
      <c r="F317" s="474"/>
      <c r="G317" s="474"/>
      <c r="H317" s="474"/>
      <c r="I317" s="493" t="s">
        <v>976</v>
      </c>
      <c r="J317" s="474"/>
      <c r="K317" s="474"/>
      <c r="L317" s="474"/>
      <c r="M317" s="494">
        <f>SUM(M312,M313,M314,M315,M316)</f>
        <v>3</v>
      </c>
      <c r="N317" s="495">
        <f>SUM(N312,N313,N314,N315,N316,)</f>
        <v>1</v>
      </c>
      <c r="P317" s="472"/>
      <c r="Q317" s="472"/>
      <c r="R317" s="472"/>
      <c r="S317" s="472"/>
      <c r="T317" s="472"/>
      <c r="U317" s="472"/>
    </row>
    <row r="318" spans="1:21" ht="15.6">
      <c r="A318" s="472"/>
      <c r="B318" s="474"/>
      <c r="C318" s="496" t="s">
        <v>977</v>
      </c>
      <c r="D318" s="497"/>
      <c r="E318" s="498" t="str">
        <f>C311</f>
        <v>ЗКО</v>
      </c>
      <c r="F318" s="474"/>
      <c r="G318" s="474"/>
      <c r="H318" s="474"/>
      <c r="I318" s="474"/>
      <c r="J318" s="474"/>
      <c r="K318" s="474"/>
      <c r="L318" s="474"/>
      <c r="M318" s="474"/>
      <c r="N318" s="474"/>
      <c r="P318" s="472"/>
      <c r="Q318" s="472"/>
      <c r="R318" s="472"/>
      <c r="S318" s="472"/>
      <c r="T318" s="472"/>
      <c r="U318" s="472"/>
    </row>
    <row r="319" spans="1:21">
      <c r="D319" s="499"/>
    </row>
    <row r="320" spans="1:21" ht="13.8">
      <c r="A320" s="472"/>
      <c r="B320" s="476" t="s">
        <v>1050</v>
      </c>
      <c r="D320" s="492"/>
      <c r="F320" s="474"/>
      <c r="G320" s="474"/>
      <c r="H320" s="474"/>
      <c r="I320" s="474"/>
      <c r="J320" s="474"/>
      <c r="K320" s="474"/>
      <c r="L320" s="474"/>
      <c r="M320" s="474"/>
      <c r="N320" s="474"/>
      <c r="P320" s="472"/>
      <c r="Q320" s="472"/>
      <c r="R320" s="472"/>
      <c r="S320" s="472"/>
      <c r="T320" s="472"/>
      <c r="U320" s="472"/>
    </row>
    <row r="321" spans="1:21">
      <c r="A321" s="472"/>
      <c r="B321" s="725" t="s">
        <v>959</v>
      </c>
      <c r="C321" s="477" t="s">
        <v>960</v>
      </c>
      <c r="D321" s="736" t="s">
        <v>959</v>
      </c>
      <c r="E321" s="477" t="s">
        <v>961</v>
      </c>
      <c r="F321" s="727" t="s">
        <v>962</v>
      </c>
      <c r="G321" s="728"/>
      <c r="H321" s="728"/>
      <c r="I321" s="728"/>
      <c r="J321" s="728"/>
      <c r="K321" s="727" t="s">
        <v>963</v>
      </c>
      <c r="L321" s="729"/>
      <c r="M321" s="727" t="s">
        <v>964</v>
      </c>
      <c r="N321" s="729"/>
      <c r="P321" s="472"/>
      <c r="Q321" s="472"/>
      <c r="R321" s="472"/>
      <c r="S321" s="472"/>
      <c r="T321" s="472"/>
      <c r="U321" s="472"/>
    </row>
    <row r="322" spans="1:21" ht="13.8">
      <c r="A322" s="478"/>
      <c r="B322" s="726"/>
      <c r="C322" s="479" t="s">
        <v>379</v>
      </c>
      <c r="D322" s="737"/>
      <c r="E322" s="479" t="s">
        <v>386</v>
      </c>
      <c r="F322" s="480">
        <v>1</v>
      </c>
      <c r="G322" s="480">
        <v>2</v>
      </c>
      <c r="H322" s="480">
        <v>3</v>
      </c>
      <c r="I322" s="480">
        <v>4</v>
      </c>
      <c r="J322" s="480">
        <v>5</v>
      </c>
      <c r="K322" s="480" t="s">
        <v>965</v>
      </c>
      <c r="L322" s="480" t="s">
        <v>409</v>
      </c>
      <c r="M322" s="480" t="s">
        <v>966</v>
      </c>
      <c r="N322" s="480" t="s">
        <v>967</v>
      </c>
      <c r="P322" s="472"/>
      <c r="Q322" s="472"/>
      <c r="R322" s="472"/>
      <c r="S322" s="472"/>
      <c r="T322" s="472"/>
      <c r="U322" s="472"/>
    </row>
    <row r="323" spans="1:21">
      <c r="A323" s="481"/>
      <c r="B323" s="482" t="s">
        <v>968</v>
      </c>
      <c r="C323" s="483" t="s">
        <v>679</v>
      </c>
      <c r="D323" s="484" t="s">
        <v>969</v>
      </c>
      <c r="E323" s="483" t="s">
        <v>687</v>
      </c>
      <c r="F323" s="485">
        <v>6</v>
      </c>
      <c r="G323" s="485">
        <v>10</v>
      </c>
      <c r="H323" s="485">
        <v>-9</v>
      </c>
      <c r="I323" s="485">
        <v>-9</v>
      </c>
      <c r="J323" s="485">
        <v>8</v>
      </c>
      <c r="K323" s="485"/>
      <c r="L323" s="485"/>
      <c r="M323" s="486">
        <f t="shared" ref="M323:M327" si="87">IF(OR(U323=1,U323=2,U323=3),1,0)</f>
        <v>1</v>
      </c>
      <c r="N323" s="486">
        <f t="shared" ref="N323:N327" si="88">IF(OR(U323=-1,U323=-2,U323=-3),1,0)</f>
        <v>0</v>
      </c>
      <c r="P323" s="487">
        <f t="shared" ref="P323:T327" si="89">SIGN(F323)</f>
        <v>1</v>
      </c>
      <c r="Q323" s="487">
        <f t="shared" si="89"/>
        <v>1</v>
      </c>
      <c r="R323" s="487">
        <f t="shared" si="89"/>
        <v>-1</v>
      </c>
      <c r="S323" s="487">
        <f t="shared" si="89"/>
        <v>-1</v>
      </c>
      <c r="T323" s="487">
        <f t="shared" si="89"/>
        <v>1</v>
      </c>
      <c r="U323" s="487">
        <f>P323+Q323+R323+S323+T323</f>
        <v>1</v>
      </c>
    </row>
    <row r="324" spans="1:21">
      <c r="A324" s="481"/>
      <c r="B324" s="482" t="s">
        <v>970</v>
      </c>
      <c r="C324" s="488" t="s">
        <v>719</v>
      </c>
      <c r="D324" s="484" t="s">
        <v>972</v>
      </c>
      <c r="E324" s="488" t="s">
        <v>709</v>
      </c>
      <c r="F324" s="485">
        <v>14</v>
      </c>
      <c r="G324" s="485">
        <v>4</v>
      </c>
      <c r="H324" s="485">
        <v>8</v>
      </c>
      <c r="I324" s="485"/>
      <c r="J324" s="485"/>
      <c r="K324" s="485"/>
      <c r="L324" s="485"/>
      <c r="M324" s="486">
        <f t="shared" si="87"/>
        <v>1</v>
      </c>
      <c r="N324" s="486">
        <f t="shared" si="88"/>
        <v>0</v>
      </c>
      <c r="P324" s="487">
        <f t="shared" si="89"/>
        <v>1</v>
      </c>
      <c r="Q324" s="487">
        <f t="shared" si="89"/>
        <v>1</v>
      </c>
      <c r="R324" s="487">
        <f t="shared" si="89"/>
        <v>1</v>
      </c>
      <c r="S324" s="487">
        <f t="shared" si="89"/>
        <v>0</v>
      </c>
      <c r="T324" s="487">
        <f t="shared" si="89"/>
        <v>0</v>
      </c>
      <c r="U324" s="487">
        <f>P324+Q324+R324+S324+T324</f>
        <v>3</v>
      </c>
    </row>
    <row r="325" spans="1:21">
      <c r="A325" s="481">
        <f>A323</f>
        <v>0</v>
      </c>
      <c r="B325" s="489" t="s">
        <v>973</v>
      </c>
      <c r="C325" s="490" t="s">
        <v>725</v>
      </c>
      <c r="D325" s="484" t="s">
        <v>975</v>
      </c>
      <c r="E325" s="490" t="s">
        <v>990</v>
      </c>
      <c r="F325" s="491">
        <v>9</v>
      </c>
      <c r="G325" s="491">
        <v>7</v>
      </c>
      <c r="H325" s="491">
        <v>-7</v>
      </c>
      <c r="I325" s="491">
        <v>-10</v>
      </c>
      <c r="J325" s="491">
        <v>7</v>
      </c>
      <c r="K325" s="491"/>
      <c r="L325" s="491"/>
      <c r="M325" s="491">
        <f t="shared" si="87"/>
        <v>1</v>
      </c>
      <c r="N325" s="491">
        <f t="shared" si="88"/>
        <v>0</v>
      </c>
      <c r="P325" s="487">
        <f t="shared" si="89"/>
        <v>1</v>
      </c>
      <c r="Q325" s="487">
        <f t="shared" si="89"/>
        <v>1</v>
      </c>
      <c r="R325" s="487">
        <f t="shared" si="89"/>
        <v>-1</v>
      </c>
      <c r="S325" s="487">
        <f t="shared" si="89"/>
        <v>-1</v>
      </c>
      <c r="T325" s="487">
        <f t="shared" si="89"/>
        <v>1</v>
      </c>
      <c r="U325" s="487">
        <f>P325+Q325+R325+S325+T325</f>
        <v>1</v>
      </c>
    </row>
    <row r="326" spans="1:21">
      <c r="A326" s="481">
        <f>A323</f>
        <v>0</v>
      </c>
      <c r="B326" s="482" t="s">
        <v>968</v>
      </c>
      <c r="C326" s="488" t="str">
        <f>C323</f>
        <v>КУРМАНГАЛИЕВ</v>
      </c>
      <c r="D326" s="484" t="str">
        <f>D324</f>
        <v>Y</v>
      </c>
      <c r="E326" s="488" t="str">
        <f>E324</f>
        <v>АКИМАЛИ</v>
      </c>
      <c r="F326" s="485"/>
      <c r="G326" s="485"/>
      <c r="H326" s="485"/>
      <c r="I326" s="485"/>
      <c r="J326" s="485"/>
      <c r="K326" s="485"/>
      <c r="L326" s="485"/>
      <c r="M326" s="486">
        <f t="shared" si="87"/>
        <v>0</v>
      </c>
      <c r="N326" s="486">
        <f t="shared" si="88"/>
        <v>0</v>
      </c>
      <c r="P326" s="487">
        <f t="shared" si="89"/>
        <v>0</v>
      </c>
      <c r="Q326" s="487">
        <f t="shared" si="89"/>
        <v>0</v>
      </c>
      <c r="R326" s="487">
        <f t="shared" si="89"/>
        <v>0</v>
      </c>
      <c r="S326" s="487">
        <f t="shared" si="89"/>
        <v>0</v>
      </c>
      <c r="T326" s="487">
        <f t="shared" si="89"/>
        <v>0</v>
      </c>
      <c r="U326" s="487">
        <f>P326+Q326+R326+S326+T326</f>
        <v>0</v>
      </c>
    </row>
    <row r="327" spans="1:21" ht="13.8" thickBot="1">
      <c r="A327" s="481">
        <f>A324</f>
        <v>0</v>
      </c>
      <c r="B327" s="482" t="s">
        <v>970</v>
      </c>
      <c r="C327" s="488" t="str">
        <f>C324</f>
        <v>РАЙТЕР</v>
      </c>
      <c r="D327" s="484" t="str">
        <f>D323</f>
        <v>X</v>
      </c>
      <c r="E327" s="488" t="str">
        <f>E323</f>
        <v>АРТУКМЕТОВ</v>
      </c>
      <c r="F327" s="485"/>
      <c r="G327" s="485"/>
      <c r="H327" s="485"/>
      <c r="I327" s="485"/>
      <c r="J327" s="485"/>
      <c r="K327" s="485"/>
      <c r="L327" s="485"/>
      <c r="M327" s="486">
        <f t="shared" si="87"/>
        <v>0</v>
      </c>
      <c r="N327" s="486">
        <f t="shared" si="88"/>
        <v>0</v>
      </c>
      <c r="P327" s="487">
        <f t="shared" si="89"/>
        <v>0</v>
      </c>
      <c r="Q327" s="487">
        <f t="shared" si="89"/>
        <v>0</v>
      </c>
      <c r="R327" s="487">
        <f t="shared" si="89"/>
        <v>0</v>
      </c>
      <c r="S327" s="487">
        <f t="shared" si="89"/>
        <v>0</v>
      </c>
      <c r="T327" s="487">
        <f t="shared" si="89"/>
        <v>0</v>
      </c>
      <c r="U327" s="487">
        <f>P327+Q327+R327+S327+T327</f>
        <v>0</v>
      </c>
    </row>
    <row r="328" spans="1:21" ht="13.8" thickBot="1">
      <c r="A328" s="472"/>
      <c r="B328" s="474"/>
      <c r="D328" s="492"/>
      <c r="F328" s="474"/>
      <c r="G328" s="474"/>
      <c r="H328" s="474"/>
      <c r="I328" s="493" t="s">
        <v>976</v>
      </c>
      <c r="J328" s="474"/>
      <c r="K328" s="474"/>
      <c r="L328" s="474"/>
      <c r="M328" s="494">
        <f>SUM(M323,M324,M325,M326,M327)</f>
        <v>3</v>
      </c>
      <c r="N328" s="495">
        <f>SUM(N323,N324,N325,N326,N327,)</f>
        <v>0</v>
      </c>
      <c r="P328" s="472"/>
      <c r="Q328" s="472"/>
      <c r="R328" s="472"/>
      <c r="S328" s="472"/>
      <c r="T328" s="472"/>
      <c r="U328" s="472"/>
    </row>
    <row r="329" spans="1:21" ht="15.6">
      <c r="A329" s="472"/>
      <c r="B329" s="474"/>
      <c r="C329" s="496" t="s">
        <v>977</v>
      </c>
      <c r="D329" s="497"/>
      <c r="E329" s="498" t="str">
        <f>C322</f>
        <v>КАРАГАНДИНСКАЯ обл.</v>
      </c>
      <c r="F329" s="474"/>
      <c r="G329" s="474"/>
      <c r="H329" s="474"/>
      <c r="I329" s="474"/>
      <c r="J329" s="474"/>
      <c r="K329" s="474"/>
      <c r="L329" s="474"/>
      <c r="M329" s="474"/>
      <c r="N329" s="474"/>
      <c r="P329" s="472"/>
      <c r="Q329" s="472"/>
      <c r="R329" s="472"/>
      <c r="S329" s="472"/>
      <c r="T329" s="472"/>
      <c r="U329" s="472"/>
    </row>
    <row r="330" spans="1:21">
      <c r="D330" s="499"/>
    </row>
    <row r="331" spans="1:21" ht="13.8">
      <c r="A331" s="472"/>
      <c r="B331" s="476" t="s">
        <v>1051</v>
      </c>
      <c r="D331" s="492"/>
      <c r="F331" s="474"/>
      <c r="G331" s="474"/>
      <c r="H331" s="474"/>
      <c r="I331" s="474"/>
      <c r="J331" s="474"/>
      <c r="K331" s="474"/>
      <c r="L331" s="474"/>
      <c r="M331" s="474"/>
      <c r="N331" s="474"/>
      <c r="P331" s="472"/>
      <c r="Q331" s="472"/>
      <c r="R331" s="472"/>
      <c r="S331" s="472"/>
      <c r="T331" s="472"/>
      <c r="U331" s="472"/>
    </row>
    <row r="332" spans="1:21">
      <c r="A332" s="472"/>
      <c r="B332" s="725" t="s">
        <v>959</v>
      </c>
      <c r="C332" s="477" t="s">
        <v>960</v>
      </c>
      <c r="D332" s="736" t="s">
        <v>959</v>
      </c>
      <c r="E332" s="477" t="s">
        <v>961</v>
      </c>
      <c r="F332" s="727" t="s">
        <v>962</v>
      </c>
      <c r="G332" s="728"/>
      <c r="H332" s="728"/>
      <c r="I332" s="728"/>
      <c r="J332" s="728"/>
      <c r="K332" s="727" t="s">
        <v>963</v>
      </c>
      <c r="L332" s="729"/>
      <c r="M332" s="727" t="s">
        <v>964</v>
      </c>
      <c r="N332" s="729"/>
      <c r="P332" s="472"/>
      <c r="Q332" s="472"/>
      <c r="R332" s="472"/>
      <c r="S332" s="472"/>
      <c r="T332" s="472"/>
      <c r="U332" s="472"/>
    </row>
    <row r="333" spans="1:21" ht="13.8">
      <c r="A333" s="478"/>
      <c r="B333" s="726"/>
      <c r="C333" s="479" t="s">
        <v>407</v>
      </c>
      <c r="D333" s="737"/>
      <c r="E333" s="479" t="s">
        <v>384</v>
      </c>
      <c r="F333" s="480">
        <v>1</v>
      </c>
      <c r="G333" s="480">
        <v>2</v>
      </c>
      <c r="H333" s="480">
        <v>3</v>
      </c>
      <c r="I333" s="480">
        <v>4</v>
      </c>
      <c r="J333" s="480">
        <v>5</v>
      </c>
      <c r="K333" s="480" t="s">
        <v>965</v>
      </c>
      <c r="L333" s="480" t="s">
        <v>409</v>
      </c>
      <c r="M333" s="480" t="s">
        <v>966</v>
      </c>
      <c r="N333" s="480" t="s">
        <v>967</v>
      </c>
      <c r="P333" s="472"/>
      <c r="Q333" s="472"/>
      <c r="R333" s="472"/>
      <c r="S333" s="472"/>
      <c r="T333" s="472"/>
      <c r="U333" s="472"/>
    </row>
    <row r="334" spans="1:21">
      <c r="A334" s="481"/>
      <c r="B334" s="482" t="s">
        <v>968</v>
      </c>
      <c r="C334" s="483" t="s">
        <v>705</v>
      </c>
      <c r="D334" s="484" t="s">
        <v>969</v>
      </c>
      <c r="E334" s="483" t="s">
        <v>1052</v>
      </c>
      <c r="F334" s="485">
        <v>-12</v>
      </c>
      <c r="G334" s="485">
        <v>7</v>
      </c>
      <c r="H334" s="485">
        <v>-6</v>
      </c>
      <c r="I334" s="485">
        <v>7</v>
      </c>
      <c r="J334" s="485">
        <v>-5</v>
      </c>
      <c r="K334" s="485"/>
      <c r="L334" s="485"/>
      <c r="M334" s="486">
        <f t="shared" ref="M334:M338" si="90">IF(OR(U334=1,U334=2,U334=3),1,0)</f>
        <v>0</v>
      </c>
      <c r="N334" s="486">
        <f t="shared" ref="N334:N338" si="91">IF(OR(U334=-1,U334=-2,U334=-3),1,0)</f>
        <v>1</v>
      </c>
      <c r="P334" s="487">
        <f t="shared" ref="P334:T338" si="92">SIGN(F334)</f>
        <v>-1</v>
      </c>
      <c r="Q334" s="487">
        <f t="shared" si="92"/>
        <v>1</v>
      </c>
      <c r="R334" s="487">
        <f t="shared" si="92"/>
        <v>-1</v>
      </c>
      <c r="S334" s="487">
        <f t="shared" si="92"/>
        <v>1</v>
      </c>
      <c r="T334" s="487">
        <f t="shared" si="92"/>
        <v>-1</v>
      </c>
      <c r="U334" s="487">
        <f>P334+Q334+R334+S334+T334</f>
        <v>-1</v>
      </c>
    </row>
    <row r="335" spans="1:21">
      <c r="A335" s="481"/>
      <c r="B335" s="482" t="s">
        <v>970</v>
      </c>
      <c r="C335" s="488" t="s">
        <v>683</v>
      </c>
      <c r="D335" s="484" t="s">
        <v>972</v>
      </c>
      <c r="E335" s="488" t="s">
        <v>675</v>
      </c>
      <c r="F335" s="485">
        <v>9</v>
      </c>
      <c r="G335" s="485">
        <v>9</v>
      </c>
      <c r="H335" s="485">
        <v>2</v>
      </c>
      <c r="I335" s="485"/>
      <c r="J335" s="485"/>
      <c r="K335" s="485"/>
      <c r="L335" s="485"/>
      <c r="M335" s="486">
        <f t="shared" si="90"/>
        <v>1</v>
      </c>
      <c r="N335" s="486">
        <f t="shared" si="91"/>
        <v>0</v>
      </c>
      <c r="P335" s="487">
        <f t="shared" si="92"/>
        <v>1</v>
      </c>
      <c r="Q335" s="487">
        <f t="shared" si="92"/>
        <v>1</v>
      </c>
      <c r="R335" s="487">
        <f t="shared" si="92"/>
        <v>1</v>
      </c>
      <c r="S335" s="487">
        <f t="shared" si="92"/>
        <v>0</v>
      </c>
      <c r="T335" s="487">
        <f t="shared" si="92"/>
        <v>0</v>
      </c>
      <c r="U335" s="487">
        <f>P335+Q335+R335+S335+T335</f>
        <v>3</v>
      </c>
    </row>
    <row r="336" spans="1:21">
      <c r="A336" s="481">
        <f>A334</f>
        <v>0</v>
      </c>
      <c r="B336" s="489" t="s">
        <v>973</v>
      </c>
      <c r="C336" s="490" t="s">
        <v>1024</v>
      </c>
      <c r="D336" s="484" t="s">
        <v>975</v>
      </c>
      <c r="E336" s="483" t="s">
        <v>707</v>
      </c>
      <c r="F336" s="491">
        <v>-1</v>
      </c>
      <c r="G336" s="491">
        <v>-6</v>
      </c>
      <c r="H336" s="491">
        <v>-9</v>
      </c>
      <c r="I336" s="491"/>
      <c r="J336" s="491"/>
      <c r="K336" s="491"/>
      <c r="L336" s="491"/>
      <c r="M336" s="491">
        <f t="shared" si="90"/>
        <v>0</v>
      </c>
      <c r="N336" s="491">
        <f t="shared" si="91"/>
        <v>1</v>
      </c>
      <c r="P336" s="487">
        <f t="shared" si="92"/>
        <v>-1</v>
      </c>
      <c r="Q336" s="487">
        <f t="shared" si="92"/>
        <v>-1</v>
      </c>
      <c r="R336" s="487">
        <f t="shared" si="92"/>
        <v>-1</v>
      </c>
      <c r="S336" s="487">
        <f t="shared" si="92"/>
        <v>0</v>
      </c>
      <c r="T336" s="487">
        <f t="shared" si="92"/>
        <v>0</v>
      </c>
      <c r="U336" s="487">
        <f>P336+Q336+R336+S336+T336</f>
        <v>-3</v>
      </c>
    </row>
    <row r="337" spans="1:24">
      <c r="A337" s="481">
        <f>A334</f>
        <v>0</v>
      </c>
      <c r="B337" s="482" t="s">
        <v>968</v>
      </c>
      <c r="C337" s="488" t="str">
        <f>C334</f>
        <v>ИСКЕНДИРОВ</v>
      </c>
      <c r="D337" s="484" t="str">
        <f>D335</f>
        <v>Y</v>
      </c>
      <c r="E337" s="488" t="str">
        <f>E335</f>
        <v>ДУЙСЕНБАЙ</v>
      </c>
      <c r="F337" s="485">
        <v>7</v>
      </c>
      <c r="G337" s="485">
        <v>-7</v>
      </c>
      <c r="H337" s="485">
        <v>-7</v>
      </c>
      <c r="I337" s="485">
        <v>-8</v>
      </c>
      <c r="J337" s="485"/>
      <c r="K337" s="485"/>
      <c r="L337" s="485"/>
      <c r="M337" s="486">
        <f t="shared" si="90"/>
        <v>0</v>
      </c>
      <c r="N337" s="486">
        <f t="shared" si="91"/>
        <v>1</v>
      </c>
      <c r="P337" s="487">
        <f t="shared" si="92"/>
        <v>1</v>
      </c>
      <c r="Q337" s="487">
        <f t="shared" si="92"/>
        <v>-1</v>
      </c>
      <c r="R337" s="487">
        <f t="shared" si="92"/>
        <v>-1</v>
      </c>
      <c r="S337" s="487">
        <f t="shared" si="92"/>
        <v>-1</v>
      </c>
      <c r="T337" s="487">
        <f t="shared" si="92"/>
        <v>0</v>
      </c>
      <c r="U337" s="487">
        <f>P337+Q337+R337+S337+T337</f>
        <v>-2</v>
      </c>
    </row>
    <row r="338" spans="1:24" ht="13.8" thickBot="1">
      <c r="A338" s="481">
        <f>A335</f>
        <v>0</v>
      </c>
      <c r="B338" s="482" t="s">
        <v>970</v>
      </c>
      <c r="C338" s="488" t="str">
        <f>C335</f>
        <v>ТЛЕУБАЕВ</v>
      </c>
      <c r="D338" s="484" t="str">
        <f>D334</f>
        <v>X</v>
      </c>
      <c r="E338" s="488" t="str">
        <f>E334</f>
        <v>ГЕРАСИМЕНКО Г.</v>
      </c>
      <c r="F338" s="485"/>
      <c r="G338" s="485"/>
      <c r="H338" s="485"/>
      <c r="I338" s="485"/>
      <c r="J338" s="485"/>
      <c r="K338" s="485"/>
      <c r="L338" s="485"/>
      <c r="M338" s="486">
        <f t="shared" si="90"/>
        <v>0</v>
      </c>
      <c r="N338" s="486">
        <f t="shared" si="91"/>
        <v>0</v>
      </c>
      <c r="P338" s="487">
        <f t="shared" si="92"/>
        <v>0</v>
      </c>
      <c r="Q338" s="487">
        <f t="shared" si="92"/>
        <v>0</v>
      </c>
      <c r="R338" s="487">
        <f t="shared" si="92"/>
        <v>0</v>
      </c>
      <c r="S338" s="487">
        <f t="shared" si="92"/>
        <v>0</v>
      </c>
      <c r="T338" s="487">
        <f t="shared" si="92"/>
        <v>0</v>
      </c>
      <c r="U338" s="487">
        <f>P338+Q338+R338+S338+T338</f>
        <v>0</v>
      </c>
      <c r="W338" s="500"/>
      <c r="X338" s="500"/>
    </row>
    <row r="339" spans="1:24" ht="13.8" thickBot="1">
      <c r="A339" s="472"/>
      <c r="B339" s="474"/>
      <c r="D339" s="492"/>
      <c r="F339" s="474"/>
      <c r="G339" s="474"/>
      <c r="H339" s="474"/>
      <c r="I339" s="493" t="s">
        <v>976</v>
      </c>
      <c r="J339" s="474"/>
      <c r="K339" s="474"/>
      <c r="L339" s="474"/>
      <c r="M339" s="494">
        <f>SUM(M334,M335,M336,M337,M338)</f>
        <v>1</v>
      </c>
      <c r="N339" s="495">
        <f>SUM(N334,N335,N336,N337,N338,)</f>
        <v>3</v>
      </c>
      <c r="P339" s="472"/>
      <c r="Q339" s="472"/>
      <c r="R339" s="472"/>
      <c r="S339" s="472"/>
      <c r="T339" s="472"/>
      <c r="U339" s="472"/>
      <c r="W339" s="500"/>
      <c r="X339" s="500"/>
    </row>
    <row r="340" spans="1:24" ht="15.6">
      <c r="A340" s="472"/>
      <c r="B340" s="474"/>
      <c r="C340" s="496" t="s">
        <v>977</v>
      </c>
      <c r="D340" s="497"/>
      <c r="E340" s="498" t="str">
        <f>E333</f>
        <v>г. НУР-СУЛТАН</v>
      </c>
      <c r="F340" s="474"/>
      <c r="G340" s="474"/>
      <c r="H340" s="474"/>
      <c r="I340" s="474"/>
      <c r="J340" s="474"/>
      <c r="K340" s="474"/>
      <c r="L340" s="474"/>
      <c r="M340" s="474"/>
      <c r="N340" s="474"/>
      <c r="P340" s="472"/>
      <c r="Q340" s="472"/>
      <c r="R340" s="472"/>
      <c r="S340" s="472"/>
      <c r="T340" s="472"/>
      <c r="U340" s="472"/>
    </row>
    <row r="341" spans="1:24">
      <c r="D341" s="499"/>
    </row>
    <row r="342" spans="1:24" ht="13.8">
      <c r="A342" s="472"/>
      <c r="B342" s="476" t="s">
        <v>1053</v>
      </c>
      <c r="D342" s="492"/>
      <c r="F342" s="474"/>
      <c r="G342" s="474"/>
      <c r="H342" s="474"/>
      <c r="I342" s="474"/>
      <c r="J342" s="474"/>
      <c r="K342" s="474"/>
      <c r="L342" s="474"/>
      <c r="M342" s="474"/>
      <c r="N342" s="474"/>
      <c r="P342" s="472"/>
      <c r="Q342" s="472"/>
      <c r="R342" s="472"/>
      <c r="S342" s="472"/>
      <c r="T342" s="472"/>
      <c r="U342" s="472"/>
    </row>
    <row r="343" spans="1:24">
      <c r="A343" s="472"/>
      <c r="B343" s="725" t="s">
        <v>959</v>
      </c>
      <c r="C343" s="477" t="s">
        <v>960</v>
      </c>
      <c r="D343" s="736" t="s">
        <v>959</v>
      </c>
      <c r="E343" s="477" t="s">
        <v>961</v>
      </c>
      <c r="F343" s="727" t="s">
        <v>962</v>
      </c>
      <c r="G343" s="728"/>
      <c r="H343" s="728"/>
      <c r="I343" s="728"/>
      <c r="J343" s="728"/>
      <c r="K343" s="727" t="s">
        <v>963</v>
      </c>
      <c r="L343" s="729"/>
      <c r="M343" s="727" t="s">
        <v>964</v>
      </c>
      <c r="N343" s="729"/>
      <c r="P343" s="472"/>
      <c r="Q343" s="472"/>
      <c r="R343" s="472"/>
      <c r="S343" s="472"/>
      <c r="T343" s="472"/>
      <c r="U343" s="472"/>
    </row>
    <row r="344" spans="1:24" ht="13.8">
      <c r="A344" s="478"/>
      <c r="B344" s="726"/>
      <c r="C344" s="479" t="s">
        <v>398</v>
      </c>
      <c r="D344" s="737"/>
      <c r="E344" s="479" t="s">
        <v>374</v>
      </c>
      <c r="F344" s="480">
        <v>1</v>
      </c>
      <c r="G344" s="480">
        <v>2</v>
      </c>
      <c r="H344" s="480">
        <v>3</v>
      </c>
      <c r="I344" s="480">
        <v>4</v>
      </c>
      <c r="J344" s="480">
        <v>5</v>
      </c>
      <c r="K344" s="480" t="s">
        <v>965</v>
      </c>
      <c r="L344" s="480" t="s">
        <v>409</v>
      </c>
      <c r="M344" s="480" t="s">
        <v>966</v>
      </c>
      <c r="N344" s="480" t="s">
        <v>967</v>
      </c>
      <c r="P344" s="472"/>
      <c r="Q344" s="472"/>
      <c r="R344" s="472"/>
      <c r="S344" s="472"/>
      <c r="T344" s="472"/>
      <c r="U344" s="472"/>
    </row>
    <row r="345" spans="1:24">
      <c r="A345" s="481"/>
      <c r="B345" s="482" t="s">
        <v>968</v>
      </c>
      <c r="C345" s="483" t="s">
        <v>681</v>
      </c>
      <c r="D345" s="484" t="s">
        <v>969</v>
      </c>
      <c r="E345" s="483" t="s">
        <v>974</v>
      </c>
      <c r="F345" s="485">
        <v>-5</v>
      </c>
      <c r="G345" s="485">
        <v>-7</v>
      </c>
      <c r="H345" s="485">
        <v>8</v>
      </c>
      <c r="I345" s="485">
        <v>-10</v>
      </c>
      <c r="J345" s="485"/>
      <c r="K345" s="485"/>
      <c r="L345" s="485"/>
      <c r="M345" s="486">
        <f t="shared" ref="M345:M349" si="93">IF(OR(U345=1,U345=2,U345=3),1,0)</f>
        <v>0</v>
      </c>
      <c r="N345" s="486">
        <f t="shared" ref="N345:N349" si="94">IF(OR(U345=-1,U345=-2,U345=-3),1,0)</f>
        <v>1</v>
      </c>
      <c r="P345" s="487">
        <f t="shared" ref="P345:T349" si="95">SIGN(F345)</f>
        <v>-1</v>
      </c>
      <c r="Q345" s="487">
        <f t="shared" si="95"/>
        <v>-1</v>
      </c>
      <c r="R345" s="487">
        <f t="shared" si="95"/>
        <v>1</v>
      </c>
      <c r="S345" s="487">
        <f t="shared" si="95"/>
        <v>-1</v>
      </c>
      <c r="T345" s="487">
        <f t="shared" si="95"/>
        <v>0</v>
      </c>
      <c r="U345" s="487">
        <f>P345+Q345+R345+S345+T345</f>
        <v>-2</v>
      </c>
    </row>
    <row r="346" spans="1:24">
      <c r="A346" s="481"/>
      <c r="B346" s="482" t="s">
        <v>970</v>
      </c>
      <c r="C346" s="488" t="s">
        <v>700</v>
      </c>
      <c r="D346" s="484" t="s">
        <v>972</v>
      </c>
      <c r="E346" s="483" t="s">
        <v>689</v>
      </c>
      <c r="F346" s="485">
        <v>-12</v>
      </c>
      <c r="G346" s="485">
        <v>-6</v>
      </c>
      <c r="H346" s="485">
        <v>-7</v>
      </c>
      <c r="I346" s="485"/>
      <c r="J346" s="485"/>
      <c r="K346" s="485"/>
      <c r="L346" s="485"/>
      <c r="M346" s="486">
        <f t="shared" si="93"/>
        <v>0</v>
      </c>
      <c r="N346" s="486">
        <f t="shared" si="94"/>
        <v>1</v>
      </c>
      <c r="P346" s="487">
        <f t="shared" si="95"/>
        <v>-1</v>
      </c>
      <c r="Q346" s="487">
        <f t="shared" si="95"/>
        <v>-1</v>
      </c>
      <c r="R346" s="487">
        <f t="shared" si="95"/>
        <v>-1</v>
      </c>
      <c r="S346" s="487">
        <f t="shared" si="95"/>
        <v>0</v>
      </c>
      <c r="T346" s="487">
        <f t="shared" si="95"/>
        <v>0</v>
      </c>
      <c r="U346" s="487">
        <f>P346+Q346+R346+S346+T346</f>
        <v>-3</v>
      </c>
    </row>
    <row r="347" spans="1:24">
      <c r="A347" s="481">
        <f>A345</f>
        <v>0</v>
      </c>
      <c r="B347" s="489" t="s">
        <v>973</v>
      </c>
      <c r="C347" s="490" t="s">
        <v>1021</v>
      </c>
      <c r="D347" s="484" t="s">
        <v>975</v>
      </c>
      <c r="E347" s="483" t="s">
        <v>971</v>
      </c>
      <c r="F347" s="491">
        <v>-8</v>
      </c>
      <c r="G347" s="491">
        <v>7</v>
      </c>
      <c r="H347" s="491">
        <v>7</v>
      </c>
      <c r="I347" s="491">
        <v>-6</v>
      </c>
      <c r="J347" s="491">
        <v>-10</v>
      </c>
      <c r="K347" s="491"/>
      <c r="L347" s="491"/>
      <c r="M347" s="491">
        <f t="shared" si="93"/>
        <v>0</v>
      </c>
      <c r="N347" s="491">
        <v>1</v>
      </c>
      <c r="P347" s="487">
        <f t="shared" si="95"/>
        <v>-1</v>
      </c>
      <c r="Q347" s="487">
        <f t="shared" si="95"/>
        <v>1</v>
      </c>
      <c r="R347" s="487">
        <f t="shared" si="95"/>
        <v>1</v>
      </c>
      <c r="S347" s="487">
        <f t="shared" si="95"/>
        <v>-1</v>
      </c>
      <c r="T347" s="487">
        <f t="shared" si="95"/>
        <v>-1</v>
      </c>
      <c r="U347" s="487">
        <f>P347+Q347+R347+S347+T347</f>
        <v>-1</v>
      </c>
    </row>
    <row r="348" spans="1:24">
      <c r="A348" s="481">
        <f>A345</f>
        <v>0</v>
      </c>
      <c r="B348" s="482" t="s">
        <v>968</v>
      </c>
      <c r="C348" s="488" t="str">
        <f>C345</f>
        <v>МАКСИМОВ</v>
      </c>
      <c r="D348" s="484" t="str">
        <f>D346</f>
        <v>Y</v>
      </c>
      <c r="E348" s="488" t="str">
        <f>E346</f>
        <v>ХАРКИ И.</v>
      </c>
      <c r="F348" s="485"/>
      <c r="G348" s="485"/>
      <c r="H348" s="485"/>
      <c r="I348" s="485"/>
      <c r="J348" s="485"/>
      <c r="K348" s="485"/>
      <c r="L348" s="485"/>
      <c r="M348" s="486">
        <f t="shared" si="93"/>
        <v>0</v>
      </c>
      <c r="N348" s="486">
        <f t="shared" si="94"/>
        <v>0</v>
      </c>
      <c r="P348" s="487">
        <f t="shared" si="95"/>
        <v>0</v>
      </c>
      <c r="Q348" s="487">
        <f t="shared" si="95"/>
        <v>0</v>
      </c>
      <c r="R348" s="487">
        <f t="shared" si="95"/>
        <v>0</v>
      </c>
      <c r="S348" s="487">
        <f t="shared" si="95"/>
        <v>0</v>
      </c>
      <c r="T348" s="487">
        <f t="shared" si="95"/>
        <v>0</v>
      </c>
      <c r="U348" s="487">
        <f>P348+Q348+R348+S348+T348</f>
        <v>0</v>
      </c>
    </row>
    <row r="349" spans="1:24" ht="13.8" thickBot="1">
      <c r="A349" s="481">
        <f>A346</f>
        <v>0</v>
      </c>
      <c r="B349" s="482" t="s">
        <v>970</v>
      </c>
      <c r="C349" s="488" t="str">
        <f>C346</f>
        <v>САРСЕНБАЙ</v>
      </c>
      <c r="D349" s="484" t="str">
        <f>D345</f>
        <v>X</v>
      </c>
      <c r="E349" s="488" t="str">
        <f>E345</f>
        <v>ХАРКИ А-М.</v>
      </c>
      <c r="F349" s="485"/>
      <c r="G349" s="485"/>
      <c r="H349" s="485"/>
      <c r="I349" s="485"/>
      <c r="J349" s="485"/>
      <c r="K349" s="485"/>
      <c r="L349" s="485"/>
      <c r="M349" s="486">
        <f t="shared" si="93"/>
        <v>0</v>
      </c>
      <c r="N349" s="486">
        <f t="shared" si="94"/>
        <v>0</v>
      </c>
      <c r="P349" s="487">
        <f t="shared" si="95"/>
        <v>0</v>
      </c>
      <c r="Q349" s="487">
        <f t="shared" si="95"/>
        <v>0</v>
      </c>
      <c r="R349" s="487">
        <f t="shared" si="95"/>
        <v>0</v>
      </c>
      <c r="S349" s="487">
        <f t="shared" si="95"/>
        <v>0</v>
      </c>
      <c r="T349" s="487">
        <f t="shared" si="95"/>
        <v>0</v>
      </c>
      <c r="U349" s="487">
        <f>P349+Q349+R349+S349+T349</f>
        <v>0</v>
      </c>
    </row>
    <row r="350" spans="1:24" ht="13.8" thickBot="1">
      <c r="A350" s="472"/>
      <c r="B350" s="474"/>
      <c r="D350" s="492"/>
      <c r="F350" s="474"/>
      <c r="G350" s="474"/>
      <c r="H350" s="474"/>
      <c r="I350" s="493" t="s">
        <v>976</v>
      </c>
      <c r="J350" s="474"/>
      <c r="K350" s="474"/>
      <c r="L350" s="474"/>
      <c r="M350" s="494">
        <f>SUM(M345,M346,M347,M348,M349)</f>
        <v>0</v>
      </c>
      <c r="N350" s="495">
        <f>SUM(N345,N346,N347,N348,N349,)</f>
        <v>3</v>
      </c>
      <c r="P350" s="472"/>
      <c r="Q350" s="472"/>
      <c r="R350" s="472"/>
      <c r="S350" s="472"/>
      <c r="T350" s="472"/>
      <c r="U350" s="472"/>
    </row>
    <row r="351" spans="1:24" ht="15.6">
      <c r="A351" s="472"/>
      <c r="B351" s="474"/>
      <c r="C351" s="496" t="s">
        <v>977</v>
      </c>
      <c r="D351" s="497"/>
      <c r="E351" s="498" t="str">
        <f>E344</f>
        <v>ЖАМБЫЛСКАЯ обл.</v>
      </c>
      <c r="F351" s="474"/>
      <c r="G351" s="474"/>
      <c r="H351" s="474"/>
      <c r="I351" s="474"/>
      <c r="J351" s="474"/>
      <c r="K351" s="474"/>
      <c r="L351" s="474"/>
      <c r="M351" s="474"/>
      <c r="N351" s="474"/>
      <c r="P351" s="472"/>
      <c r="Q351" s="472"/>
      <c r="R351" s="472"/>
      <c r="S351" s="472"/>
      <c r="T351" s="472"/>
      <c r="U351" s="472"/>
    </row>
    <row r="352" spans="1:24">
      <c r="D352" s="499"/>
    </row>
    <row r="353" spans="2:21" ht="13.8">
      <c r="B353" s="476" t="s">
        <v>1054</v>
      </c>
      <c r="D353" s="492"/>
      <c r="F353" s="474"/>
      <c r="G353" s="474"/>
      <c r="H353" s="474"/>
      <c r="I353" s="474"/>
      <c r="J353" s="474"/>
      <c r="K353" s="474"/>
      <c r="L353" s="474"/>
      <c r="M353" s="474"/>
      <c r="N353" s="474"/>
      <c r="P353" s="472"/>
      <c r="Q353" s="472"/>
      <c r="R353" s="472"/>
      <c r="S353" s="472"/>
      <c r="T353" s="472"/>
      <c r="U353" s="472"/>
    </row>
    <row r="354" spans="2:21">
      <c r="B354" s="725" t="s">
        <v>959</v>
      </c>
      <c r="C354" s="477" t="s">
        <v>960</v>
      </c>
      <c r="D354" s="736" t="s">
        <v>959</v>
      </c>
      <c r="E354" s="477" t="s">
        <v>961</v>
      </c>
      <c r="F354" s="727" t="s">
        <v>962</v>
      </c>
      <c r="G354" s="728"/>
      <c r="H354" s="728"/>
      <c r="I354" s="728"/>
      <c r="J354" s="729"/>
      <c r="K354" s="727" t="s">
        <v>963</v>
      </c>
      <c r="L354" s="729"/>
      <c r="M354" s="727" t="s">
        <v>964</v>
      </c>
      <c r="N354" s="729"/>
      <c r="P354" s="472"/>
      <c r="Q354" s="472"/>
      <c r="R354" s="472"/>
      <c r="S354" s="472"/>
      <c r="T354" s="472"/>
      <c r="U354" s="472"/>
    </row>
    <row r="355" spans="2:21" ht="13.8">
      <c r="B355" s="726"/>
      <c r="C355" s="479" t="s">
        <v>411</v>
      </c>
      <c r="D355" s="737"/>
      <c r="E355" s="479" t="s">
        <v>388</v>
      </c>
      <c r="F355" s="480">
        <v>1</v>
      </c>
      <c r="G355" s="480">
        <v>2</v>
      </c>
      <c r="H355" s="480">
        <v>3</v>
      </c>
      <c r="I355" s="480">
        <v>4</v>
      </c>
      <c r="J355" s="480">
        <v>5</v>
      </c>
      <c r="K355" s="480" t="s">
        <v>965</v>
      </c>
      <c r="L355" s="480" t="s">
        <v>409</v>
      </c>
      <c r="M355" s="480" t="s">
        <v>966</v>
      </c>
      <c r="N355" s="480" t="s">
        <v>967</v>
      </c>
      <c r="P355" s="472"/>
      <c r="Q355" s="472"/>
      <c r="R355" s="472"/>
      <c r="S355" s="472"/>
      <c r="T355" s="472"/>
      <c r="U355" s="472"/>
    </row>
    <row r="356" spans="2:21">
      <c r="B356" s="482" t="s">
        <v>968</v>
      </c>
      <c r="C356" s="483" t="s">
        <v>1012</v>
      </c>
      <c r="D356" s="484" t="s">
        <v>969</v>
      </c>
      <c r="E356" s="483" t="s">
        <v>697</v>
      </c>
      <c r="F356" s="501">
        <v>-8</v>
      </c>
      <c r="G356" s="501" t="s">
        <v>1055</v>
      </c>
      <c r="H356" s="501" t="s">
        <v>360</v>
      </c>
      <c r="I356" s="485">
        <v>-9</v>
      </c>
      <c r="J356" s="485"/>
      <c r="K356" s="485"/>
      <c r="L356" s="485"/>
      <c r="M356" s="486">
        <f t="shared" ref="M356:M360" si="96">IF(OR(U356=1,U356=2,U356=3),1,0)</f>
        <v>0</v>
      </c>
      <c r="N356" s="486">
        <f t="shared" ref="N356:N360" si="97">IF(OR(U356=-1,U356=-2,U356=-3),1,0)</f>
        <v>1</v>
      </c>
      <c r="P356" s="487">
        <f t="shared" ref="P356:T360" si="98">SIGN(F356)</f>
        <v>-1</v>
      </c>
      <c r="Q356" s="487">
        <f t="shared" si="98"/>
        <v>-1</v>
      </c>
      <c r="R356" s="487">
        <f t="shared" si="98"/>
        <v>1</v>
      </c>
      <c r="S356" s="487">
        <f t="shared" si="98"/>
        <v>-1</v>
      </c>
      <c r="T356" s="487">
        <f t="shared" si="98"/>
        <v>0</v>
      </c>
      <c r="U356" s="487">
        <f>P356+Q356+R356+S356+T356</f>
        <v>-2</v>
      </c>
    </row>
    <row r="357" spans="2:21">
      <c r="B357" s="482" t="s">
        <v>970</v>
      </c>
      <c r="C357" s="488" t="s">
        <v>1011</v>
      </c>
      <c r="D357" s="484" t="s">
        <v>972</v>
      </c>
      <c r="E357" s="488" t="s">
        <v>1056</v>
      </c>
      <c r="F357" s="485">
        <v>6</v>
      </c>
      <c r="G357" s="485">
        <v>4</v>
      </c>
      <c r="H357" s="485">
        <v>3</v>
      </c>
      <c r="I357" s="485"/>
      <c r="J357" s="485"/>
      <c r="K357" s="485"/>
      <c r="L357" s="485"/>
      <c r="M357" s="486">
        <f t="shared" si="96"/>
        <v>1</v>
      </c>
      <c r="N357" s="486">
        <f t="shared" si="97"/>
        <v>0</v>
      </c>
      <c r="P357" s="487">
        <f t="shared" si="98"/>
        <v>1</v>
      </c>
      <c r="Q357" s="487">
        <f t="shared" si="98"/>
        <v>1</v>
      </c>
      <c r="R357" s="487">
        <f t="shared" si="98"/>
        <v>1</v>
      </c>
      <c r="S357" s="487">
        <f t="shared" si="98"/>
        <v>0</v>
      </c>
      <c r="T357" s="487">
        <f t="shared" si="98"/>
        <v>0</v>
      </c>
      <c r="U357" s="487">
        <f>P357+Q357+R357+S357+T357</f>
        <v>3</v>
      </c>
    </row>
    <row r="358" spans="2:21">
      <c r="B358" s="489" t="s">
        <v>973</v>
      </c>
      <c r="C358" s="490" t="s">
        <v>1013</v>
      </c>
      <c r="D358" s="484" t="s">
        <v>975</v>
      </c>
      <c r="E358" s="490" t="s">
        <v>1045</v>
      </c>
      <c r="F358" s="491">
        <v>-5</v>
      </c>
      <c r="G358" s="491">
        <v>7</v>
      </c>
      <c r="H358" s="491">
        <v>9</v>
      </c>
      <c r="I358" s="491">
        <v>-11</v>
      </c>
      <c r="J358" s="491">
        <v>9</v>
      </c>
      <c r="K358" s="491"/>
      <c r="L358" s="491"/>
      <c r="M358" s="491">
        <f t="shared" si="96"/>
        <v>1</v>
      </c>
      <c r="N358" s="491">
        <f t="shared" si="97"/>
        <v>0</v>
      </c>
      <c r="P358" s="487">
        <f t="shared" si="98"/>
        <v>-1</v>
      </c>
      <c r="Q358" s="487">
        <f t="shared" si="98"/>
        <v>1</v>
      </c>
      <c r="R358" s="487">
        <f t="shared" si="98"/>
        <v>1</v>
      </c>
      <c r="S358" s="487">
        <f t="shared" si="98"/>
        <v>-1</v>
      </c>
      <c r="T358" s="487">
        <f t="shared" si="98"/>
        <v>1</v>
      </c>
      <c r="U358" s="487">
        <f>P358+Q358+R358+S358+T358</f>
        <v>1</v>
      </c>
    </row>
    <row r="359" spans="2:21">
      <c r="B359" s="482" t="s">
        <v>968</v>
      </c>
      <c r="C359" s="488" t="str">
        <f>C356</f>
        <v>РАМАЗАНОВ</v>
      </c>
      <c r="D359" s="484" t="str">
        <f>D357</f>
        <v>Y</v>
      </c>
      <c r="E359" s="488" t="str">
        <f>E357</f>
        <v>ГАЙНЕДЕНОВ</v>
      </c>
      <c r="F359" s="485">
        <v>7</v>
      </c>
      <c r="G359" s="485">
        <v>7</v>
      </c>
      <c r="H359" s="485">
        <v>5</v>
      </c>
      <c r="I359" s="485"/>
      <c r="J359" s="485"/>
      <c r="K359" s="485"/>
      <c r="L359" s="485"/>
      <c r="M359" s="486">
        <f t="shared" si="96"/>
        <v>1</v>
      </c>
      <c r="N359" s="486">
        <f t="shared" si="97"/>
        <v>0</v>
      </c>
      <c r="P359" s="487">
        <f t="shared" si="98"/>
        <v>1</v>
      </c>
      <c r="Q359" s="487">
        <f t="shared" si="98"/>
        <v>1</v>
      </c>
      <c r="R359" s="487">
        <f t="shared" si="98"/>
        <v>1</v>
      </c>
      <c r="S359" s="487">
        <f t="shared" si="98"/>
        <v>0</v>
      </c>
      <c r="T359" s="487">
        <f t="shared" si="98"/>
        <v>0</v>
      </c>
      <c r="U359" s="487">
        <f>P359+Q359+R359+S359+T359</f>
        <v>3</v>
      </c>
    </row>
    <row r="360" spans="2:21" ht="13.8" thickBot="1">
      <c r="B360" s="482" t="s">
        <v>970</v>
      </c>
      <c r="C360" s="488" t="str">
        <f>C357</f>
        <v>АСКАР</v>
      </c>
      <c r="D360" s="484" t="str">
        <f>D356</f>
        <v>X</v>
      </c>
      <c r="E360" s="488" t="str">
        <f>E356</f>
        <v>МАРХАБАЕВ</v>
      </c>
      <c r="F360" s="485"/>
      <c r="G360" s="485"/>
      <c r="H360" s="485"/>
      <c r="I360" s="485"/>
      <c r="J360" s="485"/>
      <c r="K360" s="485"/>
      <c r="L360" s="485"/>
      <c r="M360" s="486">
        <f t="shared" si="96"/>
        <v>0</v>
      </c>
      <c r="N360" s="486">
        <f t="shared" si="97"/>
        <v>0</v>
      </c>
      <c r="P360" s="487">
        <f t="shared" si="98"/>
        <v>0</v>
      </c>
      <c r="Q360" s="487">
        <f t="shared" si="98"/>
        <v>0</v>
      </c>
      <c r="R360" s="487">
        <f t="shared" si="98"/>
        <v>0</v>
      </c>
      <c r="S360" s="487">
        <f t="shared" si="98"/>
        <v>0</v>
      </c>
      <c r="T360" s="487">
        <f t="shared" si="98"/>
        <v>0</v>
      </c>
      <c r="U360" s="487">
        <f>P360+Q360+R360+S360+T360</f>
        <v>0</v>
      </c>
    </row>
    <row r="361" spans="2:21" ht="13.8" thickBot="1">
      <c r="B361" s="474"/>
      <c r="D361" s="492"/>
      <c r="F361" s="474"/>
      <c r="G361" s="474"/>
      <c r="H361" s="474"/>
      <c r="I361" s="493" t="s">
        <v>976</v>
      </c>
      <c r="J361" s="474"/>
      <c r="K361" s="474"/>
      <c r="L361" s="474"/>
      <c r="M361" s="494">
        <f>SUM(M356,M357,M358,M359,M360)</f>
        <v>3</v>
      </c>
      <c r="N361" s="495">
        <f>SUM(N356,N357,N358,N359,N360,)</f>
        <v>1</v>
      </c>
      <c r="P361" s="472"/>
      <c r="Q361" s="472"/>
      <c r="R361" s="472"/>
      <c r="S361" s="472"/>
      <c r="T361" s="472"/>
      <c r="U361" s="472"/>
    </row>
    <row r="362" spans="2:21" ht="15.6">
      <c r="B362" s="474"/>
      <c r="C362" s="496" t="s">
        <v>977</v>
      </c>
      <c r="D362" s="497"/>
      <c r="E362" s="498" t="str">
        <f>C355</f>
        <v>МАНГИСТАУСКАЯ обл.</v>
      </c>
      <c r="F362" s="474"/>
      <c r="G362" s="474"/>
      <c r="H362" s="474"/>
      <c r="I362" s="474"/>
      <c r="J362" s="474"/>
      <c r="K362" s="474"/>
      <c r="L362" s="474"/>
      <c r="M362" s="474"/>
      <c r="N362" s="474"/>
      <c r="P362" s="472"/>
      <c r="Q362" s="472"/>
      <c r="R362" s="472"/>
      <c r="S362" s="472"/>
      <c r="T362" s="472"/>
      <c r="U362" s="472"/>
    </row>
    <row r="363" spans="2:21" ht="13.8">
      <c r="B363" s="476" t="s">
        <v>1057</v>
      </c>
      <c r="D363" s="492"/>
      <c r="F363" s="474"/>
      <c r="G363" s="474"/>
      <c r="H363" s="474"/>
      <c r="I363" s="474"/>
      <c r="J363" s="474"/>
      <c r="K363" s="474"/>
      <c r="L363" s="474"/>
      <c r="M363" s="474"/>
      <c r="N363" s="474"/>
      <c r="P363" s="472"/>
      <c r="Q363" s="472"/>
      <c r="R363" s="472"/>
      <c r="S363" s="472"/>
      <c r="T363" s="472"/>
      <c r="U363" s="472"/>
    </row>
    <row r="364" spans="2:21">
      <c r="B364" s="725" t="s">
        <v>959</v>
      </c>
      <c r="C364" s="477" t="s">
        <v>960</v>
      </c>
      <c r="D364" s="736" t="s">
        <v>959</v>
      </c>
      <c r="E364" s="477" t="s">
        <v>961</v>
      </c>
      <c r="F364" s="727" t="s">
        <v>962</v>
      </c>
      <c r="G364" s="728"/>
      <c r="H364" s="728"/>
      <c r="I364" s="728"/>
      <c r="J364" s="728"/>
      <c r="K364" s="727" t="s">
        <v>963</v>
      </c>
      <c r="L364" s="729"/>
      <c r="M364" s="727" t="s">
        <v>964</v>
      </c>
      <c r="N364" s="729"/>
      <c r="P364" s="472"/>
      <c r="Q364" s="472"/>
      <c r="R364" s="472"/>
      <c r="S364" s="472"/>
      <c r="T364" s="472"/>
      <c r="U364" s="472"/>
    </row>
    <row r="365" spans="2:21" ht="13.8">
      <c r="B365" s="726"/>
      <c r="C365" s="479" t="s">
        <v>421</v>
      </c>
      <c r="D365" s="737"/>
      <c r="E365" s="479" t="s">
        <v>159</v>
      </c>
      <c r="F365" s="480">
        <v>1</v>
      </c>
      <c r="G365" s="480">
        <v>2</v>
      </c>
      <c r="H365" s="480">
        <v>3</v>
      </c>
      <c r="I365" s="480">
        <v>4</v>
      </c>
      <c r="J365" s="480">
        <v>5</v>
      </c>
      <c r="K365" s="480" t="s">
        <v>965</v>
      </c>
      <c r="L365" s="480" t="s">
        <v>409</v>
      </c>
      <c r="M365" s="480" t="s">
        <v>966</v>
      </c>
      <c r="N365" s="480" t="s">
        <v>967</v>
      </c>
      <c r="P365" s="472"/>
      <c r="Q365" s="472"/>
      <c r="R365" s="472"/>
      <c r="S365" s="472"/>
      <c r="T365" s="472"/>
      <c r="U365" s="472"/>
    </row>
    <row r="366" spans="2:21">
      <c r="B366" s="482" t="s">
        <v>968</v>
      </c>
      <c r="C366" s="483" t="s">
        <v>699</v>
      </c>
      <c r="D366" s="484" t="s">
        <v>969</v>
      </c>
      <c r="E366" s="483" t="s">
        <v>1058</v>
      </c>
      <c r="F366" s="485">
        <v>12</v>
      </c>
      <c r="G366" s="485">
        <v>5</v>
      </c>
      <c r="H366" s="485">
        <v>8</v>
      </c>
      <c r="I366" s="485"/>
      <c r="J366" s="485"/>
      <c r="K366" s="485"/>
      <c r="L366" s="485"/>
      <c r="M366" s="486">
        <f t="shared" ref="M366:M370" si="99">IF(OR(U366=1,U366=2,U366=3),1,0)</f>
        <v>1</v>
      </c>
      <c r="N366" s="486">
        <f t="shared" ref="N366:N370" si="100">IF(OR(U366=-1,U366=-2,U366=-3),1,0)</f>
        <v>0</v>
      </c>
      <c r="P366" s="487">
        <f t="shared" ref="P366:T370" si="101">SIGN(F366)</f>
        <v>1</v>
      </c>
      <c r="Q366" s="487">
        <f t="shared" si="101"/>
        <v>1</v>
      </c>
      <c r="R366" s="487">
        <f t="shared" si="101"/>
        <v>1</v>
      </c>
      <c r="S366" s="487">
        <f t="shared" si="101"/>
        <v>0</v>
      </c>
      <c r="T366" s="487">
        <f t="shared" si="101"/>
        <v>0</v>
      </c>
      <c r="U366" s="487">
        <f>P366+Q366+R366+S366+T366</f>
        <v>3</v>
      </c>
    </row>
    <row r="367" spans="2:21">
      <c r="B367" s="482" t="s">
        <v>970</v>
      </c>
      <c r="C367" s="488" t="s">
        <v>979</v>
      </c>
      <c r="D367" s="484" t="s">
        <v>972</v>
      </c>
      <c r="E367" s="488" t="s">
        <v>994</v>
      </c>
      <c r="F367" s="485">
        <v>-6</v>
      </c>
      <c r="G367" s="485">
        <v>10</v>
      </c>
      <c r="H367" s="485">
        <v>4</v>
      </c>
      <c r="I367" s="485">
        <v>-7</v>
      </c>
      <c r="J367" s="485">
        <v>-10</v>
      </c>
      <c r="K367" s="485"/>
      <c r="L367" s="485"/>
      <c r="M367" s="486">
        <f t="shared" si="99"/>
        <v>0</v>
      </c>
      <c r="N367" s="486">
        <f t="shared" si="100"/>
        <v>1</v>
      </c>
      <c r="P367" s="487">
        <f t="shared" si="101"/>
        <v>-1</v>
      </c>
      <c r="Q367" s="487">
        <f t="shared" si="101"/>
        <v>1</v>
      </c>
      <c r="R367" s="487">
        <f t="shared" si="101"/>
        <v>1</v>
      </c>
      <c r="S367" s="487">
        <f t="shared" si="101"/>
        <v>-1</v>
      </c>
      <c r="T367" s="487">
        <f t="shared" si="101"/>
        <v>-1</v>
      </c>
      <c r="U367" s="487">
        <f>P367+Q367+R367+S367+T367</f>
        <v>-1</v>
      </c>
    </row>
    <row r="368" spans="2:21">
      <c r="B368" s="489" t="s">
        <v>973</v>
      </c>
      <c r="C368" s="490" t="s">
        <v>1048</v>
      </c>
      <c r="D368" s="484" t="s">
        <v>975</v>
      </c>
      <c r="E368" s="490" t="s">
        <v>995</v>
      </c>
      <c r="F368" s="491">
        <v>7</v>
      </c>
      <c r="G368" s="491">
        <v>-6</v>
      </c>
      <c r="H368" s="491">
        <v>8</v>
      </c>
      <c r="I368" s="491">
        <v>8</v>
      </c>
      <c r="J368" s="491"/>
      <c r="K368" s="491"/>
      <c r="L368" s="491"/>
      <c r="M368" s="491">
        <f t="shared" si="99"/>
        <v>1</v>
      </c>
      <c r="N368" s="491">
        <f t="shared" si="100"/>
        <v>0</v>
      </c>
      <c r="P368" s="487">
        <f t="shared" si="101"/>
        <v>1</v>
      </c>
      <c r="Q368" s="487">
        <f t="shared" si="101"/>
        <v>-1</v>
      </c>
      <c r="R368" s="487">
        <f t="shared" si="101"/>
        <v>1</v>
      </c>
      <c r="S368" s="487">
        <f t="shared" si="101"/>
        <v>1</v>
      </c>
      <c r="T368" s="487">
        <f t="shared" si="101"/>
        <v>0</v>
      </c>
      <c r="U368" s="487">
        <f>P368+Q368+R368+S368+T368</f>
        <v>2</v>
      </c>
    </row>
    <row r="369" spans="2:21">
      <c r="B369" s="482" t="s">
        <v>968</v>
      </c>
      <c r="C369" s="488" t="str">
        <f>C366</f>
        <v>АХТАНОВ</v>
      </c>
      <c r="D369" s="484" t="str">
        <f>D367</f>
        <v>Y</v>
      </c>
      <c r="E369" s="488" t="str">
        <f>E367</f>
        <v>ГОЛОДОВ</v>
      </c>
      <c r="F369" s="485">
        <v>2</v>
      </c>
      <c r="G369" s="485">
        <v>7</v>
      </c>
      <c r="H369" s="485">
        <v>4</v>
      </c>
      <c r="I369" s="485"/>
      <c r="J369" s="485"/>
      <c r="K369" s="485"/>
      <c r="L369" s="485"/>
      <c r="M369" s="486">
        <f t="shared" si="99"/>
        <v>1</v>
      </c>
      <c r="N369" s="486">
        <f t="shared" si="100"/>
        <v>0</v>
      </c>
      <c r="P369" s="487">
        <f t="shared" si="101"/>
        <v>1</v>
      </c>
      <c r="Q369" s="487">
        <f t="shared" si="101"/>
        <v>1</v>
      </c>
      <c r="R369" s="487">
        <f t="shared" si="101"/>
        <v>1</v>
      </c>
      <c r="S369" s="487">
        <f t="shared" si="101"/>
        <v>0</v>
      </c>
      <c r="T369" s="487">
        <f t="shared" si="101"/>
        <v>0</v>
      </c>
      <c r="U369" s="487">
        <f>P369+Q369+R369+S369+T369</f>
        <v>3</v>
      </c>
    </row>
    <row r="370" spans="2:21" ht="13.8" thickBot="1">
      <c r="B370" s="482" t="s">
        <v>970</v>
      </c>
      <c r="C370" s="488" t="str">
        <f>C367</f>
        <v>ХАЗКЕН</v>
      </c>
      <c r="D370" s="484" t="str">
        <f>D366</f>
        <v>X</v>
      </c>
      <c r="E370" s="488" t="str">
        <f>E366</f>
        <v>ЛАГУТЦЕВ</v>
      </c>
      <c r="F370" s="485"/>
      <c r="G370" s="485"/>
      <c r="H370" s="485"/>
      <c r="I370" s="485"/>
      <c r="J370" s="485"/>
      <c r="K370" s="485"/>
      <c r="L370" s="485"/>
      <c r="M370" s="486">
        <f t="shared" si="99"/>
        <v>0</v>
      </c>
      <c r="N370" s="486">
        <f t="shared" si="100"/>
        <v>0</v>
      </c>
      <c r="P370" s="487">
        <f t="shared" si="101"/>
        <v>0</v>
      </c>
      <c r="Q370" s="487">
        <f t="shared" si="101"/>
        <v>0</v>
      </c>
      <c r="R370" s="487">
        <f t="shared" si="101"/>
        <v>0</v>
      </c>
      <c r="S370" s="487">
        <f t="shared" si="101"/>
        <v>0</v>
      </c>
      <c r="T370" s="487">
        <f t="shared" si="101"/>
        <v>0</v>
      </c>
      <c r="U370" s="487">
        <f>P370+Q370+R370+S370+T370</f>
        <v>0</v>
      </c>
    </row>
    <row r="371" spans="2:21" ht="13.8" thickBot="1">
      <c r="B371" s="474"/>
      <c r="D371" s="492"/>
      <c r="F371" s="474"/>
      <c r="G371" s="474"/>
      <c r="H371" s="474"/>
      <c r="I371" s="493" t="s">
        <v>976</v>
      </c>
      <c r="J371" s="474"/>
      <c r="K371" s="474"/>
      <c r="L371" s="474"/>
      <c r="M371" s="494">
        <f>SUM(M366,M367,M368,M369,M370)</f>
        <v>3</v>
      </c>
      <c r="N371" s="495">
        <f>SUM(N366,N367,N368,N369,N370,)</f>
        <v>1</v>
      </c>
      <c r="P371" s="472"/>
      <c r="Q371" s="472"/>
      <c r="R371" s="472"/>
      <c r="S371" s="472"/>
      <c r="T371" s="472"/>
      <c r="U371" s="472"/>
    </row>
    <row r="372" spans="2:21" ht="15.6">
      <c r="B372" s="474"/>
      <c r="C372" s="496" t="s">
        <v>977</v>
      </c>
      <c r="D372" s="497"/>
      <c r="E372" s="498" t="str">
        <f>C365</f>
        <v>ПАВЛОДАРСКАЯ обл,</v>
      </c>
      <c r="F372" s="474"/>
      <c r="G372" s="474"/>
      <c r="H372" s="474"/>
      <c r="I372" s="474"/>
      <c r="J372" s="474"/>
      <c r="K372" s="474"/>
      <c r="L372" s="474"/>
      <c r="M372" s="474"/>
      <c r="N372" s="474"/>
      <c r="P372" s="472"/>
      <c r="Q372" s="472"/>
      <c r="R372" s="472"/>
      <c r="S372" s="472"/>
      <c r="T372" s="472"/>
      <c r="U372" s="472"/>
    </row>
    <row r="373" spans="2:21" ht="15.6">
      <c r="B373" s="474"/>
      <c r="C373" s="496"/>
      <c r="D373" s="497"/>
      <c r="E373" s="498"/>
      <c r="F373" s="474"/>
      <c r="G373" s="474"/>
      <c r="H373" s="474"/>
      <c r="I373" s="474"/>
      <c r="J373" s="474"/>
      <c r="K373" s="474"/>
      <c r="L373" s="474"/>
      <c r="M373" s="474"/>
      <c r="N373" s="474"/>
      <c r="P373" s="472"/>
      <c r="Q373" s="472"/>
      <c r="R373" s="472"/>
      <c r="S373" s="472"/>
      <c r="T373" s="472"/>
      <c r="U373" s="472"/>
    </row>
    <row r="374" spans="2:21" ht="13.8">
      <c r="B374" s="476" t="s">
        <v>1059</v>
      </c>
      <c r="D374" s="492"/>
      <c r="F374" s="474"/>
      <c r="G374" s="474"/>
      <c r="H374" s="474"/>
      <c r="I374" s="474"/>
      <c r="J374" s="474"/>
      <c r="K374" s="474"/>
      <c r="L374" s="474"/>
      <c r="M374" s="474"/>
      <c r="N374" s="474"/>
      <c r="P374" s="472"/>
      <c r="Q374" s="472"/>
      <c r="R374" s="472"/>
      <c r="S374" s="472"/>
      <c r="T374" s="472"/>
      <c r="U374" s="472"/>
    </row>
    <row r="375" spans="2:21">
      <c r="B375" s="725" t="s">
        <v>959</v>
      </c>
      <c r="C375" s="477" t="s">
        <v>960</v>
      </c>
      <c r="D375" s="736" t="s">
        <v>959</v>
      </c>
      <c r="E375" s="477" t="s">
        <v>961</v>
      </c>
      <c r="F375" s="727" t="s">
        <v>962</v>
      </c>
      <c r="G375" s="728"/>
      <c r="H375" s="728"/>
      <c r="I375" s="728"/>
      <c r="J375" s="728"/>
      <c r="K375" s="727" t="s">
        <v>963</v>
      </c>
      <c r="L375" s="729"/>
      <c r="M375" s="727" t="s">
        <v>964</v>
      </c>
      <c r="N375" s="729"/>
      <c r="P375" s="472"/>
      <c r="Q375" s="472"/>
      <c r="R375" s="472"/>
      <c r="S375" s="472"/>
      <c r="T375" s="472"/>
      <c r="U375" s="472"/>
    </row>
    <row r="376" spans="2:21" ht="13.8">
      <c r="B376" s="726"/>
      <c r="C376" s="479" t="s">
        <v>400</v>
      </c>
      <c r="D376" s="737"/>
      <c r="E376" s="479" t="s">
        <v>410</v>
      </c>
      <c r="F376" s="480">
        <v>1</v>
      </c>
      <c r="G376" s="480">
        <v>2</v>
      </c>
      <c r="H376" s="480">
        <v>3</v>
      </c>
      <c r="I376" s="480">
        <v>4</v>
      </c>
      <c r="J376" s="480">
        <v>5</v>
      </c>
      <c r="K376" s="480" t="s">
        <v>965</v>
      </c>
      <c r="L376" s="480" t="s">
        <v>409</v>
      </c>
      <c r="M376" s="480" t="s">
        <v>966</v>
      </c>
      <c r="N376" s="480" t="s">
        <v>967</v>
      </c>
      <c r="P376" s="472"/>
      <c r="Q376" s="472"/>
      <c r="R376" s="472"/>
      <c r="S376" s="472"/>
      <c r="T376" s="472"/>
      <c r="U376" s="472"/>
    </row>
    <row r="377" spans="2:21">
      <c r="B377" s="482" t="s">
        <v>968</v>
      </c>
      <c r="C377" s="483" t="s">
        <v>982</v>
      </c>
      <c r="D377" s="484" t="s">
        <v>969</v>
      </c>
      <c r="E377" s="483" t="s">
        <v>999</v>
      </c>
      <c r="F377" s="485">
        <v>-4</v>
      </c>
      <c r="G377" s="485">
        <v>-11</v>
      </c>
      <c r="H377" s="485">
        <v>-8</v>
      </c>
      <c r="I377" s="485"/>
      <c r="J377" s="485"/>
      <c r="K377" s="485"/>
      <c r="L377" s="485"/>
      <c r="M377" s="486">
        <f t="shared" ref="M377:M381" si="102">IF(OR(U377=1,U377=2,U377=3),1,0)</f>
        <v>0</v>
      </c>
      <c r="N377" s="486">
        <f t="shared" ref="N377:N381" si="103">IF(OR(U377=-1,U377=-2,U377=-3),1,0)</f>
        <v>1</v>
      </c>
      <c r="P377" s="487">
        <f t="shared" ref="P377:T381" si="104">SIGN(F377)</f>
        <v>-1</v>
      </c>
      <c r="Q377" s="487">
        <f t="shared" si="104"/>
        <v>-1</v>
      </c>
      <c r="R377" s="487">
        <f t="shared" si="104"/>
        <v>-1</v>
      </c>
      <c r="S377" s="487">
        <f t="shared" si="104"/>
        <v>0</v>
      </c>
      <c r="T377" s="487">
        <f t="shared" si="104"/>
        <v>0</v>
      </c>
      <c r="U377" s="487">
        <f>P377+Q377+R377+S377+T377</f>
        <v>-3</v>
      </c>
    </row>
    <row r="378" spans="2:21">
      <c r="B378" s="482" t="s">
        <v>970</v>
      </c>
      <c r="C378" s="488" t="s">
        <v>983</v>
      </c>
      <c r="D378" s="484" t="s">
        <v>972</v>
      </c>
      <c r="E378" s="488" t="s">
        <v>1033</v>
      </c>
      <c r="F378" s="485">
        <v>4</v>
      </c>
      <c r="G378" s="485">
        <v>6</v>
      </c>
      <c r="H378" s="485">
        <v>3</v>
      </c>
      <c r="I378" s="485"/>
      <c r="J378" s="485"/>
      <c r="K378" s="485"/>
      <c r="L378" s="485"/>
      <c r="M378" s="486">
        <f t="shared" si="102"/>
        <v>1</v>
      </c>
      <c r="N378" s="486">
        <f t="shared" si="103"/>
        <v>0</v>
      </c>
      <c r="P378" s="487">
        <f t="shared" si="104"/>
        <v>1</v>
      </c>
      <c r="Q378" s="487">
        <f t="shared" si="104"/>
        <v>1</v>
      </c>
      <c r="R378" s="487">
        <f t="shared" si="104"/>
        <v>1</v>
      </c>
      <c r="S378" s="487">
        <f t="shared" si="104"/>
        <v>0</v>
      </c>
      <c r="T378" s="487">
        <f t="shared" si="104"/>
        <v>0</v>
      </c>
      <c r="U378" s="487">
        <f>P378+Q378+R378+S378+T378</f>
        <v>3</v>
      </c>
    </row>
    <row r="379" spans="2:21">
      <c r="B379" s="489" t="s">
        <v>973</v>
      </c>
      <c r="C379" s="490" t="s">
        <v>985</v>
      </c>
      <c r="D379" s="484" t="s">
        <v>975</v>
      </c>
      <c r="E379" s="490" t="s">
        <v>1017</v>
      </c>
      <c r="F379" s="491">
        <v>8</v>
      </c>
      <c r="G379" s="491">
        <v>12</v>
      </c>
      <c r="H379" s="491">
        <v>-10</v>
      </c>
      <c r="I379" s="491">
        <v>-9</v>
      </c>
      <c r="J379" s="491">
        <v>9</v>
      </c>
      <c r="K379" s="491"/>
      <c r="L379" s="491"/>
      <c r="M379" s="491">
        <f t="shared" si="102"/>
        <v>1</v>
      </c>
      <c r="N379" s="491">
        <f t="shared" si="103"/>
        <v>0</v>
      </c>
      <c r="P379" s="487">
        <f t="shared" si="104"/>
        <v>1</v>
      </c>
      <c r="Q379" s="487">
        <f t="shared" si="104"/>
        <v>1</v>
      </c>
      <c r="R379" s="487">
        <f t="shared" si="104"/>
        <v>-1</v>
      </c>
      <c r="S379" s="487">
        <f t="shared" si="104"/>
        <v>-1</v>
      </c>
      <c r="T379" s="487">
        <f t="shared" si="104"/>
        <v>1</v>
      </c>
      <c r="U379" s="487">
        <f>P379+Q379+R379+S379+T379</f>
        <v>1</v>
      </c>
    </row>
    <row r="380" spans="2:21">
      <c r="B380" s="482" t="s">
        <v>968</v>
      </c>
      <c r="C380" s="488" t="str">
        <f>C377</f>
        <v>САЛАМАТОВ</v>
      </c>
      <c r="D380" s="484" t="str">
        <f>D378</f>
        <v>Y</v>
      </c>
      <c r="E380" s="488" t="str">
        <f>E378</f>
        <v>МАКУЛЬБЕКОВ</v>
      </c>
      <c r="F380" s="485">
        <v>7</v>
      </c>
      <c r="G380" s="485">
        <v>9</v>
      </c>
      <c r="H380" s="485">
        <v>12</v>
      </c>
      <c r="I380" s="485"/>
      <c r="J380" s="485"/>
      <c r="K380" s="485"/>
      <c r="L380" s="485"/>
      <c r="M380" s="486">
        <f t="shared" si="102"/>
        <v>1</v>
      </c>
      <c r="N380" s="486">
        <f t="shared" si="103"/>
        <v>0</v>
      </c>
      <c r="P380" s="487">
        <f t="shared" si="104"/>
        <v>1</v>
      </c>
      <c r="Q380" s="487">
        <f t="shared" si="104"/>
        <v>1</v>
      </c>
      <c r="R380" s="487">
        <f t="shared" si="104"/>
        <v>1</v>
      </c>
      <c r="S380" s="487">
        <f t="shared" si="104"/>
        <v>0</v>
      </c>
      <c r="T380" s="487">
        <f t="shared" si="104"/>
        <v>0</v>
      </c>
      <c r="U380" s="487">
        <f>P380+Q380+R380+S380+T380</f>
        <v>3</v>
      </c>
    </row>
    <row r="381" spans="2:21" ht="13.8" thickBot="1">
      <c r="B381" s="482" t="s">
        <v>970</v>
      </c>
      <c r="C381" s="488" t="str">
        <f>C378</f>
        <v>КАПЫШЕВ</v>
      </c>
      <c r="D381" s="484" t="str">
        <f>D377</f>
        <v>X</v>
      </c>
      <c r="E381" s="488" t="str">
        <f>E377</f>
        <v>АБЕЛЬДИНОВ</v>
      </c>
      <c r="F381" s="485"/>
      <c r="G381" s="485"/>
      <c r="H381" s="485"/>
      <c r="I381" s="485"/>
      <c r="J381" s="485"/>
      <c r="K381" s="485"/>
      <c r="L381" s="485"/>
      <c r="M381" s="486">
        <f t="shared" si="102"/>
        <v>0</v>
      </c>
      <c r="N381" s="486">
        <f t="shared" si="103"/>
        <v>0</v>
      </c>
      <c r="P381" s="487">
        <f t="shared" si="104"/>
        <v>0</v>
      </c>
      <c r="Q381" s="487">
        <f t="shared" si="104"/>
        <v>0</v>
      </c>
      <c r="R381" s="487">
        <f t="shared" si="104"/>
        <v>0</v>
      </c>
      <c r="S381" s="487">
        <f t="shared" si="104"/>
        <v>0</v>
      </c>
      <c r="T381" s="487">
        <f t="shared" si="104"/>
        <v>0</v>
      </c>
      <c r="U381" s="487">
        <f>P381+Q381+R381+S381+T381</f>
        <v>0</v>
      </c>
    </row>
    <row r="382" spans="2:21" ht="13.8" thickBot="1">
      <c r="B382" s="474"/>
      <c r="D382" s="492"/>
      <c r="F382" s="474"/>
      <c r="G382" s="474"/>
      <c r="H382" s="474"/>
      <c r="I382" s="493" t="s">
        <v>976</v>
      </c>
      <c r="J382" s="474"/>
      <c r="K382" s="474"/>
      <c r="L382" s="474"/>
      <c r="M382" s="494">
        <f>SUM(M377,M378,M379,M380,M381)</f>
        <v>3</v>
      </c>
      <c r="N382" s="495">
        <f>SUM(N377,N378,N379,N380,N381,)</f>
        <v>1</v>
      </c>
      <c r="P382" s="472"/>
      <c r="Q382" s="472"/>
      <c r="R382" s="472"/>
      <c r="S382" s="472"/>
      <c r="T382" s="472"/>
      <c r="U382" s="472"/>
    </row>
    <row r="383" spans="2:21" ht="15.6">
      <c r="B383" s="474"/>
      <c r="C383" s="496" t="s">
        <v>977</v>
      </c>
      <c r="D383" s="497"/>
      <c r="E383" s="498" t="str">
        <f>C376</f>
        <v>АКМОЛИНСКАЯ обл.</v>
      </c>
      <c r="F383" s="474"/>
      <c r="G383" s="474"/>
      <c r="H383" s="474"/>
      <c r="I383" s="474"/>
      <c r="J383" s="474"/>
      <c r="K383" s="474"/>
      <c r="L383" s="474"/>
      <c r="M383" s="474"/>
      <c r="N383" s="474"/>
      <c r="P383" s="472"/>
      <c r="Q383" s="472"/>
      <c r="R383" s="472"/>
      <c r="S383" s="472"/>
      <c r="T383" s="472"/>
      <c r="U383" s="472"/>
    </row>
    <row r="384" spans="2:21" ht="15.6">
      <c r="B384" s="474"/>
      <c r="C384" s="496"/>
      <c r="D384" s="497"/>
      <c r="E384" s="498"/>
      <c r="F384" s="474"/>
      <c r="G384" s="474"/>
      <c r="H384" s="474"/>
      <c r="I384" s="474"/>
      <c r="J384" s="474"/>
      <c r="K384" s="474"/>
      <c r="L384" s="474"/>
      <c r="M384" s="474"/>
      <c r="N384" s="474"/>
      <c r="P384" s="472"/>
      <c r="Q384" s="472"/>
      <c r="R384" s="472"/>
      <c r="S384" s="472"/>
      <c r="T384" s="472"/>
      <c r="U384" s="472"/>
    </row>
    <row r="385" spans="2:21" ht="13.8">
      <c r="B385" s="476" t="s">
        <v>1060</v>
      </c>
      <c r="D385" s="492"/>
      <c r="F385" s="474"/>
      <c r="G385" s="474"/>
      <c r="H385" s="474"/>
      <c r="I385" s="474"/>
      <c r="J385" s="474"/>
      <c r="K385" s="474"/>
      <c r="L385" s="474"/>
      <c r="M385" s="474"/>
      <c r="N385" s="474"/>
      <c r="P385" s="472"/>
      <c r="Q385" s="472"/>
      <c r="R385" s="472"/>
      <c r="S385" s="472"/>
      <c r="T385" s="472"/>
      <c r="U385" s="472"/>
    </row>
    <row r="386" spans="2:21">
      <c r="B386" s="725" t="s">
        <v>959</v>
      </c>
      <c r="C386" s="477" t="s">
        <v>960</v>
      </c>
      <c r="D386" s="736" t="s">
        <v>959</v>
      </c>
      <c r="E386" s="477" t="s">
        <v>961</v>
      </c>
      <c r="F386" s="727" t="s">
        <v>962</v>
      </c>
      <c r="G386" s="728"/>
      <c r="H386" s="728"/>
      <c r="I386" s="728"/>
      <c r="J386" s="728"/>
      <c r="K386" s="727" t="s">
        <v>963</v>
      </c>
      <c r="L386" s="729"/>
      <c r="M386" s="727" t="s">
        <v>964</v>
      </c>
      <c r="N386" s="729"/>
      <c r="P386" s="472"/>
      <c r="Q386" s="472"/>
      <c r="R386" s="472"/>
      <c r="S386" s="472"/>
      <c r="T386" s="472"/>
      <c r="U386" s="472"/>
    </row>
    <row r="387" spans="2:21" ht="13.8">
      <c r="B387" s="726"/>
      <c r="C387" s="479" t="s">
        <v>379</v>
      </c>
      <c r="D387" s="737"/>
      <c r="E387" s="479" t="s">
        <v>13</v>
      </c>
      <c r="F387" s="480">
        <v>1</v>
      </c>
      <c r="G387" s="480">
        <v>2</v>
      </c>
      <c r="H387" s="480">
        <v>3</v>
      </c>
      <c r="I387" s="480">
        <v>4</v>
      </c>
      <c r="J387" s="480">
        <v>5</v>
      </c>
      <c r="K387" s="480" t="s">
        <v>965</v>
      </c>
      <c r="L387" s="480" t="s">
        <v>409</v>
      </c>
      <c r="M387" s="480" t="s">
        <v>966</v>
      </c>
      <c r="N387" s="480" t="s">
        <v>967</v>
      </c>
      <c r="P387" s="472"/>
      <c r="Q387" s="472"/>
      <c r="R387" s="472"/>
      <c r="S387" s="472"/>
      <c r="T387" s="472"/>
      <c r="U387" s="472"/>
    </row>
    <row r="388" spans="2:21">
      <c r="B388" s="482" t="s">
        <v>968</v>
      </c>
      <c r="C388" s="483" t="s">
        <v>679</v>
      </c>
      <c r="D388" s="484" t="s">
        <v>969</v>
      </c>
      <c r="E388" s="483" t="s">
        <v>701</v>
      </c>
      <c r="F388" s="485">
        <v>-5</v>
      </c>
      <c r="G388" s="485">
        <v>7</v>
      </c>
      <c r="H388" s="485">
        <v>-4</v>
      </c>
      <c r="I388" s="485">
        <v>-9</v>
      </c>
      <c r="J388" s="485"/>
      <c r="K388" s="485"/>
      <c r="L388" s="485"/>
      <c r="M388" s="486">
        <f t="shared" ref="M388:M392" si="105">IF(OR(U388=1,U388=2,U388=3),1,0)</f>
        <v>0</v>
      </c>
      <c r="N388" s="486">
        <f t="shared" ref="N388:N392" si="106">IF(OR(U388=-1,U388=-2,U388=-3),1,0)</f>
        <v>1</v>
      </c>
      <c r="P388" s="487">
        <f t="shared" ref="P388:T392" si="107">SIGN(F388)</f>
        <v>-1</v>
      </c>
      <c r="Q388" s="487">
        <f t="shared" si="107"/>
        <v>1</v>
      </c>
      <c r="R388" s="487">
        <f t="shared" si="107"/>
        <v>-1</v>
      </c>
      <c r="S388" s="487">
        <f t="shared" si="107"/>
        <v>-1</v>
      </c>
      <c r="T388" s="487">
        <f t="shared" si="107"/>
        <v>0</v>
      </c>
      <c r="U388" s="487">
        <f>P388+Q388+R388+S388+T388</f>
        <v>-2</v>
      </c>
    </row>
    <row r="389" spans="2:21">
      <c r="B389" s="482" t="s">
        <v>970</v>
      </c>
      <c r="C389" s="488" t="s">
        <v>719</v>
      </c>
      <c r="D389" s="484" t="s">
        <v>972</v>
      </c>
      <c r="E389" s="483" t="s">
        <v>703</v>
      </c>
      <c r="F389" s="485">
        <v>-8</v>
      </c>
      <c r="G389" s="485">
        <v>-9</v>
      </c>
      <c r="H389" s="485">
        <v>-9</v>
      </c>
      <c r="I389" s="485"/>
      <c r="J389" s="485"/>
      <c r="K389" s="485"/>
      <c r="L389" s="485"/>
      <c r="M389" s="486">
        <f t="shared" si="105"/>
        <v>0</v>
      </c>
      <c r="N389" s="486">
        <f t="shared" si="106"/>
        <v>1</v>
      </c>
      <c r="P389" s="487">
        <f t="shared" si="107"/>
        <v>-1</v>
      </c>
      <c r="Q389" s="487">
        <f t="shared" si="107"/>
        <v>-1</v>
      </c>
      <c r="R389" s="487">
        <f t="shared" si="107"/>
        <v>-1</v>
      </c>
      <c r="S389" s="487">
        <f t="shared" si="107"/>
        <v>0</v>
      </c>
      <c r="T389" s="487">
        <f t="shared" si="107"/>
        <v>0</v>
      </c>
      <c r="U389" s="487">
        <f>P389+Q389+R389+S389+T389</f>
        <v>-3</v>
      </c>
    </row>
    <row r="390" spans="2:21">
      <c r="B390" s="489" t="s">
        <v>973</v>
      </c>
      <c r="C390" s="490" t="s">
        <v>725</v>
      </c>
      <c r="D390" s="484" t="s">
        <v>975</v>
      </c>
      <c r="E390" s="490" t="s">
        <v>711</v>
      </c>
      <c r="F390" s="491">
        <v>9</v>
      </c>
      <c r="G390" s="491">
        <v>-5</v>
      </c>
      <c r="H390" s="491">
        <v>6</v>
      </c>
      <c r="I390" s="491">
        <v>-10</v>
      </c>
      <c r="J390" s="491">
        <v>-6</v>
      </c>
      <c r="K390" s="491"/>
      <c r="L390" s="491"/>
      <c r="M390" s="491">
        <f t="shared" si="105"/>
        <v>0</v>
      </c>
      <c r="N390" s="491">
        <f t="shared" si="106"/>
        <v>1</v>
      </c>
      <c r="P390" s="487">
        <f t="shared" si="107"/>
        <v>1</v>
      </c>
      <c r="Q390" s="487">
        <f t="shared" si="107"/>
        <v>-1</v>
      </c>
      <c r="R390" s="487">
        <f t="shared" si="107"/>
        <v>1</v>
      </c>
      <c r="S390" s="487">
        <f t="shared" si="107"/>
        <v>-1</v>
      </c>
      <c r="T390" s="487">
        <f t="shared" si="107"/>
        <v>-1</v>
      </c>
      <c r="U390" s="487">
        <f>P390+Q390+R390+S390+T390</f>
        <v>-1</v>
      </c>
    </row>
    <row r="391" spans="2:21">
      <c r="B391" s="482" t="s">
        <v>968</v>
      </c>
      <c r="C391" s="488" t="str">
        <f>C388</f>
        <v>КУРМАНГАЛИЕВ</v>
      </c>
      <c r="D391" s="484" t="str">
        <f>D389</f>
        <v>Y</v>
      </c>
      <c r="E391" s="488" t="str">
        <f>E389</f>
        <v>КЕНЖИГУЛОВ Д.</v>
      </c>
      <c r="F391" s="485"/>
      <c r="G391" s="485"/>
      <c r="H391" s="485"/>
      <c r="I391" s="485"/>
      <c r="J391" s="485"/>
      <c r="K391" s="485"/>
      <c r="L391" s="485"/>
      <c r="M391" s="486">
        <f t="shared" si="105"/>
        <v>0</v>
      </c>
      <c r="N391" s="486">
        <f t="shared" si="106"/>
        <v>0</v>
      </c>
      <c r="P391" s="487">
        <f t="shared" si="107"/>
        <v>0</v>
      </c>
      <c r="Q391" s="487">
        <f t="shared" si="107"/>
        <v>0</v>
      </c>
      <c r="R391" s="487">
        <f t="shared" si="107"/>
        <v>0</v>
      </c>
      <c r="S391" s="487">
        <f t="shared" si="107"/>
        <v>0</v>
      </c>
      <c r="T391" s="487">
        <f t="shared" si="107"/>
        <v>0</v>
      </c>
      <c r="U391" s="487">
        <f>P391+Q391+R391+S391+T391</f>
        <v>0</v>
      </c>
    </row>
    <row r="392" spans="2:21" ht="13.8" thickBot="1">
      <c r="B392" s="482" t="s">
        <v>970</v>
      </c>
      <c r="C392" s="488" t="str">
        <f>C389</f>
        <v>РАЙТЕР</v>
      </c>
      <c r="D392" s="484" t="str">
        <f>D388</f>
        <v>X</v>
      </c>
      <c r="E392" s="488" t="str">
        <f>E388</f>
        <v>КЕНЖИГУЛОВ А.</v>
      </c>
      <c r="F392" s="485"/>
      <c r="G392" s="485"/>
      <c r="H392" s="485"/>
      <c r="I392" s="485"/>
      <c r="J392" s="485"/>
      <c r="K392" s="485"/>
      <c r="L392" s="485"/>
      <c r="M392" s="486">
        <f t="shared" si="105"/>
        <v>0</v>
      </c>
      <c r="N392" s="486">
        <f t="shared" si="106"/>
        <v>0</v>
      </c>
      <c r="P392" s="487">
        <f t="shared" si="107"/>
        <v>0</v>
      </c>
      <c r="Q392" s="487">
        <f t="shared" si="107"/>
        <v>0</v>
      </c>
      <c r="R392" s="487">
        <f t="shared" si="107"/>
        <v>0</v>
      </c>
      <c r="S392" s="487">
        <f t="shared" si="107"/>
        <v>0</v>
      </c>
      <c r="T392" s="487">
        <f t="shared" si="107"/>
        <v>0</v>
      </c>
      <c r="U392" s="487">
        <f>P392+Q392+R392+S392+T392</f>
        <v>0</v>
      </c>
    </row>
    <row r="393" spans="2:21" ht="13.8" thickBot="1">
      <c r="B393" s="474"/>
      <c r="D393" s="492"/>
      <c r="F393" s="474"/>
      <c r="G393" s="474"/>
      <c r="H393" s="474"/>
      <c r="I393" s="493" t="s">
        <v>976</v>
      </c>
      <c r="J393" s="474"/>
      <c r="K393" s="474"/>
      <c r="L393" s="474"/>
      <c r="M393" s="494">
        <f>SUM(M388,M389,M390,M391,M392)</f>
        <v>0</v>
      </c>
      <c r="N393" s="495">
        <f>SUM(N388,N389,N390,N391,N392,)</f>
        <v>3</v>
      </c>
      <c r="P393" s="472"/>
      <c r="Q393" s="472"/>
      <c r="R393" s="472"/>
      <c r="S393" s="472"/>
      <c r="T393" s="472"/>
      <c r="U393" s="472"/>
    </row>
    <row r="394" spans="2:21" ht="15.6">
      <c r="B394" s="474"/>
      <c r="C394" s="496" t="s">
        <v>977</v>
      </c>
      <c r="D394" s="497"/>
      <c r="E394" s="498" t="str">
        <f>E387</f>
        <v>ЗКО</v>
      </c>
      <c r="F394" s="474"/>
      <c r="G394" s="474"/>
      <c r="H394" s="474"/>
      <c r="I394" s="474"/>
      <c r="J394" s="474"/>
      <c r="K394" s="474"/>
      <c r="L394" s="474"/>
      <c r="M394" s="474"/>
      <c r="N394" s="474"/>
      <c r="P394" s="472"/>
      <c r="Q394" s="472"/>
      <c r="R394" s="472"/>
      <c r="S394" s="472"/>
      <c r="T394" s="472"/>
      <c r="U394" s="472"/>
    </row>
    <row r="395" spans="2:21">
      <c r="D395" s="499"/>
    </row>
    <row r="396" spans="2:21" ht="13.8">
      <c r="B396" s="476" t="s">
        <v>1061</v>
      </c>
      <c r="D396" s="492"/>
      <c r="F396" s="474"/>
      <c r="G396" s="474"/>
      <c r="H396" s="474"/>
      <c r="I396" s="474"/>
      <c r="J396" s="474"/>
      <c r="K396" s="474"/>
      <c r="L396" s="474"/>
      <c r="M396" s="474"/>
      <c r="N396" s="474"/>
      <c r="P396" s="472"/>
      <c r="Q396" s="472"/>
      <c r="R396" s="472"/>
      <c r="S396" s="472"/>
      <c r="T396" s="472"/>
      <c r="U396" s="472"/>
    </row>
    <row r="397" spans="2:21">
      <c r="B397" s="725" t="s">
        <v>959</v>
      </c>
      <c r="C397" s="477" t="s">
        <v>960</v>
      </c>
      <c r="D397" s="736" t="s">
        <v>959</v>
      </c>
      <c r="E397" s="477" t="s">
        <v>961</v>
      </c>
      <c r="F397" s="727" t="s">
        <v>962</v>
      </c>
      <c r="G397" s="728"/>
      <c r="H397" s="728"/>
      <c r="I397" s="728"/>
      <c r="J397" s="728"/>
      <c r="K397" s="727" t="s">
        <v>963</v>
      </c>
      <c r="L397" s="729"/>
      <c r="M397" s="727" t="s">
        <v>964</v>
      </c>
      <c r="N397" s="729"/>
      <c r="P397" s="472"/>
      <c r="Q397" s="472"/>
      <c r="R397" s="472"/>
      <c r="S397" s="472"/>
      <c r="T397" s="472"/>
      <c r="U397" s="472"/>
    </row>
    <row r="398" spans="2:21" ht="13.8">
      <c r="B398" s="726"/>
      <c r="C398" s="479" t="s">
        <v>403</v>
      </c>
      <c r="D398" s="737"/>
      <c r="E398" s="479" t="s">
        <v>374</v>
      </c>
      <c r="F398" s="480">
        <v>1</v>
      </c>
      <c r="G398" s="480">
        <v>2</v>
      </c>
      <c r="H398" s="480">
        <v>3</v>
      </c>
      <c r="I398" s="480">
        <v>4</v>
      </c>
      <c r="J398" s="480">
        <v>5</v>
      </c>
      <c r="K398" s="480" t="s">
        <v>965</v>
      </c>
      <c r="L398" s="480" t="s">
        <v>409</v>
      </c>
      <c r="M398" s="480" t="s">
        <v>966</v>
      </c>
      <c r="N398" s="480" t="s">
        <v>967</v>
      </c>
      <c r="P398" s="472"/>
      <c r="Q398" s="472"/>
      <c r="R398" s="472"/>
      <c r="S398" s="472"/>
      <c r="T398" s="472"/>
      <c r="U398" s="472"/>
    </row>
    <row r="399" spans="2:21">
      <c r="B399" s="482" t="s">
        <v>968</v>
      </c>
      <c r="C399" s="483" t="s">
        <v>727</v>
      </c>
      <c r="D399" s="484" t="s">
        <v>969</v>
      </c>
      <c r="E399" s="483" t="s">
        <v>1062</v>
      </c>
      <c r="F399" s="485">
        <v>4</v>
      </c>
      <c r="G399" s="485">
        <v>6</v>
      </c>
      <c r="H399" s="485">
        <v>9</v>
      </c>
      <c r="I399" s="485"/>
      <c r="J399" s="485"/>
      <c r="K399" s="485"/>
      <c r="L399" s="485"/>
      <c r="M399" s="486">
        <f t="shared" ref="M399:M403" si="108">IF(OR(U399=1,U399=2,U399=3),1,0)</f>
        <v>1</v>
      </c>
      <c r="N399" s="486">
        <f t="shared" ref="N399:N403" si="109">IF(OR(U399=-1,U399=-2,U399=-3),1,0)</f>
        <v>0</v>
      </c>
      <c r="P399" s="487">
        <f t="shared" ref="P399:T403" si="110">SIGN(F399)</f>
        <v>1</v>
      </c>
      <c r="Q399" s="487">
        <f t="shared" si="110"/>
        <v>1</v>
      </c>
      <c r="R399" s="487">
        <f t="shared" si="110"/>
        <v>1</v>
      </c>
      <c r="S399" s="487">
        <f t="shared" si="110"/>
        <v>0</v>
      </c>
      <c r="T399" s="487">
        <f t="shared" si="110"/>
        <v>0</v>
      </c>
      <c r="U399" s="487">
        <f>P399+Q399+R399+S399+T399</f>
        <v>3</v>
      </c>
    </row>
    <row r="400" spans="2:21">
      <c r="B400" s="482" t="s">
        <v>970</v>
      </c>
      <c r="C400" s="483" t="s">
        <v>707</v>
      </c>
      <c r="D400" s="484" t="s">
        <v>972</v>
      </c>
      <c r="E400" s="483" t="s">
        <v>689</v>
      </c>
      <c r="F400" s="485">
        <v>-7</v>
      </c>
      <c r="G400" s="485">
        <v>-6</v>
      </c>
      <c r="H400" s="485">
        <v>-7</v>
      </c>
      <c r="I400" s="485"/>
      <c r="J400" s="485"/>
      <c r="K400" s="485"/>
      <c r="L400" s="485"/>
      <c r="M400" s="486">
        <f t="shared" si="108"/>
        <v>0</v>
      </c>
      <c r="N400" s="486">
        <f t="shared" si="109"/>
        <v>1</v>
      </c>
      <c r="P400" s="487">
        <f t="shared" si="110"/>
        <v>-1</v>
      </c>
      <c r="Q400" s="487">
        <f t="shared" si="110"/>
        <v>-1</v>
      </c>
      <c r="R400" s="487">
        <f t="shared" si="110"/>
        <v>-1</v>
      </c>
      <c r="S400" s="487">
        <f t="shared" si="110"/>
        <v>0</v>
      </c>
      <c r="T400" s="487">
        <f t="shared" si="110"/>
        <v>0</v>
      </c>
      <c r="U400" s="487">
        <f>P400+Q400+R400+S400+T400</f>
        <v>-3</v>
      </c>
    </row>
    <row r="401" spans="2:21">
      <c r="B401" s="489" t="s">
        <v>973</v>
      </c>
      <c r="C401" s="483" t="s">
        <v>1052</v>
      </c>
      <c r="D401" s="484" t="s">
        <v>975</v>
      </c>
      <c r="E401" s="483" t="s">
        <v>971</v>
      </c>
      <c r="F401" s="491">
        <v>6</v>
      </c>
      <c r="G401" s="491">
        <v>4</v>
      </c>
      <c r="H401" s="491">
        <v>-8</v>
      </c>
      <c r="I401" s="491">
        <v>-7</v>
      </c>
      <c r="J401" s="491">
        <v>7</v>
      </c>
      <c r="K401" s="491"/>
      <c r="L401" s="491"/>
      <c r="M401" s="491">
        <f t="shared" si="108"/>
        <v>1</v>
      </c>
      <c r="N401" s="491">
        <f t="shared" si="109"/>
        <v>0</v>
      </c>
      <c r="P401" s="487">
        <f t="shared" si="110"/>
        <v>1</v>
      </c>
      <c r="Q401" s="487">
        <f t="shared" si="110"/>
        <v>1</v>
      </c>
      <c r="R401" s="487">
        <f t="shared" si="110"/>
        <v>-1</v>
      </c>
      <c r="S401" s="487">
        <f t="shared" si="110"/>
        <v>-1</v>
      </c>
      <c r="T401" s="487">
        <f t="shared" si="110"/>
        <v>1</v>
      </c>
      <c r="U401" s="487">
        <f>P401+Q401+R401+S401+T401</f>
        <v>1</v>
      </c>
    </row>
    <row r="402" spans="2:21">
      <c r="B402" s="482" t="s">
        <v>968</v>
      </c>
      <c r="C402" s="488" t="str">
        <f>C399</f>
        <v>ГЕРАСИМЕНКО А.</v>
      </c>
      <c r="D402" s="484" t="str">
        <f>D400</f>
        <v>Y</v>
      </c>
      <c r="E402" s="488" t="str">
        <f>E400</f>
        <v>ХАРКИ И.</v>
      </c>
      <c r="F402" s="485">
        <v>9</v>
      </c>
      <c r="G402" s="485">
        <v>-9</v>
      </c>
      <c r="H402" s="485">
        <v>-8</v>
      </c>
      <c r="I402" s="485">
        <v>7</v>
      </c>
      <c r="J402" s="485">
        <v>-7</v>
      </c>
      <c r="K402" s="485"/>
      <c r="L402" s="485"/>
      <c r="M402" s="486">
        <f t="shared" si="108"/>
        <v>0</v>
      </c>
      <c r="N402" s="486">
        <f t="shared" si="109"/>
        <v>1</v>
      </c>
      <c r="P402" s="487">
        <f t="shared" si="110"/>
        <v>1</v>
      </c>
      <c r="Q402" s="487">
        <f t="shared" si="110"/>
        <v>-1</v>
      </c>
      <c r="R402" s="487">
        <f t="shared" si="110"/>
        <v>-1</v>
      </c>
      <c r="S402" s="487">
        <f t="shared" si="110"/>
        <v>1</v>
      </c>
      <c r="T402" s="487">
        <f t="shared" si="110"/>
        <v>-1</v>
      </c>
      <c r="U402" s="487">
        <f>P402+Q402+R402+S402+T402</f>
        <v>-1</v>
      </c>
    </row>
    <row r="403" spans="2:21" ht="13.8" thickBot="1">
      <c r="B403" s="482" t="s">
        <v>970</v>
      </c>
      <c r="C403" s="488" t="str">
        <f>C400</f>
        <v>ГЕРАСИМЕНКО Т.</v>
      </c>
      <c r="D403" s="484" t="str">
        <f>D399</f>
        <v>X</v>
      </c>
      <c r="E403" s="488" t="str">
        <f>E399</f>
        <v>ХАРКИ А-М..</v>
      </c>
      <c r="F403" s="485">
        <v>-5</v>
      </c>
      <c r="G403" s="485">
        <v>7</v>
      </c>
      <c r="H403" s="485">
        <v>3</v>
      </c>
      <c r="I403" s="485">
        <v>7</v>
      </c>
      <c r="J403" s="485"/>
      <c r="K403" s="485"/>
      <c r="L403" s="485"/>
      <c r="M403" s="486">
        <f t="shared" si="108"/>
        <v>1</v>
      </c>
      <c r="N403" s="486">
        <f t="shared" si="109"/>
        <v>0</v>
      </c>
      <c r="P403" s="487">
        <f t="shared" si="110"/>
        <v>-1</v>
      </c>
      <c r="Q403" s="487">
        <f t="shared" si="110"/>
        <v>1</v>
      </c>
      <c r="R403" s="487">
        <f t="shared" si="110"/>
        <v>1</v>
      </c>
      <c r="S403" s="487">
        <f t="shared" si="110"/>
        <v>1</v>
      </c>
      <c r="T403" s="487">
        <f t="shared" si="110"/>
        <v>0</v>
      </c>
      <c r="U403" s="487">
        <f>P403+Q403+R403+S403+T403</f>
        <v>2</v>
      </c>
    </row>
    <row r="404" spans="2:21" ht="13.8" thickBot="1">
      <c r="B404" s="474"/>
      <c r="D404" s="492"/>
      <c r="F404" s="474"/>
      <c r="G404" s="474"/>
      <c r="H404" s="474"/>
      <c r="I404" s="493" t="s">
        <v>976</v>
      </c>
      <c r="J404" s="474"/>
      <c r="K404" s="474"/>
      <c r="L404" s="474"/>
      <c r="M404" s="494">
        <f>SUM(M399,M400,M401,M402,M403)</f>
        <v>3</v>
      </c>
      <c r="N404" s="495">
        <f>SUM(N399,N400,N401,N402,N403,)</f>
        <v>2</v>
      </c>
      <c r="P404" s="472"/>
      <c r="Q404" s="472"/>
      <c r="R404" s="472"/>
      <c r="S404" s="472"/>
      <c r="T404" s="472"/>
      <c r="U404" s="472"/>
    </row>
    <row r="405" spans="2:21" ht="15.6">
      <c r="B405" s="474"/>
      <c r="C405" s="496" t="s">
        <v>977</v>
      </c>
      <c r="D405" s="497"/>
      <c r="E405" s="498" t="str">
        <f>C398</f>
        <v>г.НУР-СУЛТАН</v>
      </c>
      <c r="F405" s="474"/>
      <c r="G405" s="474"/>
      <c r="H405" s="474"/>
      <c r="I405" s="474"/>
      <c r="J405" s="474"/>
      <c r="K405" s="474"/>
      <c r="L405" s="474"/>
      <c r="M405" s="474"/>
      <c r="N405" s="474"/>
      <c r="P405" s="472"/>
      <c r="Q405" s="472"/>
      <c r="R405" s="472"/>
      <c r="S405" s="472"/>
      <c r="T405" s="472"/>
      <c r="U405" s="472"/>
    </row>
    <row r="406" spans="2:21">
      <c r="D406" s="499"/>
    </row>
    <row r="407" spans="2:21" ht="13.8">
      <c r="B407" s="476" t="s">
        <v>1063</v>
      </c>
      <c r="D407" s="492"/>
      <c r="F407" s="474"/>
      <c r="G407" s="474"/>
      <c r="H407" s="474"/>
      <c r="I407" s="474"/>
      <c r="J407" s="474"/>
      <c r="K407" s="474"/>
      <c r="L407" s="474"/>
      <c r="M407" s="474"/>
      <c r="N407" s="474"/>
      <c r="P407" s="472"/>
      <c r="Q407" s="472"/>
      <c r="R407" s="472"/>
      <c r="S407" s="472"/>
      <c r="T407" s="472"/>
      <c r="U407" s="472"/>
    </row>
    <row r="408" spans="2:21">
      <c r="B408" s="725" t="s">
        <v>959</v>
      </c>
      <c r="C408" s="477" t="s">
        <v>960</v>
      </c>
      <c r="D408" s="736" t="s">
        <v>959</v>
      </c>
      <c r="E408" s="477" t="s">
        <v>961</v>
      </c>
      <c r="F408" s="727" t="s">
        <v>962</v>
      </c>
      <c r="G408" s="728"/>
      <c r="H408" s="728"/>
      <c r="I408" s="728"/>
      <c r="J408" s="728"/>
      <c r="K408" s="727" t="s">
        <v>963</v>
      </c>
      <c r="L408" s="729"/>
      <c r="M408" s="727" t="s">
        <v>964</v>
      </c>
      <c r="N408" s="729"/>
      <c r="P408" s="472"/>
      <c r="Q408" s="472"/>
      <c r="R408" s="472"/>
      <c r="S408" s="472"/>
      <c r="T408" s="472"/>
      <c r="U408" s="472"/>
    </row>
    <row r="409" spans="2:21" ht="13.8">
      <c r="B409" s="726"/>
      <c r="C409" s="479" t="s">
        <v>398</v>
      </c>
      <c r="D409" s="737"/>
      <c r="E409" s="479" t="s">
        <v>407</v>
      </c>
      <c r="F409" s="480">
        <v>1</v>
      </c>
      <c r="G409" s="480">
        <v>2</v>
      </c>
      <c r="H409" s="480">
        <v>3</v>
      </c>
      <c r="I409" s="480">
        <v>4</v>
      </c>
      <c r="J409" s="480">
        <v>5</v>
      </c>
      <c r="K409" s="480" t="s">
        <v>965</v>
      </c>
      <c r="L409" s="480" t="s">
        <v>409</v>
      </c>
      <c r="M409" s="480" t="s">
        <v>966</v>
      </c>
      <c r="N409" s="480" t="s">
        <v>967</v>
      </c>
      <c r="P409" s="472"/>
      <c r="Q409" s="472"/>
      <c r="R409" s="472"/>
      <c r="S409" s="472"/>
      <c r="T409" s="472"/>
      <c r="U409" s="472"/>
    </row>
    <row r="410" spans="2:21">
      <c r="B410" s="482" t="s">
        <v>968</v>
      </c>
      <c r="C410" s="483" t="s">
        <v>700</v>
      </c>
      <c r="D410" s="484" t="s">
        <v>969</v>
      </c>
      <c r="E410" s="483" t="s">
        <v>1024</v>
      </c>
      <c r="F410" s="485">
        <v>6</v>
      </c>
      <c r="G410" s="485">
        <v>6</v>
      </c>
      <c r="H410" s="485">
        <v>7</v>
      </c>
      <c r="I410" s="485"/>
      <c r="J410" s="485"/>
      <c r="K410" s="485"/>
      <c r="L410" s="485"/>
      <c r="M410" s="486">
        <f t="shared" ref="M410:M414" si="111">IF(OR(U410=1,U410=2,U410=3),1,0)</f>
        <v>1</v>
      </c>
      <c r="N410" s="486">
        <f t="shared" ref="N410:N414" si="112">IF(OR(U410=-1,U410=-2,U410=-3),1,0)</f>
        <v>0</v>
      </c>
      <c r="P410" s="487">
        <f t="shared" ref="P410:T414" si="113">SIGN(F410)</f>
        <v>1</v>
      </c>
      <c r="Q410" s="487">
        <f t="shared" si="113"/>
        <v>1</v>
      </c>
      <c r="R410" s="487">
        <f t="shared" si="113"/>
        <v>1</v>
      </c>
      <c r="S410" s="487">
        <f t="shared" si="113"/>
        <v>0</v>
      </c>
      <c r="T410" s="487">
        <f t="shared" si="113"/>
        <v>0</v>
      </c>
      <c r="U410" s="487">
        <f>P410+Q410+R410+S410+T410</f>
        <v>3</v>
      </c>
    </row>
    <row r="411" spans="2:21">
      <c r="B411" s="482" t="s">
        <v>970</v>
      </c>
      <c r="C411" s="488" t="s">
        <v>681</v>
      </c>
      <c r="D411" s="484" t="s">
        <v>972</v>
      </c>
      <c r="E411" s="488" t="s">
        <v>705</v>
      </c>
      <c r="F411" s="485">
        <v>8</v>
      </c>
      <c r="G411" s="485">
        <v>9</v>
      </c>
      <c r="H411" s="485">
        <v>7</v>
      </c>
      <c r="I411" s="485"/>
      <c r="J411" s="485"/>
      <c r="K411" s="485"/>
      <c r="L411" s="485"/>
      <c r="M411" s="486">
        <f t="shared" si="111"/>
        <v>1</v>
      </c>
      <c r="N411" s="486">
        <f t="shared" si="112"/>
        <v>0</v>
      </c>
      <c r="P411" s="487">
        <f t="shared" si="113"/>
        <v>1</v>
      </c>
      <c r="Q411" s="487">
        <f t="shared" si="113"/>
        <v>1</v>
      </c>
      <c r="R411" s="487">
        <f t="shared" si="113"/>
        <v>1</v>
      </c>
      <c r="S411" s="487">
        <f t="shared" si="113"/>
        <v>0</v>
      </c>
      <c r="T411" s="487">
        <f t="shared" si="113"/>
        <v>0</v>
      </c>
      <c r="U411" s="487">
        <f>P411+Q411+R411+S411+T411</f>
        <v>3</v>
      </c>
    </row>
    <row r="412" spans="2:21">
      <c r="B412" s="489" t="s">
        <v>973</v>
      </c>
      <c r="C412" s="490" t="s">
        <v>1021</v>
      </c>
      <c r="D412" s="484" t="s">
        <v>975</v>
      </c>
      <c r="E412" s="490" t="s">
        <v>1064</v>
      </c>
      <c r="F412" s="491">
        <v>8</v>
      </c>
      <c r="G412" s="491">
        <v>-12</v>
      </c>
      <c r="H412" s="491">
        <v>9</v>
      </c>
      <c r="I412" s="491">
        <v>-12</v>
      </c>
      <c r="J412" s="491">
        <v>4</v>
      </c>
      <c r="K412" s="491"/>
      <c r="L412" s="491"/>
      <c r="M412" s="491">
        <f t="shared" si="111"/>
        <v>1</v>
      </c>
      <c r="N412" s="491">
        <f t="shared" si="112"/>
        <v>0</v>
      </c>
      <c r="P412" s="487">
        <f t="shared" si="113"/>
        <v>1</v>
      </c>
      <c r="Q412" s="487">
        <f t="shared" si="113"/>
        <v>-1</v>
      </c>
      <c r="R412" s="487">
        <f t="shared" si="113"/>
        <v>1</v>
      </c>
      <c r="S412" s="487">
        <f t="shared" si="113"/>
        <v>-1</v>
      </c>
      <c r="T412" s="487">
        <f t="shared" si="113"/>
        <v>1</v>
      </c>
      <c r="U412" s="487">
        <f>P412+Q412+R412+S412+T412</f>
        <v>1</v>
      </c>
    </row>
    <row r="413" spans="2:21">
      <c r="B413" s="482" t="s">
        <v>968</v>
      </c>
      <c r="C413" s="488" t="str">
        <f>C410</f>
        <v>САРСЕНБАЙ</v>
      </c>
      <c r="D413" s="484" t="str">
        <f>D411</f>
        <v>Y</v>
      </c>
      <c r="E413" s="488" t="str">
        <f>E411</f>
        <v>ИСКЕНДИРОВ</v>
      </c>
      <c r="F413" s="485"/>
      <c r="G413" s="485"/>
      <c r="H413" s="485"/>
      <c r="I413" s="485"/>
      <c r="J413" s="485"/>
      <c r="K413" s="485"/>
      <c r="L413" s="485"/>
      <c r="M413" s="486">
        <f t="shared" si="111"/>
        <v>0</v>
      </c>
      <c r="N413" s="486">
        <f t="shared" si="112"/>
        <v>0</v>
      </c>
      <c r="P413" s="487">
        <f t="shared" si="113"/>
        <v>0</v>
      </c>
      <c r="Q413" s="487">
        <f t="shared" si="113"/>
        <v>0</v>
      </c>
      <c r="R413" s="487">
        <f t="shared" si="113"/>
        <v>0</v>
      </c>
      <c r="S413" s="487">
        <f t="shared" si="113"/>
        <v>0</v>
      </c>
      <c r="T413" s="487">
        <f t="shared" si="113"/>
        <v>0</v>
      </c>
      <c r="U413" s="487">
        <f>P413+Q413+R413+S413+T413</f>
        <v>0</v>
      </c>
    </row>
    <row r="414" spans="2:21" ht="13.8" thickBot="1">
      <c r="B414" s="482" t="s">
        <v>970</v>
      </c>
      <c r="C414" s="488" t="str">
        <f>C411</f>
        <v>МАКСИМОВ</v>
      </c>
      <c r="D414" s="484" t="str">
        <f>D410</f>
        <v>X</v>
      </c>
      <c r="E414" s="488" t="str">
        <f>E410</f>
        <v>КОНКУБАЕВ</v>
      </c>
      <c r="F414" s="485"/>
      <c r="G414" s="485"/>
      <c r="H414" s="485"/>
      <c r="I414" s="485"/>
      <c r="J414" s="485"/>
      <c r="K414" s="485"/>
      <c r="L414" s="485"/>
      <c r="M414" s="486">
        <f t="shared" si="111"/>
        <v>0</v>
      </c>
      <c r="N414" s="486">
        <f t="shared" si="112"/>
        <v>0</v>
      </c>
      <c r="P414" s="487">
        <f t="shared" si="113"/>
        <v>0</v>
      </c>
      <c r="Q414" s="487">
        <f t="shared" si="113"/>
        <v>0</v>
      </c>
      <c r="R414" s="487">
        <f t="shared" si="113"/>
        <v>0</v>
      </c>
      <c r="S414" s="487">
        <f t="shared" si="113"/>
        <v>0</v>
      </c>
      <c r="T414" s="487">
        <f t="shared" si="113"/>
        <v>0</v>
      </c>
      <c r="U414" s="487">
        <f>P414+Q414+R414+S414+T414</f>
        <v>0</v>
      </c>
    </row>
    <row r="415" spans="2:21" ht="13.8" thickBot="1">
      <c r="B415" s="474"/>
      <c r="D415" s="492"/>
      <c r="F415" s="474"/>
      <c r="G415" s="474"/>
      <c r="H415" s="474"/>
      <c r="I415" s="493" t="s">
        <v>976</v>
      </c>
      <c r="J415" s="474"/>
      <c r="K415" s="474"/>
      <c r="L415" s="474"/>
      <c r="M415" s="494">
        <f>SUM(M410,M411,M412,M413,M414)</f>
        <v>3</v>
      </c>
      <c r="N415" s="495">
        <f>SUM(N410,N411,N412,N413,N414,)</f>
        <v>0</v>
      </c>
      <c r="P415" s="472"/>
      <c r="Q415" s="472"/>
      <c r="R415" s="472"/>
      <c r="S415" s="472"/>
      <c r="T415" s="472"/>
      <c r="U415" s="472"/>
    </row>
    <row r="416" spans="2:21" ht="15.6">
      <c r="B416" s="474"/>
      <c r="C416" s="496" t="s">
        <v>977</v>
      </c>
      <c r="D416" s="497"/>
      <c r="E416" s="498" t="str">
        <f>C409</f>
        <v>г.АЛМАТЫ</v>
      </c>
      <c r="F416" s="474"/>
      <c r="G416" s="474"/>
      <c r="H416" s="474"/>
      <c r="I416" s="474"/>
      <c r="J416" s="474"/>
      <c r="K416" s="474"/>
      <c r="L416" s="474"/>
      <c r="M416" s="474"/>
      <c r="N416" s="474"/>
      <c r="P416" s="472"/>
      <c r="Q416" s="472"/>
      <c r="R416" s="472"/>
      <c r="S416" s="472"/>
      <c r="T416" s="472"/>
      <c r="U416" s="472"/>
    </row>
    <row r="417" spans="2:21">
      <c r="D417" s="499"/>
    </row>
    <row r="418" spans="2:21" ht="13.8">
      <c r="B418" s="476" t="s">
        <v>1065</v>
      </c>
      <c r="D418" s="492"/>
      <c r="F418" s="474"/>
      <c r="G418" s="474"/>
      <c r="H418" s="474"/>
      <c r="I418" s="474"/>
      <c r="J418" s="474"/>
      <c r="K418" s="474"/>
      <c r="L418" s="474"/>
      <c r="M418" s="474"/>
      <c r="N418" s="474"/>
      <c r="P418" s="472"/>
      <c r="Q418" s="472"/>
      <c r="R418" s="472"/>
      <c r="S418" s="472"/>
      <c r="T418" s="472"/>
      <c r="U418" s="472"/>
    </row>
    <row r="419" spans="2:21">
      <c r="B419" s="725" t="s">
        <v>959</v>
      </c>
      <c r="C419" s="477" t="s">
        <v>960</v>
      </c>
      <c r="D419" s="736" t="s">
        <v>959</v>
      </c>
      <c r="E419" s="477" t="s">
        <v>961</v>
      </c>
      <c r="F419" s="727" t="s">
        <v>962</v>
      </c>
      <c r="G419" s="728"/>
      <c r="H419" s="728"/>
      <c r="I419" s="728"/>
      <c r="J419" s="728"/>
      <c r="K419" s="727" t="s">
        <v>963</v>
      </c>
      <c r="L419" s="729"/>
      <c r="M419" s="727" t="s">
        <v>964</v>
      </c>
      <c r="N419" s="729"/>
      <c r="P419" s="472"/>
      <c r="Q419" s="472"/>
      <c r="R419" s="472"/>
      <c r="S419" s="472"/>
      <c r="T419" s="472"/>
      <c r="U419" s="472"/>
    </row>
    <row r="420" spans="2:21" ht="13.8">
      <c r="B420" s="726"/>
      <c r="C420" s="479" t="s">
        <v>387</v>
      </c>
      <c r="D420" s="737"/>
      <c r="E420" s="479" t="s">
        <v>411</v>
      </c>
      <c r="F420" s="480">
        <v>1</v>
      </c>
      <c r="G420" s="480">
        <v>2</v>
      </c>
      <c r="H420" s="480">
        <v>3</v>
      </c>
      <c r="I420" s="480">
        <v>4</v>
      </c>
      <c r="J420" s="480">
        <v>5</v>
      </c>
      <c r="K420" s="480" t="s">
        <v>965</v>
      </c>
      <c r="L420" s="480" t="s">
        <v>409</v>
      </c>
      <c r="M420" s="480" t="s">
        <v>966</v>
      </c>
      <c r="N420" s="480" t="s">
        <v>967</v>
      </c>
      <c r="P420" s="472"/>
      <c r="Q420" s="472"/>
      <c r="R420" s="472"/>
      <c r="S420" s="472"/>
      <c r="T420" s="472"/>
      <c r="U420" s="472"/>
    </row>
    <row r="421" spans="2:21">
      <c r="B421" s="482" t="s">
        <v>968</v>
      </c>
      <c r="C421" s="483" t="s">
        <v>699</v>
      </c>
      <c r="D421" s="484" t="s">
        <v>969</v>
      </c>
      <c r="E421" s="483" t="s">
        <v>1011</v>
      </c>
      <c r="F421" s="485">
        <v>7</v>
      </c>
      <c r="G421" s="485">
        <v>8</v>
      </c>
      <c r="H421" s="485">
        <v>9</v>
      </c>
      <c r="I421" s="485"/>
      <c r="J421" s="485"/>
      <c r="K421" s="485"/>
      <c r="L421" s="485"/>
      <c r="M421" s="486">
        <f t="shared" ref="M421:M425" si="114">IF(OR(U421=1,U421=2,U421=3),1,0)</f>
        <v>1</v>
      </c>
      <c r="N421" s="486">
        <f t="shared" ref="N421:N425" si="115">IF(OR(U421=-1,U421=-2,U421=-3),1,0)</f>
        <v>0</v>
      </c>
      <c r="P421" s="487">
        <f t="shared" ref="P421:T425" si="116">SIGN(F421)</f>
        <v>1</v>
      </c>
      <c r="Q421" s="487">
        <f t="shared" si="116"/>
        <v>1</v>
      </c>
      <c r="R421" s="487">
        <f t="shared" si="116"/>
        <v>1</v>
      </c>
      <c r="S421" s="487">
        <f t="shared" si="116"/>
        <v>0</v>
      </c>
      <c r="T421" s="487">
        <f t="shared" si="116"/>
        <v>0</v>
      </c>
      <c r="U421" s="487">
        <f>P421+Q421+R421+S421+T421</f>
        <v>3</v>
      </c>
    </row>
    <row r="422" spans="2:21">
      <c r="B422" s="482" t="s">
        <v>970</v>
      </c>
      <c r="C422" s="488" t="s">
        <v>979</v>
      </c>
      <c r="D422" s="484" t="s">
        <v>972</v>
      </c>
      <c r="E422" s="488" t="s">
        <v>1012</v>
      </c>
      <c r="F422" s="485">
        <v>-5</v>
      </c>
      <c r="G422" s="485">
        <v>-9</v>
      </c>
      <c r="H422" s="485">
        <v>14</v>
      </c>
      <c r="I422" s="485">
        <v>-9</v>
      </c>
      <c r="J422" s="485"/>
      <c r="K422" s="485"/>
      <c r="L422" s="485"/>
      <c r="M422" s="486">
        <f t="shared" si="114"/>
        <v>0</v>
      </c>
      <c r="N422" s="486">
        <f t="shared" si="115"/>
        <v>1</v>
      </c>
      <c r="P422" s="487">
        <f t="shared" si="116"/>
        <v>-1</v>
      </c>
      <c r="Q422" s="487">
        <f t="shared" si="116"/>
        <v>-1</v>
      </c>
      <c r="R422" s="487">
        <f t="shared" si="116"/>
        <v>1</v>
      </c>
      <c r="S422" s="487">
        <f t="shared" si="116"/>
        <v>-1</v>
      </c>
      <c r="T422" s="487">
        <f t="shared" si="116"/>
        <v>0</v>
      </c>
      <c r="U422" s="487">
        <f>P422+Q422+R422+S422+T422</f>
        <v>-2</v>
      </c>
    </row>
    <row r="423" spans="2:21">
      <c r="B423" s="489" t="s">
        <v>973</v>
      </c>
      <c r="C423" s="490" t="s">
        <v>980</v>
      </c>
      <c r="D423" s="484" t="s">
        <v>975</v>
      </c>
      <c r="E423" s="490" t="s">
        <v>1066</v>
      </c>
      <c r="F423" s="491">
        <v>-5</v>
      </c>
      <c r="G423" s="491">
        <v>-8</v>
      </c>
      <c r="H423" s="491">
        <v>-9</v>
      </c>
      <c r="I423" s="491"/>
      <c r="J423" s="491"/>
      <c r="K423" s="491"/>
      <c r="L423" s="491"/>
      <c r="M423" s="491">
        <f t="shared" si="114"/>
        <v>0</v>
      </c>
      <c r="N423" s="491">
        <f t="shared" si="115"/>
        <v>1</v>
      </c>
      <c r="P423" s="487">
        <f t="shared" si="116"/>
        <v>-1</v>
      </c>
      <c r="Q423" s="487">
        <f t="shared" si="116"/>
        <v>-1</v>
      </c>
      <c r="R423" s="487">
        <f t="shared" si="116"/>
        <v>-1</v>
      </c>
      <c r="S423" s="487">
        <f t="shared" si="116"/>
        <v>0</v>
      </c>
      <c r="T423" s="487">
        <f t="shared" si="116"/>
        <v>0</v>
      </c>
      <c r="U423" s="487">
        <f>P423+Q423+R423+S423+T423</f>
        <v>-3</v>
      </c>
    </row>
    <row r="424" spans="2:21">
      <c r="B424" s="482" t="s">
        <v>968</v>
      </c>
      <c r="C424" s="488" t="str">
        <f>C421</f>
        <v>АХТАНОВ</v>
      </c>
      <c r="D424" s="484" t="str">
        <f>D422</f>
        <v>Y</v>
      </c>
      <c r="E424" s="488" t="str">
        <f>E422</f>
        <v>РАМАЗАНОВ</v>
      </c>
      <c r="F424" s="485">
        <v>-10</v>
      </c>
      <c r="G424" s="485">
        <v>14</v>
      </c>
      <c r="H424" s="485">
        <v>4</v>
      </c>
      <c r="I424" s="485">
        <v>11</v>
      </c>
      <c r="J424" s="485"/>
      <c r="K424" s="485"/>
      <c r="L424" s="485"/>
      <c r="M424" s="486">
        <f t="shared" si="114"/>
        <v>1</v>
      </c>
      <c r="N424" s="486">
        <f t="shared" si="115"/>
        <v>0</v>
      </c>
      <c r="P424" s="487">
        <f t="shared" si="116"/>
        <v>-1</v>
      </c>
      <c r="Q424" s="487">
        <f t="shared" si="116"/>
        <v>1</v>
      </c>
      <c r="R424" s="487">
        <f t="shared" si="116"/>
        <v>1</v>
      </c>
      <c r="S424" s="487">
        <f t="shared" si="116"/>
        <v>1</v>
      </c>
      <c r="T424" s="487">
        <f t="shared" si="116"/>
        <v>0</v>
      </c>
      <c r="U424" s="487">
        <f>P424+Q424+R424+S424+T424</f>
        <v>2</v>
      </c>
    </row>
    <row r="425" spans="2:21" ht="13.8" thickBot="1">
      <c r="B425" s="482" t="s">
        <v>970</v>
      </c>
      <c r="C425" s="488" t="str">
        <f>C422</f>
        <v>ХАЗКЕН</v>
      </c>
      <c r="D425" s="484" t="str">
        <f>D421</f>
        <v>X</v>
      </c>
      <c r="E425" s="488" t="str">
        <f>E421</f>
        <v>АСКАР</v>
      </c>
      <c r="F425" s="485">
        <v>-2</v>
      </c>
      <c r="G425" s="485">
        <v>-6</v>
      </c>
      <c r="H425" s="485">
        <v>-5</v>
      </c>
      <c r="I425" s="485"/>
      <c r="J425" s="485"/>
      <c r="K425" s="485"/>
      <c r="L425" s="485"/>
      <c r="M425" s="486">
        <f t="shared" si="114"/>
        <v>0</v>
      </c>
      <c r="N425" s="486">
        <f t="shared" si="115"/>
        <v>1</v>
      </c>
      <c r="P425" s="487">
        <f t="shared" si="116"/>
        <v>-1</v>
      </c>
      <c r="Q425" s="487">
        <f t="shared" si="116"/>
        <v>-1</v>
      </c>
      <c r="R425" s="487">
        <f t="shared" si="116"/>
        <v>-1</v>
      </c>
      <c r="S425" s="487">
        <f t="shared" si="116"/>
        <v>0</v>
      </c>
      <c r="T425" s="487">
        <f t="shared" si="116"/>
        <v>0</v>
      </c>
      <c r="U425" s="487">
        <f>P425+Q425+R425+S425+T425</f>
        <v>-3</v>
      </c>
    </row>
    <row r="426" spans="2:21" ht="13.8" thickBot="1">
      <c r="B426" s="474"/>
      <c r="D426" s="492"/>
      <c r="F426" s="474"/>
      <c r="G426" s="474"/>
      <c r="H426" s="474"/>
      <c r="I426" s="493" t="s">
        <v>976</v>
      </c>
      <c r="J426" s="474"/>
      <c r="K426" s="474"/>
      <c r="L426" s="474"/>
      <c r="M426" s="494">
        <f>SUM(M421,M422,M423,M424,M425)</f>
        <v>2</v>
      </c>
      <c r="N426" s="495">
        <f>SUM(N421,N422,N423,N424,N425,)</f>
        <v>3</v>
      </c>
      <c r="P426" s="472"/>
      <c r="Q426" s="472"/>
      <c r="R426" s="472"/>
      <c r="S426" s="472"/>
      <c r="T426" s="472"/>
      <c r="U426" s="472"/>
    </row>
    <row r="427" spans="2:21" ht="15.6">
      <c r="B427" s="474"/>
      <c r="C427" s="496" t="s">
        <v>977</v>
      </c>
      <c r="D427" s="497"/>
      <c r="E427" s="498" t="str">
        <f>E420</f>
        <v>МАНГИСТАУСКАЯ обл.</v>
      </c>
      <c r="F427" s="474"/>
      <c r="G427" s="474"/>
      <c r="H427" s="474"/>
      <c r="I427" s="474"/>
      <c r="J427" s="474"/>
      <c r="K427" s="474"/>
      <c r="L427" s="474"/>
      <c r="M427" s="474"/>
      <c r="N427" s="474"/>
      <c r="P427" s="472"/>
      <c r="Q427" s="472"/>
      <c r="R427" s="472"/>
      <c r="S427" s="472"/>
      <c r="T427" s="472"/>
      <c r="U427" s="472"/>
    </row>
    <row r="428" spans="2:21">
      <c r="D428" s="499"/>
    </row>
    <row r="429" spans="2:21" ht="13.8">
      <c r="B429" s="476" t="s">
        <v>1067</v>
      </c>
      <c r="D429" s="492"/>
      <c r="F429" s="474"/>
      <c r="G429" s="474"/>
      <c r="H429" s="474"/>
      <c r="I429" s="474"/>
      <c r="J429" s="474"/>
      <c r="K429" s="474"/>
      <c r="L429" s="474"/>
      <c r="M429" s="474"/>
      <c r="N429" s="474"/>
      <c r="P429" s="472"/>
      <c r="Q429" s="472"/>
      <c r="R429" s="472"/>
      <c r="S429" s="472"/>
      <c r="T429" s="472"/>
      <c r="U429" s="472"/>
    </row>
    <row r="430" spans="2:21">
      <c r="B430" s="725" t="s">
        <v>959</v>
      </c>
      <c r="C430" s="477" t="s">
        <v>960</v>
      </c>
      <c r="D430" s="736" t="s">
        <v>959</v>
      </c>
      <c r="E430" s="477" t="s">
        <v>961</v>
      </c>
      <c r="F430" s="727" t="s">
        <v>962</v>
      </c>
      <c r="G430" s="728"/>
      <c r="H430" s="728"/>
      <c r="I430" s="728"/>
      <c r="J430" s="728"/>
      <c r="K430" s="727" t="s">
        <v>963</v>
      </c>
      <c r="L430" s="729"/>
      <c r="M430" s="727" t="s">
        <v>964</v>
      </c>
      <c r="N430" s="729"/>
      <c r="P430" s="472"/>
      <c r="Q430" s="472"/>
      <c r="R430" s="472"/>
      <c r="S430" s="472"/>
      <c r="T430" s="472"/>
      <c r="U430" s="472"/>
    </row>
    <row r="431" spans="2:21" ht="13.8">
      <c r="B431" s="726"/>
      <c r="C431" s="479" t="s">
        <v>159</v>
      </c>
      <c r="D431" s="737"/>
      <c r="E431" s="479" t="s">
        <v>388</v>
      </c>
      <c r="F431" s="480">
        <v>1</v>
      </c>
      <c r="G431" s="480">
        <v>2</v>
      </c>
      <c r="H431" s="480">
        <v>3</v>
      </c>
      <c r="I431" s="480">
        <v>4</v>
      </c>
      <c r="J431" s="480">
        <v>5</v>
      </c>
      <c r="K431" s="480" t="s">
        <v>965</v>
      </c>
      <c r="L431" s="480" t="s">
        <v>409</v>
      </c>
      <c r="M431" s="480" t="s">
        <v>966</v>
      </c>
      <c r="N431" s="480" t="s">
        <v>967</v>
      </c>
      <c r="P431" s="472"/>
      <c r="Q431" s="472"/>
      <c r="R431" s="472"/>
      <c r="S431" s="472"/>
      <c r="T431" s="472"/>
      <c r="U431" s="472"/>
    </row>
    <row r="432" spans="2:21">
      <c r="B432" s="482" t="s">
        <v>968</v>
      </c>
      <c r="C432" s="483" t="s">
        <v>994</v>
      </c>
      <c r="D432" s="484" t="s">
        <v>969</v>
      </c>
      <c r="E432" s="483" t="s">
        <v>697</v>
      </c>
      <c r="F432" s="485">
        <v>8</v>
      </c>
      <c r="G432" s="485">
        <v>-2</v>
      </c>
      <c r="H432" s="485">
        <v>-11</v>
      </c>
      <c r="I432" s="485">
        <v>-7</v>
      </c>
      <c r="J432" s="485"/>
      <c r="K432" s="485"/>
      <c r="L432" s="485"/>
      <c r="M432" s="486">
        <f t="shared" ref="M432:M436" si="117">IF(OR(U432=1,U432=2,U432=3),1,0)</f>
        <v>0</v>
      </c>
      <c r="N432" s="486">
        <f t="shared" ref="N432:N436" si="118">IF(OR(U432=-1,U432=-2,U432=-3),1,0)</f>
        <v>1</v>
      </c>
      <c r="P432" s="487">
        <f t="shared" ref="P432:T436" si="119">SIGN(F432)</f>
        <v>1</v>
      </c>
      <c r="Q432" s="487">
        <f t="shared" si="119"/>
        <v>-1</v>
      </c>
      <c r="R432" s="487">
        <f t="shared" si="119"/>
        <v>-1</v>
      </c>
      <c r="S432" s="487">
        <f t="shared" si="119"/>
        <v>-1</v>
      </c>
      <c r="T432" s="487">
        <f t="shared" si="119"/>
        <v>0</v>
      </c>
      <c r="U432" s="487">
        <f>P432+Q432+R432+S432+T432</f>
        <v>-2</v>
      </c>
    </row>
    <row r="433" spans="2:21">
      <c r="B433" s="482" t="s">
        <v>970</v>
      </c>
      <c r="C433" s="488" t="s">
        <v>1058</v>
      </c>
      <c r="D433" s="484" t="s">
        <v>972</v>
      </c>
      <c r="E433" s="488" t="s">
        <v>715</v>
      </c>
      <c r="F433" s="485">
        <v>-5</v>
      </c>
      <c r="G433" s="485">
        <v>-7</v>
      </c>
      <c r="H433" s="485">
        <v>-8</v>
      </c>
      <c r="I433" s="485"/>
      <c r="J433" s="485"/>
      <c r="K433" s="485"/>
      <c r="L433" s="485"/>
      <c r="M433" s="486">
        <f t="shared" si="117"/>
        <v>0</v>
      </c>
      <c r="N433" s="486">
        <f t="shared" si="118"/>
        <v>1</v>
      </c>
      <c r="P433" s="487">
        <f t="shared" si="119"/>
        <v>-1</v>
      </c>
      <c r="Q433" s="487">
        <f t="shared" si="119"/>
        <v>-1</v>
      </c>
      <c r="R433" s="487">
        <f t="shared" si="119"/>
        <v>-1</v>
      </c>
      <c r="S433" s="487">
        <f t="shared" si="119"/>
        <v>0</v>
      </c>
      <c r="T433" s="487">
        <f t="shared" si="119"/>
        <v>0</v>
      </c>
      <c r="U433" s="487">
        <f>P433+Q433+R433+S433+T433</f>
        <v>-3</v>
      </c>
    </row>
    <row r="434" spans="2:21">
      <c r="B434" s="489" t="s">
        <v>973</v>
      </c>
      <c r="C434" s="490" t="s">
        <v>995</v>
      </c>
      <c r="D434" s="484" t="s">
        <v>975</v>
      </c>
      <c r="E434" s="490" t="s">
        <v>1068</v>
      </c>
      <c r="F434" s="491">
        <v>-6</v>
      </c>
      <c r="G434" s="491">
        <v>-7</v>
      </c>
      <c r="H434" s="491">
        <v>10</v>
      </c>
      <c r="I434" s="491">
        <v>-6</v>
      </c>
      <c r="J434" s="491"/>
      <c r="K434" s="491"/>
      <c r="L434" s="491"/>
      <c r="M434" s="491">
        <f t="shared" si="117"/>
        <v>0</v>
      </c>
      <c r="N434" s="491">
        <f t="shared" si="118"/>
        <v>1</v>
      </c>
      <c r="P434" s="487">
        <f t="shared" si="119"/>
        <v>-1</v>
      </c>
      <c r="Q434" s="487">
        <f t="shared" si="119"/>
        <v>-1</v>
      </c>
      <c r="R434" s="487">
        <f t="shared" si="119"/>
        <v>1</v>
      </c>
      <c r="S434" s="487">
        <f t="shared" si="119"/>
        <v>-1</v>
      </c>
      <c r="T434" s="487">
        <f t="shared" si="119"/>
        <v>0</v>
      </c>
      <c r="U434" s="487">
        <f>P434+Q434+R434+S434+T434</f>
        <v>-2</v>
      </c>
    </row>
    <row r="435" spans="2:21">
      <c r="B435" s="482" t="s">
        <v>968</v>
      </c>
      <c r="C435" s="488" t="str">
        <f>C432</f>
        <v>ГОЛОДОВ</v>
      </c>
      <c r="D435" s="484" t="str">
        <f>D433</f>
        <v>Y</v>
      </c>
      <c r="E435" s="488" t="str">
        <f>E433</f>
        <v>ЖАНАЙ</v>
      </c>
      <c r="F435" s="485"/>
      <c r="G435" s="485"/>
      <c r="H435" s="485"/>
      <c r="I435" s="485"/>
      <c r="J435" s="485"/>
      <c r="K435" s="485"/>
      <c r="L435" s="485"/>
      <c r="M435" s="486">
        <f t="shared" si="117"/>
        <v>0</v>
      </c>
      <c r="N435" s="486">
        <f t="shared" si="118"/>
        <v>0</v>
      </c>
      <c r="P435" s="487">
        <f t="shared" si="119"/>
        <v>0</v>
      </c>
      <c r="Q435" s="487">
        <f t="shared" si="119"/>
        <v>0</v>
      </c>
      <c r="R435" s="487">
        <f t="shared" si="119"/>
        <v>0</v>
      </c>
      <c r="S435" s="487">
        <f t="shared" si="119"/>
        <v>0</v>
      </c>
      <c r="T435" s="487">
        <f t="shared" si="119"/>
        <v>0</v>
      </c>
      <c r="U435" s="487">
        <f>P435+Q435+R435+S435+T435</f>
        <v>0</v>
      </c>
    </row>
    <row r="436" spans="2:21" ht="13.8" thickBot="1">
      <c r="B436" s="482" t="s">
        <v>970</v>
      </c>
      <c r="C436" s="488" t="str">
        <f>C433</f>
        <v>ЛАГУТЦЕВ</v>
      </c>
      <c r="D436" s="484" t="str">
        <f>D432</f>
        <v>X</v>
      </c>
      <c r="E436" s="488" t="str">
        <f>E432</f>
        <v>МАРХАБАЕВ</v>
      </c>
      <c r="F436" s="485"/>
      <c r="G436" s="485"/>
      <c r="H436" s="485"/>
      <c r="I436" s="485"/>
      <c r="J436" s="485"/>
      <c r="K436" s="485"/>
      <c r="L436" s="485"/>
      <c r="M436" s="486">
        <f t="shared" si="117"/>
        <v>0</v>
      </c>
      <c r="N436" s="486">
        <f t="shared" si="118"/>
        <v>0</v>
      </c>
      <c r="P436" s="487">
        <f t="shared" si="119"/>
        <v>0</v>
      </c>
      <c r="Q436" s="487">
        <f t="shared" si="119"/>
        <v>0</v>
      </c>
      <c r="R436" s="487">
        <f t="shared" si="119"/>
        <v>0</v>
      </c>
      <c r="S436" s="487">
        <f t="shared" si="119"/>
        <v>0</v>
      </c>
      <c r="T436" s="487">
        <f t="shared" si="119"/>
        <v>0</v>
      </c>
      <c r="U436" s="487">
        <f>P436+Q436+R436+S436+T436</f>
        <v>0</v>
      </c>
    </row>
    <row r="437" spans="2:21" ht="13.8" thickBot="1">
      <c r="B437" s="474"/>
      <c r="D437" s="492"/>
      <c r="F437" s="474"/>
      <c r="G437" s="474"/>
      <c r="H437" s="474"/>
      <c r="I437" s="493" t="s">
        <v>976</v>
      </c>
      <c r="J437" s="474"/>
      <c r="K437" s="474"/>
      <c r="L437" s="474"/>
      <c r="M437" s="494">
        <f>SUM(M432,M433,M434,M435,M436)</f>
        <v>0</v>
      </c>
      <c r="N437" s="495">
        <f>SUM(N432,N433,N434,N435,N436,)</f>
        <v>3</v>
      </c>
      <c r="P437" s="472"/>
      <c r="Q437" s="472"/>
      <c r="R437" s="472"/>
      <c r="S437" s="472"/>
      <c r="T437" s="472"/>
      <c r="U437" s="472"/>
    </row>
    <row r="438" spans="2:21" ht="15.6">
      <c r="B438" s="474"/>
      <c r="C438" s="496" t="s">
        <v>977</v>
      </c>
      <c r="D438" s="497"/>
      <c r="E438" s="498" t="str">
        <f>E431</f>
        <v>АКТЮБИНСКАЯ обл.</v>
      </c>
      <c r="F438" s="474"/>
      <c r="G438" s="474"/>
      <c r="H438" s="474"/>
      <c r="I438" s="474"/>
      <c r="J438" s="474"/>
      <c r="K438" s="474"/>
      <c r="L438" s="474"/>
      <c r="M438" s="474"/>
      <c r="N438" s="474"/>
      <c r="P438" s="472"/>
      <c r="Q438" s="472"/>
      <c r="R438" s="472"/>
      <c r="S438" s="472"/>
      <c r="T438" s="472"/>
      <c r="U438" s="472"/>
    </row>
    <row r="439" spans="2:21">
      <c r="D439" s="499"/>
    </row>
    <row r="440" spans="2:21" ht="13.8">
      <c r="B440" s="476" t="s">
        <v>1069</v>
      </c>
      <c r="D440" s="492"/>
      <c r="F440" s="474"/>
      <c r="G440" s="474"/>
      <c r="H440" s="474"/>
      <c r="I440" s="474"/>
      <c r="J440" s="474"/>
      <c r="K440" s="474"/>
      <c r="L440" s="474"/>
      <c r="M440" s="474"/>
      <c r="N440" s="474"/>
      <c r="P440" s="472"/>
      <c r="Q440" s="472"/>
      <c r="R440" s="472"/>
      <c r="S440" s="472"/>
      <c r="T440" s="472"/>
      <c r="U440" s="472"/>
    </row>
    <row r="441" spans="2:21">
      <c r="B441" s="725" t="s">
        <v>959</v>
      </c>
      <c r="C441" s="477" t="s">
        <v>960</v>
      </c>
      <c r="D441" s="736" t="s">
        <v>959</v>
      </c>
      <c r="E441" s="477" t="s">
        <v>961</v>
      </c>
      <c r="F441" s="727" t="s">
        <v>962</v>
      </c>
      <c r="G441" s="728"/>
      <c r="H441" s="728"/>
      <c r="I441" s="728"/>
      <c r="J441" s="728"/>
      <c r="K441" s="727" t="s">
        <v>963</v>
      </c>
      <c r="L441" s="729"/>
      <c r="M441" s="727" t="s">
        <v>964</v>
      </c>
      <c r="N441" s="729"/>
      <c r="P441" s="472"/>
      <c r="Q441" s="472"/>
      <c r="R441" s="472"/>
      <c r="S441" s="472"/>
      <c r="T441" s="472"/>
      <c r="U441" s="472"/>
    </row>
    <row r="442" spans="2:21" ht="13.8">
      <c r="B442" s="726"/>
      <c r="C442" s="479" t="s">
        <v>400</v>
      </c>
      <c r="D442" s="737"/>
      <c r="E442" s="479" t="s">
        <v>404</v>
      </c>
      <c r="F442" s="480">
        <v>1</v>
      </c>
      <c r="G442" s="480">
        <v>2</v>
      </c>
      <c r="H442" s="480">
        <v>3</v>
      </c>
      <c r="I442" s="480">
        <v>4</v>
      </c>
      <c r="J442" s="480">
        <v>5</v>
      </c>
      <c r="K442" s="480" t="s">
        <v>965</v>
      </c>
      <c r="L442" s="480" t="s">
        <v>409</v>
      </c>
      <c r="M442" s="480" t="s">
        <v>966</v>
      </c>
      <c r="N442" s="480" t="s">
        <v>967</v>
      </c>
      <c r="P442" s="472"/>
      <c r="Q442" s="472"/>
      <c r="R442" s="472"/>
      <c r="S442" s="472"/>
      <c r="T442" s="472"/>
      <c r="U442" s="472"/>
    </row>
    <row r="443" spans="2:21">
      <c r="B443" s="482" t="s">
        <v>968</v>
      </c>
      <c r="C443" s="483" t="s">
        <v>983</v>
      </c>
      <c r="D443" s="484" t="s">
        <v>969</v>
      </c>
      <c r="E443" s="483" t="s">
        <v>988</v>
      </c>
      <c r="F443" s="485">
        <v>6</v>
      </c>
      <c r="G443" s="485">
        <v>6</v>
      </c>
      <c r="H443" s="485">
        <v>12</v>
      </c>
      <c r="I443" s="485"/>
      <c r="J443" s="485"/>
      <c r="K443" s="485"/>
      <c r="L443" s="485"/>
      <c r="M443" s="486">
        <f t="shared" ref="M443:M447" si="120">IF(OR(U443=1,U443=2,U443=3),1,0)</f>
        <v>1</v>
      </c>
      <c r="N443" s="486">
        <f t="shared" ref="N443:N447" si="121">IF(OR(U443=-1,U443=-2,U443=-3),1,0)</f>
        <v>0</v>
      </c>
      <c r="P443" s="487">
        <f t="shared" ref="P443:T447" si="122">SIGN(F443)</f>
        <v>1</v>
      </c>
      <c r="Q443" s="487">
        <f t="shared" si="122"/>
        <v>1</v>
      </c>
      <c r="R443" s="487">
        <f t="shared" si="122"/>
        <v>1</v>
      </c>
      <c r="S443" s="487">
        <f t="shared" si="122"/>
        <v>0</v>
      </c>
      <c r="T443" s="487">
        <f t="shared" si="122"/>
        <v>0</v>
      </c>
      <c r="U443" s="487">
        <f>P443+Q443+R443+S443+T443</f>
        <v>3</v>
      </c>
    </row>
    <row r="444" spans="2:21">
      <c r="B444" s="482" t="s">
        <v>970</v>
      </c>
      <c r="C444" s="488" t="s">
        <v>982</v>
      </c>
      <c r="D444" s="484" t="s">
        <v>972</v>
      </c>
      <c r="E444" s="488" t="s">
        <v>992</v>
      </c>
      <c r="F444" s="485">
        <v>-6</v>
      </c>
      <c r="G444" s="485">
        <v>9</v>
      </c>
      <c r="H444" s="485">
        <v>-10</v>
      </c>
      <c r="I444" s="485">
        <v>7</v>
      </c>
      <c r="J444" s="485">
        <v>3</v>
      </c>
      <c r="K444" s="485"/>
      <c r="L444" s="485"/>
      <c r="M444" s="486">
        <f t="shared" si="120"/>
        <v>1</v>
      </c>
      <c r="N444" s="486">
        <f t="shared" si="121"/>
        <v>0</v>
      </c>
      <c r="P444" s="487">
        <f t="shared" si="122"/>
        <v>-1</v>
      </c>
      <c r="Q444" s="487">
        <f t="shared" si="122"/>
        <v>1</v>
      </c>
      <c r="R444" s="487">
        <f t="shared" si="122"/>
        <v>-1</v>
      </c>
      <c r="S444" s="487">
        <f t="shared" si="122"/>
        <v>1</v>
      </c>
      <c r="T444" s="487">
        <f t="shared" si="122"/>
        <v>1</v>
      </c>
      <c r="U444" s="487">
        <f>P444+Q444+R444+S444+T444</f>
        <v>1</v>
      </c>
    </row>
    <row r="445" spans="2:21">
      <c r="B445" s="489" t="s">
        <v>973</v>
      </c>
      <c r="C445" s="490" t="s">
        <v>985</v>
      </c>
      <c r="D445" s="484" t="s">
        <v>975</v>
      </c>
      <c r="E445" s="490" t="s">
        <v>989</v>
      </c>
      <c r="F445" s="491">
        <v>11</v>
      </c>
      <c r="G445" s="491">
        <v>7</v>
      </c>
      <c r="H445" s="491">
        <v>-8</v>
      </c>
      <c r="I445" s="491">
        <v>-9</v>
      </c>
      <c r="J445" s="491">
        <v>9</v>
      </c>
      <c r="K445" s="491"/>
      <c r="L445" s="491"/>
      <c r="M445" s="491">
        <f t="shared" si="120"/>
        <v>1</v>
      </c>
      <c r="N445" s="491">
        <f t="shared" si="121"/>
        <v>0</v>
      </c>
      <c r="P445" s="487">
        <f t="shared" si="122"/>
        <v>1</v>
      </c>
      <c r="Q445" s="487">
        <f t="shared" si="122"/>
        <v>1</v>
      </c>
      <c r="R445" s="487">
        <f t="shared" si="122"/>
        <v>-1</v>
      </c>
      <c r="S445" s="487">
        <f t="shared" si="122"/>
        <v>-1</v>
      </c>
      <c r="T445" s="487">
        <f t="shared" si="122"/>
        <v>1</v>
      </c>
      <c r="U445" s="487">
        <f>P445+Q445+R445+S445+T445</f>
        <v>1</v>
      </c>
    </row>
    <row r="446" spans="2:21">
      <c r="B446" s="482" t="s">
        <v>968</v>
      </c>
      <c r="C446" s="488" t="str">
        <f>C443</f>
        <v>КАПЫШЕВ</v>
      </c>
      <c r="D446" s="484" t="str">
        <f>D444</f>
        <v>Y</v>
      </c>
      <c r="E446" s="488" t="str">
        <f>E444</f>
        <v>АМАНГЕЛДЫУЛЫ</v>
      </c>
      <c r="F446" s="485"/>
      <c r="G446" s="485"/>
      <c r="H446" s="485"/>
      <c r="I446" s="485"/>
      <c r="J446" s="485"/>
      <c r="K446" s="485"/>
      <c r="L446" s="485"/>
      <c r="M446" s="486">
        <f t="shared" si="120"/>
        <v>0</v>
      </c>
      <c r="N446" s="486">
        <f t="shared" si="121"/>
        <v>0</v>
      </c>
      <c r="P446" s="487">
        <f t="shared" si="122"/>
        <v>0</v>
      </c>
      <c r="Q446" s="487">
        <f t="shared" si="122"/>
        <v>0</v>
      </c>
      <c r="R446" s="487">
        <f t="shared" si="122"/>
        <v>0</v>
      </c>
      <c r="S446" s="487">
        <f t="shared" si="122"/>
        <v>0</v>
      </c>
      <c r="T446" s="487">
        <f t="shared" si="122"/>
        <v>0</v>
      </c>
      <c r="U446" s="487">
        <f>P446+Q446+R446+S446+T446</f>
        <v>0</v>
      </c>
    </row>
    <row r="447" spans="2:21" ht="13.8" thickBot="1">
      <c r="B447" s="482" t="s">
        <v>970</v>
      </c>
      <c r="C447" s="488" t="str">
        <f>C444</f>
        <v>САЛАМАТОВ</v>
      </c>
      <c r="D447" s="484" t="str">
        <f>D443</f>
        <v>X</v>
      </c>
      <c r="E447" s="488" t="str">
        <f>E443</f>
        <v>БЕКЕН</v>
      </c>
      <c r="F447" s="485"/>
      <c r="G447" s="485"/>
      <c r="H447" s="485"/>
      <c r="I447" s="485"/>
      <c r="J447" s="485"/>
      <c r="K447" s="485"/>
      <c r="L447" s="485"/>
      <c r="M447" s="486">
        <f t="shared" si="120"/>
        <v>0</v>
      </c>
      <c r="N447" s="486">
        <f t="shared" si="121"/>
        <v>0</v>
      </c>
      <c r="P447" s="487">
        <f t="shared" si="122"/>
        <v>0</v>
      </c>
      <c r="Q447" s="487">
        <f t="shared" si="122"/>
        <v>0</v>
      </c>
      <c r="R447" s="487">
        <f t="shared" si="122"/>
        <v>0</v>
      </c>
      <c r="S447" s="487">
        <f t="shared" si="122"/>
        <v>0</v>
      </c>
      <c r="T447" s="487">
        <f t="shared" si="122"/>
        <v>0</v>
      </c>
      <c r="U447" s="487">
        <f>P447+Q447+R447+S447+T447</f>
        <v>0</v>
      </c>
    </row>
    <row r="448" spans="2:21" ht="13.8" thickBot="1">
      <c r="B448" s="474"/>
      <c r="D448" s="492"/>
      <c r="F448" s="474"/>
      <c r="G448" s="474"/>
      <c r="H448" s="474"/>
      <c r="I448" s="493" t="s">
        <v>976</v>
      </c>
      <c r="J448" s="474"/>
      <c r="K448" s="474"/>
      <c r="L448" s="474"/>
      <c r="M448" s="494">
        <f>SUM(M443,M444,M445,M446,M447)</f>
        <v>3</v>
      </c>
      <c r="N448" s="495">
        <f>SUM(N443,N444,N445,N446,N447,)</f>
        <v>0</v>
      </c>
      <c r="P448" s="472"/>
      <c r="Q448" s="472"/>
      <c r="R448" s="472"/>
      <c r="S448" s="472"/>
      <c r="T448" s="472"/>
      <c r="U448" s="472"/>
    </row>
    <row r="449" spans="2:21" ht="15.6">
      <c r="B449" s="474"/>
      <c r="C449" s="496" t="s">
        <v>977</v>
      </c>
      <c r="D449" s="497"/>
      <c r="E449" s="498" t="str">
        <f>C442</f>
        <v>АКМОЛИНСКАЯ обл.</v>
      </c>
      <c r="F449" s="474"/>
      <c r="G449" s="474"/>
      <c r="H449" s="474"/>
      <c r="I449" s="474"/>
      <c r="J449" s="474"/>
      <c r="K449" s="474"/>
      <c r="L449" s="474"/>
      <c r="M449" s="474"/>
      <c r="N449" s="474"/>
      <c r="P449" s="472"/>
      <c r="Q449" s="472"/>
      <c r="R449" s="472"/>
      <c r="S449" s="472"/>
      <c r="T449" s="472"/>
      <c r="U449" s="472"/>
    </row>
    <row r="451" spans="2:21" ht="15">
      <c r="C451" s="502" t="s">
        <v>1070</v>
      </c>
      <c r="I451" s="502" t="s">
        <v>1071</v>
      </c>
    </row>
    <row r="452" spans="2:21" ht="15">
      <c r="C452" s="502" t="s">
        <v>1072</v>
      </c>
      <c r="I452" s="502" t="s">
        <v>1073</v>
      </c>
    </row>
  </sheetData>
  <mergeCells count="208">
    <mergeCell ref="B1:N1"/>
    <mergeCell ref="B3:N3"/>
    <mergeCell ref="B4:N4"/>
    <mergeCell ref="B6:B7"/>
    <mergeCell ref="D6:D7"/>
    <mergeCell ref="F6:J6"/>
    <mergeCell ref="K6:L6"/>
    <mergeCell ref="M6:N6"/>
    <mergeCell ref="B16:B17"/>
    <mergeCell ref="D16:D17"/>
    <mergeCell ref="F16:J16"/>
    <mergeCell ref="K16:L16"/>
    <mergeCell ref="M16:N16"/>
    <mergeCell ref="B26:B27"/>
    <mergeCell ref="D26:D27"/>
    <mergeCell ref="F26:J26"/>
    <mergeCell ref="K26:L26"/>
    <mergeCell ref="M26:N26"/>
    <mergeCell ref="B36:B37"/>
    <mergeCell ref="D36:D37"/>
    <mergeCell ref="F36:J36"/>
    <mergeCell ref="K36:L36"/>
    <mergeCell ref="M36:N36"/>
    <mergeCell ref="B46:B47"/>
    <mergeCell ref="D46:D47"/>
    <mergeCell ref="F46:J46"/>
    <mergeCell ref="K46:L46"/>
    <mergeCell ref="M46:N46"/>
    <mergeCell ref="B57:B58"/>
    <mergeCell ref="D57:D58"/>
    <mergeCell ref="F57:J57"/>
    <mergeCell ref="K57:L57"/>
    <mergeCell ref="M57:N57"/>
    <mergeCell ref="B68:B69"/>
    <mergeCell ref="D68:D69"/>
    <mergeCell ref="F68:J68"/>
    <mergeCell ref="K68:L68"/>
    <mergeCell ref="M68:N68"/>
    <mergeCell ref="B79:B80"/>
    <mergeCell ref="D79:D80"/>
    <mergeCell ref="F79:J79"/>
    <mergeCell ref="K79:L79"/>
    <mergeCell ref="M79:N79"/>
    <mergeCell ref="B90:B91"/>
    <mergeCell ref="D90:D91"/>
    <mergeCell ref="F90:J90"/>
    <mergeCell ref="K90:L90"/>
    <mergeCell ref="M90:N90"/>
    <mergeCell ref="B101:B102"/>
    <mergeCell ref="D101:D102"/>
    <mergeCell ref="F101:J101"/>
    <mergeCell ref="K101:L101"/>
    <mergeCell ref="M101:N101"/>
    <mergeCell ref="B112:B113"/>
    <mergeCell ref="D112:D113"/>
    <mergeCell ref="F112:J112"/>
    <mergeCell ref="K112:L112"/>
    <mergeCell ref="M112:N112"/>
    <mergeCell ref="B123:B124"/>
    <mergeCell ref="D123:D124"/>
    <mergeCell ref="F123:J123"/>
    <mergeCell ref="K123:L123"/>
    <mergeCell ref="M123:N123"/>
    <mergeCell ref="B134:B135"/>
    <mergeCell ref="D134:D135"/>
    <mergeCell ref="F134:J134"/>
    <mergeCell ref="K134:L134"/>
    <mergeCell ref="M134:N134"/>
    <mergeCell ref="B145:B146"/>
    <mergeCell ref="D145:D146"/>
    <mergeCell ref="F145:J145"/>
    <mergeCell ref="K145:L145"/>
    <mergeCell ref="M145:N145"/>
    <mergeCell ref="B156:B157"/>
    <mergeCell ref="D156:D157"/>
    <mergeCell ref="F156:J156"/>
    <mergeCell ref="K156:L156"/>
    <mergeCell ref="M156:N156"/>
    <mergeCell ref="B167:B168"/>
    <mergeCell ref="D167:D168"/>
    <mergeCell ref="F167:J167"/>
    <mergeCell ref="K167:L167"/>
    <mergeCell ref="M167:N167"/>
    <mergeCell ref="B178:B179"/>
    <mergeCell ref="D178:D179"/>
    <mergeCell ref="F178:J178"/>
    <mergeCell ref="K178:L178"/>
    <mergeCell ref="M178:N178"/>
    <mergeCell ref="B189:B190"/>
    <mergeCell ref="D189:D190"/>
    <mergeCell ref="F189:J189"/>
    <mergeCell ref="K189:L189"/>
    <mergeCell ref="M189:N189"/>
    <mergeCell ref="B200:B201"/>
    <mergeCell ref="D200:D201"/>
    <mergeCell ref="F200:J200"/>
    <mergeCell ref="K200:L200"/>
    <mergeCell ref="M200:N200"/>
    <mergeCell ref="B211:B212"/>
    <mergeCell ref="D211:D212"/>
    <mergeCell ref="F211:J211"/>
    <mergeCell ref="K211:L211"/>
    <mergeCell ref="M211:N211"/>
    <mergeCell ref="B222:B223"/>
    <mergeCell ref="D222:D223"/>
    <mergeCell ref="F222:J222"/>
    <mergeCell ref="K222:L222"/>
    <mergeCell ref="M222:N222"/>
    <mergeCell ref="B233:B234"/>
    <mergeCell ref="D233:D234"/>
    <mergeCell ref="F233:J233"/>
    <mergeCell ref="K233:L233"/>
    <mergeCell ref="M233:N233"/>
    <mergeCell ref="B244:B245"/>
    <mergeCell ref="D244:D245"/>
    <mergeCell ref="F244:J244"/>
    <mergeCell ref="K244:L244"/>
    <mergeCell ref="M244:N244"/>
    <mergeCell ref="B255:B256"/>
    <mergeCell ref="D255:D256"/>
    <mergeCell ref="F255:J255"/>
    <mergeCell ref="K255:L255"/>
    <mergeCell ref="M255:N255"/>
    <mergeCell ref="B266:B267"/>
    <mergeCell ref="D266:D267"/>
    <mergeCell ref="F266:J266"/>
    <mergeCell ref="K266:L266"/>
    <mergeCell ref="M266:N266"/>
    <mergeCell ref="B277:B278"/>
    <mergeCell ref="D277:D278"/>
    <mergeCell ref="F277:J277"/>
    <mergeCell ref="K277:L277"/>
    <mergeCell ref="M277:N277"/>
    <mergeCell ref="B288:B289"/>
    <mergeCell ref="D288:D289"/>
    <mergeCell ref="F288:J288"/>
    <mergeCell ref="K288:L288"/>
    <mergeCell ref="M288:N288"/>
    <mergeCell ref="B299:B300"/>
    <mergeCell ref="D299:D300"/>
    <mergeCell ref="F299:J299"/>
    <mergeCell ref="K299:L299"/>
    <mergeCell ref="M299:N299"/>
    <mergeCell ref="B310:B311"/>
    <mergeCell ref="D310:D311"/>
    <mergeCell ref="F310:J310"/>
    <mergeCell ref="K310:L310"/>
    <mergeCell ref="M310:N310"/>
    <mergeCell ref="B321:B322"/>
    <mergeCell ref="D321:D322"/>
    <mergeCell ref="F321:J321"/>
    <mergeCell ref="K321:L321"/>
    <mergeCell ref="M321:N321"/>
    <mergeCell ref="B332:B333"/>
    <mergeCell ref="D332:D333"/>
    <mergeCell ref="F332:J332"/>
    <mergeCell ref="K332:L332"/>
    <mergeCell ref="M332:N332"/>
    <mergeCell ref="B343:B344"/>
    <mergeCell ref="D343:D344"/>
    <mergeCell ref="F343:J343"/>
    <mergeCell ref="K343:L343"/>
    <mergeCell ref="M343:N343"/>
    <mergeCell ref="B354:B355"/>
    <mergeCell ref="D354:D355"/>
    <mergeCell ref="F354:J354"/>
    <mergeCell ref="K354:L354"/>
    <mergeCell ref="M354:N354"/>
    <mergeCell ref="B364:B365"/>
    <mergeCell ref="D364:D365"/>
    <mergeCell ref="F364:J364"/>
    <mergeCell ref="K364:L364"/>
    <mergeCell ref="M364:N364"/>
    <mergeCell ref="B375:B376"/>
    <mergeCell ref="D375:D376"/>
    <mergeCell ref="F375:J375"/>
    <mergeCell ref="K375:L375"/>
    <mergeCell ref="M375:N375"/>
    <mergeCell ref="B386:B387"/>
    <mergeCell ref="D386:D387"/>
    <mergeCell ref="F386:J386"/>
    <mergeCell ref="K386:L386"/>
    <mergeCell ref="M386:N386"/>
    <mergeCell ref="B397:B398"/>
    <mergeCell ref="D397:D398"/>
    <mergeCell ref="F397:J397"/>
    <mergeCell ref="K397:L397"/>
    <mergeCell ref="M397:N397"/>
    <mergeCell ref="B408:B409"/>
    <mergeCell ref="D408:D409"/>
    <mergeCell ref="F408:J408"/>
    <mergeCell ref="K408:L408"/>
    <mergeCell ref="M408:N408"/>
    <mergeCell ref="B441:B442"/>
    <mergeCell ref="D441:D442"/>
    <mergeCell ref="F441:J441"/>
    <mergeCell ref="K441:L441"/>
    <mergeCell ref="M441:N441"/>
    <mergeCell ref="B419:B420"/>
    <mergeCell ref="D419:D420"/>
    <mergeCell ref="F419:J419"/>
    <mergeCell ref="K419:L419"/>
    <mergeCell ref="M419:N419"/>
    <mergeCell ref="B430:B431"/>
    <mergeCell ref="D430:D431"/>
    <mergeCell ref="F430:J430"/>
    <mergeCell ref="K430:L430"/>
    <mergeCell ref="M430:N430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1"/>
  <sheetViews>
    <sheetView workbookViewId="0">
      <selection activeCell="W35" sqref="W35"/>
    </sheetView>
  </sheetViews>
  <sheetFormatPr defaultColWidth="9.109375" defaultRowHeight="14.4"/>
  <cols>
    <col min="1" max="1" width="2.88671875" customWidth="1"/>
    <col min="2" max="2" width="12.33203125" customWidth="1"/>
    <col min="3" max="3" width="2.88671875" customWidth="1"/>
    <col min="4" max="4" width="12.33203125" customWidth="1"/>
    <col min="5" max="5" width="2.88671875" customWidth="1"/>
    <col min="6" max="6" width="2.44140625" customWidth="1"/>
    <col min="7" max="7" width="10.6640625" customWidth="1"/>
    <col min="8" max="8" width="2.88671875" customWidth="1"/>
    <col min="9" max="9" width="12.33203125" customWidth="1"/>
    <col min="10" max="10" width="2.88671875" customWidth="1"/>
    <col min="11" max="11" width="2.44140625" customWidth="1"/>
    <col min="12" max="12" width="2.88671875" customWidth="1"/>
    <col min="13" max="13" width="12.33203125" customWidth="1"/>
    <col min="14" max="14" width="2.88671875" customWidth="1"/>
    <col min="15" max="15" width="12.33203125" customWidth="1"/>
    <col min="16" max="16" width="2.88671875" customWidth="1"/>
    <col min="17" max="17" width="2.44140625" customWidth="1"/>
    <col min="18" max="18" width="10.6640625" customWidth="1"/>
    <col min="19" max="19" width="2.88671875" customWidth="1"/>
    <col min="20" max="20" width="12.33203125" customWidth="1"/>
    <col min="21" max="21" width="2.88671875" customWidth="1"/>
  </cols>
  <sheetData>
    <row r="1" spans="1:28" ht="8.1" customHeight="1">
      <c r="B1" s="286"/>
      <c r="D1" s="738" t="s">
        <v>0</v>
      </c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ht="8.1" customHeight="1">
      <c r="B2" s="286"/>
      <c r="D2" s="738" t="s">
        <v>1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spans="1:28" ht="8.1" customHeight="1">
      <c r="B3" s="286"/>
      <c r="D3" s="739" t="s">
        <v>424</v>
      </c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151"/>
      <c r="T3" s="151"/>
      <c r="U3" s="151"/>
      <c r="V3" s="151"/>
      <c r="W3" s="151"/>
      <c r="X3" s="151"/>
      <c r="Y3" s="151"/>
      <c r="Z3" s="716"/>
      <c r="AA3" s="716"/>
      <c r="AB3" s="716"/>
    </row>
    <row r="4" spans="1:28" ht="8.1" customHeight="1">
      <c r="A4" s="250">
        <v>1</v>
      </c>
      <c r="B4" s="251" t="s">
        <v>425</v>
      </c>
      <c r="C4" s="252"/>
      <c r="D4" s="250"/>
      <c r="E4" s="252"/>
      <c r="F4" s="252"/>
      <c r="G4" s="252" t="s">
        <v>426</v>
      </c>
      <c r="H4" s="740">
        <v>1</v>
      </c>
      <c r="I4" s="250"/>
      <c r="J4" s="257"/>
      <c r="K4" s="289"/>
      <c r="L4" s="250">
        <v>1</v>
      </c>
      <c r="M4" s="251" t="s">
        <v>427</v>
      </c>
      <c r="N4" s="252"/>
      <c r="O4" s="250"/>
      <c r="P4" s="252"/>
      <c r="Q4" s="252"/>
      <c r="R4" s="252" t="s">
        <v>426</v>
      </c>
      <c r="S4" s="740">
        <v>2</v>
      </c>
      <c r="T4" s="250"/>
      <c r="U4" s="257"/>
      <c r="V4" s="289"/>
    </row>
    <row r="5" spans="1:28" ht="8.1" customHeight="1">
      <c r="A5" s="250"/>
      <c r="B5" s="258"/>
      <c r="C5" s="717">
        <v>1</v>
      </c>
      <c r="D5" s="251" t="str">
        <f>B4</f>
        <v>КАПАНОВА Д.</v>
      </c>
      <c r="E5" s="252"/>
      <c r="F5" s="252"/>
      <c r="G5" s="275"/>
      <c r="H5" s="740"/>
      <c r="I5" s="250"/>
      <c r="J5" s="257"/>
      <c r="K5" s="289"/>
      <c r="L5" s="250"/>
      <c r="M5" s="258"/>
      <c r="N5" s="717">
        <v>1</v>
      </c>
      <c r="O5" s="251" t="str">
        <f>M4</f>
        <v>КОШКУМБАЕВА</v>
      </c>
      <c r="P5" s="252"/>
      <c r="Q5" s="252"/>
      <c r="R5" s="275"/>
      <c r="S5" s="740"/>
      <c r="U5" s="257"/>
      <c r="V5" s="289"/>
    </row>
    <row r="6" spans="1:28" ht="8.1" customHeight="1">
      <c r="A6" s="250">
        <v>2</v>
      </c>
      <c r="B6" s="261" t="s">
        <v>409</v>
      </c>
      <c r="C6" s="718"/>
      <c r="D6" s="290"/>
      <c r="E6" s="717">
        <v>5</v>
      </c>
      <c r="F6" s="263"/>
      <c r="G6" s="275"/>
      <c r="H6" s="263"/>
      <c r="I6" s="250"/>
      <c r="J6" s="257"/>
      <c r="K6" s="289"/>
      <c r="L6" s="250">
        <v>2</v>
      </c>
      <c r="M6" s="261" t="s">
        <v>409</v>
      </c>
      <c r="N6" s="718"/>
      <c r="O6" s="290"/>
      <c r="P6" s="717">
        <v>5</v>
      </c>
      <c r="Q6" s="263"/>
      <c r="R6" s="275"/>
      <c r="S6" s="263"/>
      <c r="T6" s="250"/>
      <c r="U6" s="257"/>
      <c r="V6" s="289"/>
    </row>
    <row r="7" spans="1:28" ht="8.1" customHeight="1">
      <c r="A7" s="250"/>
      <c r="B7" s="251"/>
      <c r="C7" s="252"/>
      <c r="D7" s="275"/>
      <c r="E7" s="719"/>
      <c r="F7" s="263"/>
      <c r="G7" s="251" t="str">
        <f>D5</f>
        <v>КАПАНОВА Д.</v>
      </c>
      <c r="H7" s="263"/>
      <c r="I7" s="250"/>
      <c r="J7" s="257"/>
      <c r="K7" s="289"/>
      <c r="L7" s="250"/>
      <c r="M7" s="251"/>
      <c r="N7" s="252"/>
      <c r="O7" s="275"/>
      <c r="P7" s="719"/>
      <c r="Q7" s="263"/>
      <c r="R7" s="253" t="str">
        <f>O5</f>
        <v>КОШКУМБАЕВА</v>
      </c>
      <c r="S7" s="263"/>
      <c r="T7" s="250"/>
      <c r="U7" s="257"/>
      <c r="V7" s="289"/>
    </row>
    <row r="8" spans="1:28" ht="8.1" customHeight="1">
      <c r="A8" s="250">
        <v>3</v>
      </c>
      <c r="B8" s="261" t="s">
        <v>428</v>
      </c>
      <c r="C8" s="263"/>
      <c r="D8" s="275"/>
      <c r="E8" s="719"/>
      <c r="F8" s="291"/>
      <c r="G8" s="290" t="s">
        <v>429</v>
      </c>
      <c r="H8" s="717">
        <v>7</v>
      </c>
      <c r="I8" s="250"/>
      <c r="J8" s="257"/>
      <c r="K8" s="289"/>
      <c r="L8" s="250">
        <v>3</v>
      </c>
      <c r="M8" s="261" t="s">
        <v>430</v>
      </c>
      <c r="N8" s="263"/>
      <c r="O8" s="275"/>
      <c r="P8" s="719"/>
      <c r="Q8" s="291"/>
      <c r="R8" s="292" t="s">
        <v>431</v>
      </c>
      <c r="S8" s="717">
        <v>7</v>
      </c>
      <c r="T8" s="250"/>
      <c r="U8" s="257"/>
      <c r="V8" s="289"/>
    </row>
    <row r="9" spans="1:28" ht="8.1" customHeight="1">
      <c r="A9" s="250"/>
      <c r="B9" s="258"/>
      <c r="C9" s="717">
        <v>2</v>
      </c>
      <c r="D9" s="261" t="str">
        <f>B8</f>
        <v>АКМУРЗИНА</v>
      </c>
      <c r="E9" s="718"/>
      <c r="F9" s="263"/>
      <c r="G9" s="275"/>
      <c r="H9" s="719"/>
      <c r="I9" s="250"/>
      <c r="J9" s="257"/>
      <c r="K9" s="289"/>
      <c r="L9" s="250"/>
      <c r="M9" s="258"/>
      <c r="N9" s="717">
        <v>2</v>
      </c>
      <c r="O9" s="261" t="str">
        <f>M10</f>
        <v>ЛАВРОВА Е.</v>
      </c>
      <c r="P9" s="718"/>
      <c r="Q9" s="263"/>
      <c r="R9" s="275"/>
      <c r="S9" s="719"/>
      <c r="T9" s="250"/>
      <c r="U9" s="257"/>
      <c r="V9" s="289"/>
    </row>
    <row r="10" spans="1:28" ht="8.1" customHeight="1">
      <c r="A10" s="250">
        <v>4</v>
      </c>
      <c r="B10" s="261" t="s">
        <v>432</v>
      </c>
      <c r="C10" s="718"/>
      <c r="D10" s="293" t="s">
        <v>433</v>
      </c>
      <c r="E10" s="252"/>
      <c r="F10" s="263"/>
      <c r="G10" s="275"/>
      <c r="H10" s="719"/>
      <c r="I10" s="250"/>
      <c r="J10" s="257"/>
      <c r="K10" s="289"/>
      <c r="L10" s="250">
        <v>4</v>
      </c>
      <c r="M10" s="261" t="s">
        <v>434</v>
      </c>
      <c r="N10" s="718"/>
      <c r="O10" s="294" t="s">
        <v>435</v>
      </c>
      <c r="P10" s="252"/>
      <c r="Q10" s="263"/>
      <c r="R10" s="275"/>
      <c r="S10" s="719"/>
      <c r="T10" s="250"/>
      <c r="U10" s="257"/>
      <c r="V10" s="289"/>
    </row>
    <row r="11" spans="1:28" ht="8.1" customHeight="1">
      <c r="A11" s="250"/>
      <c r="B11" s="251"/>
      <c r="C11" s="252"/>
      <c r="D11" s="250"/>
      <c r="E11" s="252"/>
      <c r="F11" s="263"/>
      <c r="G11" s="275"/>
      <c r="H11" s="719"/>
      <c r="I11" s="283" t="str">
        <f>G15</f>
        <v>ЦВИГУН</v>
      </c>
      <c r="J11" s="720">
        <v>1</v>
      </c>
      <c r="K11" s="289"/>
      <c r="L11" s="250"/>
      <c r="M11" s="251"/>
      <c r="N11" s="252"/>
      <c r="O11" s="250"/>
      <c r="P11" s="252"/>
      <c r="Q11" s="263"/>
      <c r="R11" s="275"/>
      <c r="S11" s="719"/>
      <c r="T11" s="283" t="str">
        <f>R7</f>
        <v>КОШКУМБАЕВА</v>
      </c>
      <c r="U11" s="720">
        <v>1</v>
      </c>
      <c r="V11" s="289"/>
    </row>
    <row r="12" spans="1:28" ht="8.1" customHeight="1">
      <c r="A12" s="250">
        <v>5</v>
      </c>
      <c r="B12" s="261" t="s">
        <v>436</v>
      </c>
      <c r="C12" s="252"/>
      <c r="D12" s="250"/>
      <c r="E12" s="252"/>
      <c r="F12" s="263"/>
      <c r="G12" s="275"/>
      <c r="H12" s="719"/>
      <c r="I12" s="294" t="s">
        <v>437</v>
      </c>
      <c r="J12" s="720"/>
      <c r="K12" s="289"/>
      <c r="L12" s="250">
        <v>5</v>
      </c>
      <c r="M12" s="261" t="s">
        <v>438</v>
      </c>
      <c r="N12" s="252"/>
      <c r="O12" s="250"/>
      <c r="P12" s="252"/>
      <c r="Q12" s="263"/>
      <c r="R12" s="275"/>
      <c r="S12" s="719"/>
      <c r="T12" s="294" t="s">
        <v>439</v>
      </c>
      <c r="U12" s="720"/>
      <c r="V12" s="289"/>
    </row>
    <row r="13" spans="1:28" ht="8.1" customHeight="1">
      <c r="A13" s="250"/>
      <c r="B13" s="251"/>
      <c r="C13" s="717">
        <v>3</v>
      </c>
      <c r="D13" s="261" t="str">
        <f>B12</f>
        <v>ЦВИГУН</v>
      </c>
      <c r="E13" s="252"/>
      <c r="F13" s="263"/>
      <c r="G13" s="275"/>
      <c r="H13" s="719"/>
      <c r="I13" s="275"/>
      <c r="J13" s="257"/>
      <c r="K13" s="289"/>
      <c r="L13" s="250"/>
      <c r="M13" s="258"/>
      <c r="N13" s="717">
        <v>3</v>
      </c>
      <c r="O13" s="261" t="str">
        <f>M12</f>
        <v>КАСЫМОВА</v>
      </c>
      <c r="P13" s="252"/>
      <c r="Q13" s="263"/>
      <c r="R13" s="275"/>
      <c r="S13" s="719"/>
      <c r="T13" s="275"/>
      <c r="U13" s="257"/>
      <c r="V13" s="289"/>
    </row>
    <row r="14" spans="1:28" ht="8.1" customHeight="1">
      <c r="A14" s="250">
        <v>6</v>
      </c>
      <c r="B14" s="261" t="s">
        <v>440</v>
      </c>
      <c r="C14" s="718"/>
      <c r="D14" s="292" t="s">
        <v>441</v>
      </c>
      <c r="E14" s="717">
        <v>6</v>
      </c>
      <c r="F14" s="263"/>
      <c r="G14" s="275"/>
      <c r="H14" s="719"/>
      <c r="I14" s="275"/>
      <c r="J14" s="257"/>
      <c r="K14" s="289"/>
      <c r="L14" s="250">
        <v>6</v>
      </c>
      <c r="M14" s="261" t="s">
        <v>442</v>
      </c>
      <c r="N14" s="718"/>
      <c r="O14" s="292" t="s">
        <v>443</v>
      </c>
      <c r="P14" s="717">
        <v>6</v>
      </c>
      <c r="Q14" s="263"/>
      <c r="R14" s="275"/>
      <c r="S14" s="719"/>
      <c r="T14" s="275"/>
      <c r="U14" s="257"/>
      <c r="V14" s="289"/>
    </row>
    <row r="15" spans="1:28" ht="8.1" customHeight="1">
      <c r="A15" s="250"/>
      <c r="B15" s="251"/>
      <c r="C15" s="252"/>
      <c r="D15" s="275"/>
      <c r="E15" s="719"/>
      <c r="F15" s="295"/>
      <c r="G15" s="261" t="str">
        <f>D13</f>
        <v>ЦВИГУН</v>
      </c>
      <c r="H15" s="718"/>
      <c r="I15" s="275"/>
      <c r="J15" s="257"/>
      <c r="K15" s="289"/>
      <c r="L15" s="250"/>
      <c r="M15" s="251"/>
      <c r="N15" s="252"/>
      <c r="O15" s="275"/>
      <c r="P15" s="719"/>
      <c r="Q15" s="295"/>
      <c r="R15" s="261" t="str">
        <f>O17</f>
        <v>МАРКИНА</v>
      </c>
      <c r="S15" s="718"/>
      <c r="T15" s="275"/>
      <c r="U15" s="257"/>
      <c r="V15" s="289"/>
    </row>
    <row r="16" spans="1:28" ht="8.1" customHeight="1">
      <c r="A16" s="250">
        <v>7</v>
      </c>
      <c r="B16" s="261" t="s">
        <v>444</v>
      </c>
      <c r="C16" s="263"/>
      <c r="D16" s="275"/>
      <c r="E16" s="719"/>
      <c r="F16" s="263"/>
      <c r="G16" s="250" t="s">
        <v>445</v>
      </c>
      <c r="H16" s="252"/>
      <c r="I16" s="250"/>
      <c r="J16" s="257"/>
      <c r="K16" s="289"/>
      <c r="L16" s="250">
        <v>7</v>
      </c>
      <c r="M16" s="261" t="s">
        <v>446</v>
      </c>
      <c r="N16" s="263"/>
      <c r="O16" s="275"/>
      <c r="P16" s="719"/>
      <c r="Q16" s="263"/>
      <c r="R16" s="294" t="s">
        <v>447</v>
      </c>
      <c r="S16" s="252"/>
      <c r="T16" s="250"/>
      <c r="U16" s="257"/>
      <c r="V16" s="289"/>
    </row>
    <row r="17" spans="1:22" ht="8.1" customHeight="1">
      <c r="A17" s="250"/>
      <c r="B17" s="258"/>
      <c r="C17" s="717">
        <v>4</v>
      </c>
      <c r="D17" s="261" t="str">
        <f>B18</f>
        <v>МОЧАЛКИНА</v>
      </c>
      <c r="E17" s="718"/>
      <c r="F17" s="263"/>
      <c r="G17" s="250"/>
      <c r="H17" s="252">
        <v>-7</v>
      </c>
      <c r="I17" s="261" t="str">
        <f>G7</f>
        <v>КАПАНОВА Д.</v>
      </c>
      <c r="J17" s="720"/>
      <c r="K17" s="289"/>
      <c r="L17" s="250"/>
      <c r="M17" s="258"/>
      <c r="N17" s="717">
        <v>4</v>
      </c>
      <c r="O17" s="261" t="str">
        <f>M18</f>
        <v>МАРКИНА</v>
      </c>
      <c r="P17" s="718"/>
      <c r="Q17" s="263"/>
      <c r="R17" s="250"/>
      <c r="S17" s="252">
        <v>-7</v>
      </c>
      <c r="T17" s="261" t="str">
        <f>R15</f>
        <v>МАРКИНА</v>
      </c>
      <c r="U17" s="720"/>
      <c r="V17" s="289"/>
    </row>
    <row r="18" spans="1:22" ht="8.1" customHeight="1">
      <c r="A18" s="250">
        <v>8</v>
      </c>
      <c r="B18" s="261" t="s">
        <v>448</v>
      </c>
      <c r="C18" s="718"/>
      <c r="D18" s="250"/>
      <c r="E18" s="252"/>
      <c r="F18" s="252"/>
      <c r="G18" s="250"/>
      <c r="H18" s="252"/>
      <c r="I18" s="296"/>
      <c r="J18" s="720"/>
      <c r="K18" s="289"/>
      <c r="L18" s="250">
        <v>8</v>
      </c>
      <c r="M18" s="261" t="s">
        <v>449</v>
      </c>
      <c r="N18" s="718"/>
      <c r="O18" s="294" t="s">
        <v>450</v>
      </c>
      <c r="P18" s="252"/>
      <c r="Q18" s="252"/>
      <c r="R18" s="250"/>
      <c r="S18" s="252"/>
      <c r="T18" s="296"/>
      <c r="U18" s="720"/>
      <c r="V18" s="289"/>
    </row>
    <row r="19" spans="1:22" ht="8.1" customHeight="1">
      <c r="A19" s="250"/>
      <c r="B19" s="265"/>
      <c r="C19" s="263"/>
      <c r="D19" s="250"/>
      <c r="E19" s="252"/>
      <c r="F19" s="252"/>
      <c r="G19" s="250"/>
      <c r="H19" s="720">
        <v>2</v>
      </c>
      <c r="I19" s="297"/>
      <c r="J19" s="257"/>
      <c r="K19" s="289"/>
      <c r="L19" s="250"/>
      <c r="M19" s="265"/>
      <c r="N19" s="263"/>
      <c r="O19" s="250"/>
      <c r="P19" s="252"/>
      <c r="Q19" s="252"/>
      <c r="R19" s="250"/>
      <c r="S19" s="720">
        <v>2</v>
      </c>
      <c r="T19" s="297"/>
      <c r="U19" s="257"/>
      <c r="V19" s="289"/>
    </row>
    <row r="20" spans="1:22" ht="8.1" customHeight="1">
      <c r="A20" s="250"/>
      <c r="B20" s="251"/>
      <c r="C20" s="252">
        <v>-6</v>
      </c>
      <c r="D20" s="261" t="str">
        <f>D17</f>
        <v>МОЧАЛКИНА</v>
      </c>
      <c r="E20" s="252"/>
      <c r="F20" s="252"/>
      <c r="G20" s="250"/>
      <c r="H20" s="720"/>
      <c r="I20" s="298" t="str">
        <f>I23</f>
        <v>МОЧАЛКИНА</v>
      </c>
      <c r="J20" s="257"/>
      <c r="K20" s="289"/>
      <c r="L20" s="250"/>
      <c r="M20" s="251"/>
      <c r="N20" s="252">
        <v>-6</v>
      </c>
      <c r="O20" s="261" t="str">
        <f>O13</f>
        <v>КАСЫМОВА</v>
      </c>
      <c r="P20" s="252"/>
      <c r="Q20" s="252"/>
      <c r="R20" s="250"/>
      <c r="S20" s="720"/>
      <c r="T20" s="298" t="str">
        <f>T23</f>
        <v>ЛАВРОВА Е.</v>
      </c>
      <c r="U20" s="257"/>
      <c r="V20" s="289"/>
    </row>
    <row r="21" spans="1:22" ht="8.1" customHeight="1">
      <c r="A21" s="267">
        <v>-1</v>
      </c>
      <c r="B21" s="251" t="s">
        <v>409</v>
      </c>
      <c r="C21" s="252"/>
      <c r="D21" s="290"/>
      <c r="E21" s="717">
        <v>10</v>
      </c>
      <c r="F21" s="263"/>
      <c r="G21" s="261" t="str">
        <f>D20</f>
        <v>МОЧАЛКИНА</v>
      </c>
      <c r="H21" s="252"/>
      <c r="I21" s="299" t="s">
        <v>451</v>
      </c>
      <c r="J21" s="257"/>
      <c r="K21" s="289"/>
      <c r="L21" s="267">
        <v>-1</v>
      </c>
      <c r="M21" s="251" t="str">
        <f>M6</f>
        <v>Х</v>
      </c>
      <c r="N21" s="252"/>
      <c r="O21" s="290"/>
      <c r="P21" s="717">
        <v>10</v>
      </c>
      <c r="Q21" s="263"/>
      <c r="R21" s="264" t="str">
        <f>O20</f>
        <v>КАСЫМОВА</v>
      </c>
      <c r="S21" s="252"/>
      <c r="T21" s="299" t="s">
        <v>452</v>
      </c>
      <c r="U21" s="257"/>
      <c r="V21" s="289"/>
    </row>
    <row r="22" spans="1:22" ht="8.1" customHeight="1">
      <c r="A22" s="267"/>
      <c r="B22" s="258"/>
      <c r="C22" s="717">
        <v>8</v>
      </c>
      <c r="D22" s="261" t="str">
        <f>B23</f>
        <v>АМЕТОВА</v>
      </c>
      <c r="E22" s="718"/>
      <c r="F22" s="291"/>
      <c r="G22" s="292" t="str">
        <f>D10</f>
        <v>W</v>
      </c>
      <c r="H22" s="717">
        <v>12</v>
      </c>
      <c r="I22" s="297"/>
      <c r="J22" s="257"/>
      <c r="K22" s="289"/>
      <c r="L22" s="267"/>
      <c r="M22" s="258"/>
      <c r="N22" s="717">
        <v>8</v>
      </c>
      <c r="O22" s="261" t="str">
        <f>M23</f>
        <v>КОЗЫБАЕВА</v>
      </c>
      <c r="P22" s="718"/>
      <c r="Q22" s="291"/>
      <c r="R22" s="292" t="s">
        <v>453</v>
      </c>
      <c r="S22" s="717">
        <v>12</v>
      </c>
      <c r="T22" s="297"/>
      <c r="U22" s="257"/>
      <c r="V22" s="289"/>
    </row>
    <row r="23" spans="1:22" ht="8.1" customHeight="1">
      <c r="A23" s="267">
        <v>-2</v>
      </c>
      <c r="B23" s="261" t="str">
        <f>B10</f>
        <v>АМЕТОВА</v>
      </c>
      <c r="C23" s="718"/>
      <c r="D23" s="250"/>
      <c r="E23" s="252"/>
      <c r="F23" s="263"/>
      <c r="G23" s="275"/>
      <c r="H23" s="719"/>
      <c r="I23" s="298" t="str">
        <f>G21</f>
        <v>МОЧАЛКИНА</v>
      </c>
      <c r="J23" s="257"/>
      <c r="K23" s="289"/>
      <c r="L23" s="267">
        <v>-2</v>
      </c>
      <c r="M23" s="261" t="str">
        <f>M8</f>
        <v>КОЗЫБАЕВА</v>
      </c>
      <c r="N23" s="718"/>
      <c r="O23" s="250"/>
      <c r="P23" s="252"/>
      <c r="Q23" s="263"/>
      <c r="R23" s="275"/>
      <c r="S23" s="719"/>
      <c r="T23" s="298" t="str">
        <f>R25</f>
        <v>ЛАВРОВА Е.</v>
      </c>
      <c r="U23" s="257"/>
      <c r="V23" s="289"/>
    </row>
    <row r="24" spans="1:22" ht="8.1" customHeight="1">
      <c r="A24" s="267"/>
      <c r="B24" s="251"/>
      <c r="C24" s="252">
        <v>-5</v>
      </c>
      <c r="D24" s="261" t="str">
        <f>B25</f>
        <v>МУКАШ Ш.</v>
      </c>
      <c r="E24" s="252"/>
      <c r="F24" s="263"/>
      <c r="G24" s="275"/>
      <c r="H24" s="719"/>
      <c r="I24" s="294" t="s">
        <v>454</v>
      </c>
      <c r="J24" s="257"/>
      <c r="K24" s="289"/>
      <c r="L24" s="267"/>
      <c r="M24" s="251"/>
      <c r="N24" s="252">
        <v>-5</v>
      </c>
      <c r="O24" s="261" t="str">
        <f>O9</f>
        <v>ЛАВРОВА Е.</v>
      </c>
      <c r="P24" s="252"/>
      <c r="Q24" s="263"/>
      <c r="R24" s="275"/>
      <c r="S24" s="719"/>
      <c r="T24" s="294" t="s">
        <v>455</v>
      </c>
      <c r="U24" s="257"/>
      <c r="V24" s="289"/>
    </row>
    <row r="25" spans="1:22" ht="8.1" customHeight="1">
      <c r="A25" s="267">
        <v>-3</v>
      </c>
      <c r="B25" s="261" t="str">
        <f>B14</f>
        <v>МУКАШ Ш.</v>
      </c>
      <c r="C25" s="252"/>
      <c r="D25" s="290"/>
      <c r="E25" s="717">
        <v>11</v>
      </c>
      <c r="F25" s="295"/>
      <c r="G25" s="261" t="str">
        <f>D26</f>
        <v>АКМУРЗИНА</v>
      </c>
      <c r="H25" s="718"/>
      <c r="I25" s="250"/>
      <c r="J25" s="257"/>
      <c r="K25" s="289"/>
      <c r="L25" s="267">
        <v>-3</v>
      </c>
      <c r="M25" s="261" t="str">
        <f>M14</f>
        <v>МУСТАФА</v>
      </c>
      <c r="N25" s="252"/>
      <c r="O25" s="290"/>
      <c r="P25" s="717">
        <v>11</v>
      </c>
      <c r="Q25" s="295"/>
      <c r="R25" s="264" t="str">
        <f>O24</f>
        <v>ЛАВРОВА Е.</v>
      </c>
      <c r="S25" s="718"/>
      <c r="T25" s="250"/>
      <c r="U25" s="257"/>
      <c r="V25" s="289"/>
    </row>
    <row r="26" spans="1:22" ht="8.1" customHeight="1">
      <c r="A26" s="267"/>
      <c r="B26" s="258"/>
      <c r="C26" s="717">
        <v>9</v>
      </c>
      <c r="D26" s="261" t="str">
        <f>D9</f>
        <v>АКМУРЗИНА</v>
      </c>
      <c r="E26" s="718"/>
      <c r="F26" s="263"/>
      <c r="G26" s="250" t="s">
        <v>456</v>
      </c>
      <c r="H26" s="252">
        <v>-12</v>
      </c>
      <c r="I26" s="261" t="str">
        <f>G25</f>
        <v>АКМУРЗИНА</v>
      </c>
      <c r="J26" s="720">
        <v>4</v>
      </c>
      <c r="K26" s="289"/>
      <c r="L26" s="267"/>
      <c r="M26" s="258"/>
      <c r="N26" s="717">
        <v>9</v>
      </c>
      <c r="O26" s="261" t="str">
        <f>M25</f>
        <v>МУСТАФА</v>
      </c>
      <c r="P26" s="718"/>
      <c r="Q26" s="263"/>
      <c r="R26" s="294" t="s">
        <v>457</v>
      </c>
      <c r="S26" s="252">
        <v>-12</v>
      </c>
      <c r="T26" s="261" t="str">
        <f>R21</f>
        <v>КАСЫМОВА</v>
      </c>
      <c r="U26" s="720">
        <v>4</v>
      </c>
      <c r="V26" s="289"/>
    </row>
    <row r="27" spans="1:22" ht="8.1" customHeight="1">
      <c r="A27" s="267">
        <v>-4</v>
      </c>
      <c r="B27" s="261" t="str">
        <f>B16</f>
        <v xml:space="preserve">Х  </v>
      </c>
      <c r="C27" s="718"/>
      <c r="D27" s="250"/>
      <c r="E27" s="252"/>
      <c r="F27" s="252"/>
      <c r="G27" s="250"/>
      <c r="H27" s="252"/>
      <c r="I27" s="250"/>
      <c r="J27" s="720"/>
      <c r="K27" s="289"/>
      <c r="L27" s="267">
        <v>-4</v>
      </c>
      <c r="M27" s="261" t="str">
        <f>M16</f>
        <v>УТЕБЕРГЕНОВА</v>
      </c>
      <c r="N27" s="718"/>
      <c r="O27" s="294" t="s">
        <v>458</v>
      </c>
      <c r="P27" s="252"/>
      <c r="Q27" s="252"/>
      <c r="R27" s="250"/>
      <c r="S27" s="252"/>
      <c r="T27" s="250"/>
      <c r="U27" s="720"/>
      <c r="V27" s="289"/>
    </row>
    <row r="28" spans="1:22" ht="8.1" customHeight="1">
      <c r="A28" s="300"/>
      <c r="B28" s="251"/>
      <c r="C28" s="252"/>
      <c r="D28" s="250"/>
      <c r="E28" s="252"/>
      <c r="F28" s="252"/>
      <c r="G28" s="250"/>
      <c r="H28" s="252"/>
      <c r="I28" s="250"/>
      <c r="J28" s="257"/>
      <c r="K28" s="289"/>
      <c r="L28" s="300"/>
      <c r="M28" s="251"/>
      <c r="N28" s="252"/>
      <c r="O28" s="250"/>
      <c r="P28" s="252"/>
      <c r="Q28" s="252"/>
      <c r="R28" s="250"/>
      <c r="S28" s="252"/>
      <c r="T28" s="250"/>
      <c r="U28" s="257"/>
      <c r="V28" s="289"/>
    </row>
    <row r="29" spans="1:22" ht="8.1" customHeight="1">
      <c r="A29" s="267">
        <v>-10</v>
      </c>
      <c r="B29" s="261" t="str">
        <f>B23</f>
        <v>АМЕТОВА</v>
      </c>
      <c r="C29" s="252"/>
      <c r="D29" s="250"/>
      <c r="E29" s="252"/>
      <c r="F29" s="252">
        <v>-8</v>
      </c>
      <c r="G29" s="251" t="s">
        <v>409</v>
      </c>
      <c r="H29" s="252"/>
      <c r="I29" s="275"/>
      <c r="J29" s="257"/>
      <c r="K29" s="289"/>
      <c r="L29" s="267">
        <v>-10</v>
      </c>
      <c r="M29" s="261" t="str">
        <f>O22</f>
        <v>КОЗЫБАЕВА</v>
      </c>
      <c r="N29" s="252"/>
      <c r="O29" s="250"/>
      <c r="P29" s="252"/>
      <c r="Q29" s="252">
        <v>-8</v>
      </c>
      <c r="R29" s="301" t="s">
        <v>409</v>
      </c>
      <c r="S29" s="252"/>
      <c r="T29" s="275"/>
      <c r="U29" s="257"/>
      <c r="V29" s="289"/>
    </row>
    <row r="30" spans="1:22" ht="8.1" customHeight="1">
      <c r="A30" s="302"/>
      <c r="B30" s="258"/>
      <c r="C30" s="717">
        <v>13</v>
      </c>
      <c r="D30" s="261" t="str">
        <f>B31</f>
        <v>МУКАШ Ш.</v>
      </c>
      <c r="E30" s="720">
        <v>5</v>
      </c>
      <c r="F30" s="252"/>
      <c r="G30" s="290"/>
      <c r="H30" s="717">
        <v>14</v>
      </c>
      <c r="I30" s="261"/>
      <c r="J30" s="720">
        <v>7</v>
      </c>
      <c r="K30" s="289"/>
      <c r="L30" s="303"/>
      <c r="M30" s="258"/>
      <c r="N30" s="717">
        <v>13</v>
      </c>
      <c r="O30" s="261" t="str">
        <f>M29</f>
        <v>КОЗЫБАЕВА</v>
      </c>
      <c r="P30" s="720">
        <v>5</v>
      </c>
      <c r="Q30" s="252"/>
      <c r="R30" s="290"/>
      <c r="S30" s="717">
        <v>14</v>
      </c>
      <c r="T30" s="261" t="str">
        <f>R31</f>
        <v>УТЕБЕРГЕНОВА</v>
      </c>
      <c r="U30" s="720">
        <v>7</v>
      </c>
      <c r="V30" s="289"/>
    </row>
    <row r="31" spans="1:22" ht="8.1" customHeight="1">
      <c r="A31" s="267">
        <v>-11</v>
      </c>
      <c r="B31" s="261" t="str">
        <f>B25</f>
        <v>МУКАШ Ш.</v>
      </c>
      <c r="C31" s="718"/>
      <c r="D31" s="294" t="str">
        <f>D10</f>
        <v>W</v>
      </c>
      <c r="E31" s="720"/>
      <c r="F31" s="252">
        <v>-9</v>
      </c>
      <c r="G31" s="261" t="s">
        <v>409</v>
      </c>
      <c r="H31" s="718"/>
      <c r="I31" s="250"/>
      <c r="J31" s="720"/>
      <c r="K31" s="289"/>
      <c r="L31" s="267">
        <v>-11</v>
      </c>
      <c r="M31" s="261" t="str">
        <f>O26</f>
        <v>МУСТАФА</v>
      </c>
      <c r="N31" s="718"/>
      <c r="O31" s="294" t="s">
        <v>459</v>
      </c>
      <c r="P31" s="720"/>
      <c r="Q31" s="252">
        <v>-9</v>
      </c>
      <c r="R31" s="264" t="str">
        <f>M27</f>
        <v>УТЕБЕРГЕНОВА</v>
      </c>
      <c r="S31" s="718"/>
      <c r="T31" s="250"/>
      <c r="U31" s="720"/>
      <c r="V31" s="289"/>
    </row>
    <row r="32" spans="1:22" ht="8.1" customHeight="1">
      <c r="A32" s="300"/>
      <c r="B32" s="251"/>
      <c r="C32" s="252">
        <v>-13</v>
      </c>
      <c r="D32" s="261" t="str">
        <f>B29</f>
        <v>АМЕТОВА</v>
      </c>
      <c r="E32" s="720">
        <v>6</v>
      </c>
      <c r="F32" s="252"/>
      <c r="G32" s="250"/>
      <c r="H32" s="252">
        <v>-14</v>
      </c>
      <c r="I32" s="304"/>
      <c r="J32" s="720">
        <v>8</v>
      </c>
      <c r="K32" s="289"/>
      <c r="L32" s="267"/>
      <c r="M32" s="251"/>
      <c r="N32" s="252">
        <v>-13</v>
      </c>
      <c r="O32" s="261" t="str">
        <f>M31</f>
        <v>МУСТАФА</v>
      </c>
      <c r="P32" s="720">
        <v>6</v>
      </c>
      <c r="Q32" s="252"/>
      <c r="R32" s="250"/>
      <c r="S32" s="252">
        <v>-14</v>
      </c>
      <c r="T32" s="305" t="str">
        <f>R29</f>
        <v>Х</v>
      </c>
      <c r="U32" s="720">
        <v>8</v>
      </c>
      <c r="V32" s="289"/>
    </row>
    <row r="33" spans="1:22" ht="8.1" customHeight="1">
      <c r="A33" s="300"/>
      <c r="B33" s="251"/>
      <c r="C33" s="252"/>
      <c r="D33" s="275"/>
      <c r="E33" s="720"/>
      <c r="F33" s="252"/>
      <c r="G33" s="250"/>
      <c r="H33" s="252"/>
      <c r="I33" s="275"/>
      <c r="J33" s="720"/>
      <c r="K33" s="289"/>
      <c r="L33" s="300"/>
      <c r="M33" s="251"/>
      <c r="N33" s="252"/>
      <c r="O33" s="275"/>
      <c r="P33" s="720"/>
      <c r="Q33" s="252"/>
      <c r="R33" s="250"/>
      <c r="S33" s="252"/>
      <c r="T33" s="275"/>
      <c r="U33" s="720"/>
      <c r="V33" s="289"/>
    </row>
    <row r="34" spans="1:22" ht="8.1" customHeight="1">
      <c r="A34" s="302"/>
      <c r="B34" s="251"/>
      <c r="C34" s="252"/>
      <c r="D34" s="277"/>
      <c r="E34" s="252"/>
      <c r="F34" s="252"/>
      <c r="G34" s="250"/>
      <c r="H34" s="252"/>
      <c r="I34" s="250"/>
      <c r="J34" s="257"/>
      <c r="K34" s="289"/>
      <c r="L34" s="289"/>
      <c r="M34" s="251"/>
      <c r="N34" s="252"/>
      <c r="O34" s="277"/>
      <c r="P34" s="252"/>
      <c r="Q34" s="252"/>
      <c r="R34" s="250"/>
      <c r="S34" s="252"/>
      <c r="T34" s="250"/>
      <c r="U34" s="257"/>
      <c r="V34" s="289"/>
    </row>
    <row r="35" spans="1:22" ht="8.1" customHeight="1">
      <c r="A35" s="250">
        <v>1</v>
      </c>
      <c r="B35" s="251" t="s">
        <v>460</v>
      </c>
      <c r="C35" s="252"/>
      <c r="D35" s="250"/>
      <c r="E35" s="252"/>
      <c r="F35" s="252"/>
      <c r="G35" s="252" t="s">
        <v>426</v>
      </c>
      <c r="H35" s="740">
        <v>3</v>
      </c>
      <c r="I35" s="250"/>
      <c r="J35" s="257"/>
      <c r="K35" s="289"/>
      <c r="L35" s="250">
        <v>1</v>
      </c>
      <c r="M35" s="251" t="s">
        <v>461</v>
      </c>
      <c r="N35" s="252"/>
      <c r="O35" s="250"/>
      <c r="P35" s="252"/>
      <c r="Q35" s="252"/>
      <c r="R35" s="252" t="s">
        <v>426</v>
      </c>
      <c r="S35" s="740">
        <v>4</v>
      </c>
      <c r="T35" s="250"/>
      <c r="U35" s="257"/>
      <c r="V35" s="289"/>
    </row>
    <row r="36" spans="1:22" ht="8.1" customHeight="1">
      <c r="A36" s="250"/>
      <c r="B36" s="258"/>
      <c r="C36" s="717">
        <v>1</v>
      </c>
      <c r="D36" s="251" t="str">
        <f>B35</f>
        <v>АШКЕЕВА</v>
      </c>
      <c r="E36" s="252"/>
      <c r="F36" s="252"/>
      <c r="G36" s="275"/>
      <c r="H36" s="740"/>
      <c r="I36" s="250"/>
      <c r="J36" s="257"/>
      <c r="K36" s="289"/>
      <c r="L36" s="250"/>
      <c r="M36" s="258"/>
      <c r="N36" s="717">
        <v>1</v>
      </c>
      <c r="O36" s="251" t="str">
        <f>M35</f>
        <v>АЗАТОВА</v>
      </c>
      <c r="P36" s="252"/>
      <c r="Q36" s="252"/>
      <c r="R36" s="275"/>
      <c r="S36" s="740"/>
      <c r="T36" s="250"/>
      <c r="U36" s="257"/>
      <c r="V36" s="289"/>
    </row>
    <row r="37" spans="1:22" ht="8.1" customHeight="1">
      <c r="A37" s="250">
        <v>2</v>
      </c>
      <c r="B37" s="261" t="s">
        <v>409</v>
      </c>
      <c r="C37" s="718"/>
      <c r="D37" s="290"/>
      <c r="E37" s="717">
        <v>5</v>
      </c>
      <c r="F37" s="263"/>
      <c r="G37" s="275"/>
      <c r="H37" s="263"/>
      <c r="I37" s="250"/>
      <c r="J37" s="257"/>
      <c r="K37" s="289"/>
      <c r="L37" s="250">
        <v>2</v>
      </c>
      <c r="M37" s="261" t="s">
        <v>409</v>
      </c>
      <c r="N37" s="718"/>
      <c r="O37" s="290"/>
      <c r="P37" s="717">
        <v>5</v>
      </c>
      <c r="Q37" s="263"/>
      <c r="R37" s="275"/>
      <c r="S37" s="263"/>
      <c r="T37" s="250"/>
      <c r="U37" s="257"/>
      <c r="V37" s="289"/>
    </row>
    <row r="38" spans="1:22" ht="8.1" customHeight="1">
      <c r="A38" s="250"/>
      <c r="B38" s="251"/>
      <c r="C38" s="252"/>
      <c r="D38" s="275"/>
      <c r="E38" s="719"/>
      <c r="F38" s="263"/>
      <c r="G38" s="251" t="str">
        <f>D36</f>
        <v>АШКЕЕВА</v>
      </c>
      <c r="H38" s="263"/>
      <c r="I38" s="250"/>
      <c r="J38" s="257"/>
      <c r="K38" s="289"/>
      <c r="L38" s="250"/>
      <c r="M38" s="251"/>
      <c r="N38" s="252"/>
      <c r="O38" s="275"/>
      <c r="P38" s="719"/>
      <c r="Q38" s="263"/>
      <c r="R38" s="251" t="str">
        <f>O36</f>
        <v>АЗАТОВА</v>
      </c>
      <c r="S38" s="263"/>
      <c r="T38" s="250"/>
      <c r="U38" s="257"/>
      <c r="V38" s="289"/>
    </row>
    <row r="39" spans="1:22" ht="8.1" customHeight="1">
      <c r="A39" s="250">
        <v>3</v>
      </c>
      <c r="B39" s="261" t="s">
        <v>462</v>
      </c>
      <c r="C39" s="263"/>
      <c r="D39" s="275"/>
      <c r="E39" s="719"/>
      <c r="F39" s="291"/>
      <c r="G39" s="290" t="s">
        <v>463</v>
      </c>
      <c r="H39" s="717">
        <v>7</v>
      </c>
      <c r="I39" s="250"/>
      <c r="J39" s="257"/>
      <c r="K39" s="289"/>
      <c r="L39" s="250">
        <v>3</v>
      </c>
      <c r="M39" s="261" t="s">
        <v>464</v>
      </c>
      <c r="N39" s="263"/>
      <c r="O39" s="275"/>
      <c r="P39" s="719"/>
      <c r="Q39" s="291"/>
      <c r="R39" s="290" t="s">
        <v>465</v>
      </c>
      <c r="S39" s="717">
        <v>7</v>
      </c>
      <c r="T39" s="250"/>
      <c r="U39" s="257"/>
      <c r="V39" s="289"/>
    </row>
    <row r="40" spans="1:22" ht="8.1" customHeight="1">
      <c r="A40" s="250"/>
      <c r="B40" s="258"/>
      <c r="C40" s="717">
        <v>2</v>
      </c>
      <c r="D40" s="261" t="str">
        <f>B39</f>
        <v>ДАРХАНКЫЗЫ</v>
      </c>
      <c r="E40" s="718"/>
      <c r="F40" s="263"/>
      <c r="G40" s="275"/>
      <c r="H40" s="719"/>
      <c r="I40" s="250"/>
      <c r="J40" s="257"/>
      <c r="K40" s="289"/>
      <c r="L40" s="250"/>
      <c r="M40" s="258"/>
      <c r="N40" s="717">
        <v>2</v>
      </c>
      <c r="O40" s="306" t="str">
        <f>M39</f>
        <v>МЕДЕУОВА</v>
      </c>
      <c r="P40" s="718"/>
      <c r="Q40" s="263"/>
      <c r="R40" s="275"/>
      <c r="S40" s="719"/>
      <c r="T40" s="250"/>
      <c r="U40" s="257"/>
      <c r="V40" s="289"/>
    </row>
    <row r="41" spans="1:22" ht="8.1" customHeight="1">
      <c r="A41" s="250">
        <v>4</v>
      </c>
      <c r="B41" s="261" t="s">
        <v>466</v>
      </c>
      <c r="C41" s="718"/>
      <c r="D41" s="294" t="s">
        <v>467</v>
      </c>
      <c r="E41" s="252"/>
      <c r="F41" s="263"/>
      <c r="G41" s="275"/>
      <c r="H41" s="719"/>
      <c r="I41" s="250"/>
      <c r="J41" s="257"/>
      <c r="K41" s="289"/>
      <c r="L41" s="250">
        <v>4</v>
      </c>
      <c r="M41" s="261" t="s">
        <v>468</v>
      </c>
      <c r="N41" s="718"/>
      <c r="O41" s="250" t="s">
        <v>469</v>
      </c>
      <c r="P41" s="252"/>
      <c r="Q41" s="263"/>
      <c r="R41" s="275"/>
      <c r="S41" s="719"/>
      <c r="T41" s="250"/>
      <c r="U41" s="257"/>
      <c r="V41" s="289"/>
    </row>
    <row r="42" spans="1:22" ht="8.1" customHeight="1">
      <c r="A42" s="250"/>
      <c r="B42" s="251"/>
      <c r="C42" s="252"/>
      <c r="D42" s="250"/>
      <c r="E42" s="252"/>
      <c r="F42" s="263"/>
      <c r="G42" s="275"/>
      <c r="H42" s="719"/>
      <c r="I42" s="283" t="str">
        <f>G38</f>
        <v>АШКЕЕВА</v>
      </c>
      <c r="J42" s="720">
        <v>1</v>
      </c>
      <c r="K42" s="289"/>
      <c r="L42" s="250"/>
      <c r="M42" s="251"/>
      <c r="N42" s="252"/>
      <c r="O42" s="250"/>
      <c r="P42" s="252"/>
      <c r="Q42" s="263"/>
      <c r="R42" s="275"/>
      <c r="S42" s="719"/>
      <c r="T42" s="261" t="str">
        <f>R46</f>
        <v>ОХМАК</v>
      </c>
      <c r="U42" s="720">
        <v>1</v>
      </c>
      <c r="V42" s="289"/>
    </row>
    <row r="43" spans="1:22" ht="8.1" customHeight="1">
      <c r="A43" s="250">
        <v>5</v>
      </c>
      <c r="B43" s="251" t="s">
        <v>470</v>
      </c>
      <c r="C43" s="252"/>
      <c r="D43" s="250"/>
      <c r="E43" s="252"/>
      <c r="F43" s="263"/>
      <c r="G43" s="275"/>
      <c r="H43" s="719"/>
      <c r="I43" s="250" t="s">
        <v>471</v>
      </c>
      <c r="J43" s="720"/>
      <c r="K43" s="289"/>
      <c r="L43" s="250">
        <v>5</v>
      </c>
      <c r="M43" s="251" t="s">
        <v>472</v>
      </c>
      <c r="N43" s="252"/>
      <c r="O43" s="250"/>
      <c r="P43" s="252"/>
      <c r="Q43" s="263"/>
      <c r="R43" s="275"/>
      <c r="S43" s="719"/>
      <c r="T43" s="250" t="s">
        <v>473</v>
      </c>
      <c r="U43" s="720"/>
      <c r="V43" s="289"/>
    </row>
    <row r="44" spans="1:22" ht="8.1" customHeight="1">
      <c r="A44" s="250"/>
      <c r="B44" s="258"/>
      <c r="C44" s="717">
        <v>3</v>
      </c>
      <c r="D44" s="261" t="str">
        <f>B43</f>
        <v>БЕКИШ</v>
      </c>
      <c r="E44" s="252"/>
      <c r="F44" s="263"/>
      <c r="G44" s="275"/>
      <c r="H44" s="719"/>
      <c r="I44" s="275"/>
      <c r="J44" s="257"/>
      <c r="K44" s="289"/>
      <c r="L44" s="250"/>
      <c r="M44" s="258"/>
      <c r="N44" s="717">
        <v>3</v>
      </c>
      <c r="O44" s="251" t="str">
        <f>M43</f>
        <v>ОХМАК</v>
      </c>
      <c r="P44" s="252"/>
      <c r="Q44" s="263"/>
      <c r="R44" s="275"/>
      <c r="S44" s="719"/>
      <c r="T44" s="275"/>
      <c r="U44" s="257"/>
      <c r="V44" s="289"/>
    </row>
    <row r="45" spans="1:22" ht="8.1" customHeight="1">
      <c r="A45" s="250">
        <v>6</v>
      </c>
      <c r="B45" s="261" t="s">
        <v>474</v>
      </c>
      <c r="C45" s="718"/>
      <c r="D45" s="290" t="s">
        <v>475</v>
      </c>
      <c r="E45" s="717">
        <v>6</v>
      </c>
      <c r="F45" s="263"/>
      <c r="G45" s="275"/>
      <c r="H45" s="719"/>
      <c r="I45" s="275"/>
      <c r="J45" s="257"/>
      <c r="K45" s="289"/>
      <c r="L45" s="250">
        <v>6</v>
      </c>
      <c r="M45" s="261" t="s">
        <v>476</v>
      </c>
      <c r="N45" s="718"/>
      <c r="O45" s="290" t="s">
        <v>477</v>
      </c>
      <c r="P45" s="717">
        <v>6</v>
      </c>
      <c r="Q45" s="263"/>
      <c r="R45" s="275"/>
      <c r="S45" s="719"/>
      <c r="T45" s="275"/>
      <c r="U45" s="257"/>
      <c r="V45" s="289"/>
    </row>
    <row r="46" spans="1:22" ht="8.1" customHeight="1">
      <c r="A46" s="250"/>
      <c r="B46" s="251"/>
      <c r="C46" s="252"/>
      <c r="D46" s="275" t="s">
        <v>478</v>
      </c>
      <c r="E46" s="719"/>
      <c r="F46" s="295"/>
      <c r="G46" s="261" t="str">
        <f>D48</f>
        <v>БОРСАКБАЕВА К.</v>
      </c>
      <c r="H46" s="718"/>
      <c r="I46" s="275"/>
      <c r="J46" s="257"/>
      <c r="K46" s="289"/>
      <c r="L46" s="250"/>
      <c r="M46" s="251"/>
      <c r="N46" s="252"/>
      <c r="O46" s="275"/>
      <c r="P46" s="719"/>
      <c r="Q46" s="295"/>
      <c r="R46" s="261" t="str">
        <f>O44</f>
        <v>ОХМАК</v>
      </c>
      <c r="S46" s="718"/>
      <c r="T46" s="275"/>
      <c r="U46" s="257"/>
      <c r="V46" s="289"/>
    </row>
    <row r="47" spans="1:22" ht="8.1" customHeight="1">
      <c r="A47" s="250">
        <v>7</v>
      </c>
      <c r="B47" s="261" t="s">
        <v>409</v>
      </c>
      <c r="C47" s="263"/>
      <c r="D47" s="275"/>
      <c r="E47" s="719"/>
      <c r="F47" s="263"/>
      <c r="G47" s="250" t="s">
        <v>479</v>
      </c>
      <c r="H47" s="252"/>
      <c r="I47" s="250"/>
      <c r="J47" s="257"/>
      <c r="K47" s="289"/>
      <c r="L47" s="250">
        <v>7</v>
      </c>
      <c r="M47" s="261" t="s">
        <v>480</v>
      </c>
      <c r="N47" s="263"/>
      <c r="O47" s="275"/>
      <c r="P47" s="719"/>
      <c r="Q47" s="263"/>
      <c r="R47" s="250" t="s">
        <v>481</v>
      </c>
      <c r="S47" s="252"/>
      <c r="T47" s="250"/>
      <c r="U47" s="257"/>
      <c r="V47" s="289"/>
    </row>
    <row r="48" spans="1:22" ht="8.1" customHeight="1">
      <c r="A48" s="250"/>
      <c r="B48" s="258"/>
      <c r="C48" s="717">
        <v>4</v>
      </c>
      <c r="D48" s="261" t="str">
        <f>B49</f>
        <v>БОРСАКБАЕВА К.</v>
      </c>
      <c r="E48" s="718"/>
      <c r="F48" s="263"/>
      <c r="G48" s="250"/>
      <c r="H48" s="252">
        <v>-7</v>
      </c>
      <c r="I48" s="261" t="str">
        <f>G46</f>
        <v>БОРСАКБАЕВА К.</v>
      </c>
      <c r="J48" s="720"/>
      <c r="K48" s="289"/>
      <c r="L48" s="250"/>
      <c r="M48" s="258"/>
      <c r="N48" s="717">
        <v>4</v>
      </c>
      <c r="O48" s="261" t="str">
        <f>M49</f>
        <v>ЗУБКОВА</v>
      </c>
      <c r="P48" s="718"/>
      <c r="Q48" s="263"/>
      <c r="R48" s="250"/>
      <c r="S48" s="252">
        <v>-7</v>
      </c>
      <c r="T48" s="251" t="str">
        <f>R38</f>
        <v>АЗАТОВА</v>
      </c>
      <c r="U48" s="720"/>
      <c r="V48" s="289"/>
    </row>
    <row r="49" spans="1:27" ht="8.1" customHeight="1">
      <c r="A49" s="250">
        <v>8</v>
      </c>
      <c r="B49" s="261" t="s">
        <v>482</v>
      </c>
      <c r="C49" s="718"/>
      <c r="D49" s="250"/>
      <c r="E49" s="252"/>
      <c r="F49" s="252"/>
      <c r="G49" s="250"/>
      <c r="H49" s="252"/>
      <c r="I49" s="296"/>
      <c r="J49" s="720"/>
      <c r="K49" s="289"/>
      <c r="L49" s="250">
        <v>8</v>
      </c>
      <c r="M49" s="261" t="s">
        <v>483</v>
      </c>
      <c r="N49" s="718"/>
      <c r="O49" s="250" t="s">
        <v>484</v>
      </c>
      <c r="P49" s="252"/>
      <c r="Q49" s="252"/>
      <c r="R49" s="250"/>
      <c r="S49" s="252"/>
      <c r="T49" s="296"/>
      <c r="U49" s="720"/>
      <c r="V49" s="289"/>
    </row>
    <row r="50" spans="1:27" ht="8.1" customHeight="1">
      <c r="A50" s="250"/>
      <c r="B50" s="265"/>
      <c r="C50" s="263"/>
      <c r="D50" s="250"/>
      <c r="E50" s="252"/>
      <c r="F50" s="252"/>
      <c r="G50" s="250"/>
      <c r="H50" s="720">
        <v>2</v>
      </c>
      <c r="I50" s="297"/>
      <c r="J50" s="257"/>
      <c r="K50" s="289"/>
      <c r="L50" s="250"/>
      <c r="M50" s="265"/>
      <c r="N50" s="263"/>
      <c r="O50" s="250"/>
      <c r="P50" s="252"/>
      <c r="Q50" s="252"/>
      <c r="R50" s="250"/>
      <c r="S50" s="720">
        <v>2</v>
      </c>
      <c r="T50" s="297"/>
      <c r="U50" s="257"/>
      <c r="V50" s="289"/>
    </row>
    <row r="51" spans="1:27" ht="8.1" customHeight="1">
      <c r="A51" s="250"/>
      <c r="B51" s="251"/>
      <c r="C51" s="252">
        <v>-6</v>
      </c>
      <c r="D51" s="261" t="str">
        <f>D44</f>
        <v>БЕКИШ</v>
      </c>
      <c r="E51" s="252"/>
      <c r="F51" s="252"/>
      <c r="G51" s="250"/>
      <c r="H51" s="720"/>
      <c r="I51" s="298" t="str">
        <f>I54</f>
        <v>ДАРХАНКЫЗЫ</v>
      </c>
      <c r="J51" s="257"/>
      <c r="K51" s="289"/>
      <c r="L51" s="250"/>
      <c r="M51" s="251"/>
      <c r="N51" s="252">
        <v>-6</v>
      </c>
      <c r="O51" s="251" t="str">
        <f>O48</f>
        <v>ЗУБКОВА</v>
      </c>
      <c r="P51" s="252"/>
      <c r="Q51" s="252"/>
      <c r="R51" s="250"/>
      <c r="S51" s="720"/>
      <c r="T51" s="298" t="str">
        <f>R38</f>
        <v>АЗАТОВА</v>
      </c>
      <c r="U51" s="257"/>
      <c r="V51" s="289"/>
    </row>
    <row r="52" spans="1:27" ht="8.1" customHeight="1">
      <c r="A52" s="267">
        <v>-1</v>
      </c>
      <c r="B52" s="251" t="str">
        <f>B37</f>
        <v>Х</v>
      </c>
      <c r="C52" s="252"/>
      <c r="D52" s="290"/>
      <c r="E52" s="717">
        <v>10</v>
      </c>
      <c r="F52" s="263"/>
      <c r="G52" s="261" t="str">
        <f>D51</f>
        <v>БЕКИШ</v>
      </c>
      <c r="H52" s="252"/>
      <c r="I52" s="296" t="s">
        <v>485</v>
      </c>
      <c r="J52" s="257"/>
      <c r="K52" s="289"/>
      <c r="L52" s="267">
        <v>-1</v>
      </c>
      <c r="M52" s="251" t="str">
        <f>M37</f>
        <v>Х</v>
      </c>
      <c r="N52" s="252"/>
      <c r="O52" s="290"/>
      <c r="P52" s="717">
        <v>10</v>
      </c>
      <c r="Q52" s="263"/>
      <c r="R52" s="251" t="str">
        <f>O51</f>
        <v>ЗУБКОВА</v>
      </c>
      <c r="S52" s="252"/>
      <c r="T52" s="297" t="s">
        <v>486</v>
      </c>
      <c r="U52" s="257"/>
      <c r="V52" s="289"/>
    </row>
    <row r="53" spans="1:27" ht="8.1" customHeight="1">
      <c r="A53" s="267"/>
      <c r="B53" s="258"/>
      <c r="C53" s="717">
        <v>8</v>
      </c>
      <c r="D53" s="261" t="str">
        <f>B54</f>
        <v>СПЕСИВЦЕВА</v>
      </c>
      <c r="E53" s="718"/>
      <c r="F53" s="291"/>
      <c r="G53" s="290" t="s">
        <v>487</v>
      </c>
      <c r="H53" s="717">
        <v>12</v>
      </c>
      <c r="I53" s="297"/>
      <c r="J53" s="257"/>
      <c r="K53" s="289"/>
      <c r="L53" s="267"/>
      <c r="M53" s="258"/>
      <c r="N53" s="717">
        <v>8</v>
      </c>
      <c r="O53" s="261" t="str">
        <f>M54</f>
        <v>БОРСАКБАЕВА З.</v>
      </c>
      <c r="P53" s="718"/>
      <c r="Q53" s="291"/>
      <c r="R53" s="290" t="s">
        <v>488</v>
      </c>
      <c r="S53" s="717">
        <v>12</v>
      </c>
      <c r="T53" s="297"/>
      <c r="U53" s="257"/>
      <c r="V53" s="289"/>
      <c r="AA53" s="277"/>
    </row>
    <row r="54" spans="1:27" ht="8.1" customHeight="1">
      <c r="A54" s="267">
        <v>-2</v>
      </c>
      <c r="B54" s="261" t="str">
        <f>B41</f>
        <v>СПЕСИВЦЕВА</v>
      </c>
      <c r="C54" s="718"/>
      <c r="D54" s="250"/>
      <c r="E54" s="252"/>
      <c r="F54" s="263"/>
      <c r="G54" s="275"/>
      <c r="H54" s="719"/>
      <c r="I54" s="298" t="str">
        <f>G56</f>
        <v>ДАРХАНКЫЗЫ</v>
      </c>
      <c r="J54" s="720"/>
      <c r="K54" s="289"/>
      <c r="L54" s="267">
        <v>-2</v>
      </c>
      <c r="M54" s="261" t="str">
        <f>M41</f>
        <v>БОРСАКБАЕВА З.</v>
      </c>
      <c r="N54" s="718"/>
      <c r="O54" s="250"/>
      <c r="P54" s="252"/>
      <c r="Q54" s="263"/>
      <c r="R54" s="275"/>
      <c r="S54" s="719"/>
      <c r="T54" s="298" t="str">
        <f>R52</f>
        <v>ЗУБКОВА</v>
      </c>
      <c r="U54" s="720"/>
      <c r="V54" s="289"/>
    </row>
    <row r="55" spans="1:27" ht="8.1" customHeight="1">
      <c r="A55" s="267"/>
      <c r="B55" s="251"/>
      <c r="C55" s="252">
        <v>-5</v>
      </c>
      <c r="D55" s="261" t="str">
        <f>D40</f>
        <v>ДАРХАНКЫЗЫ</v>
      </c>
      <c r="E55" s="252"/>
      <c r="F55" s="263"/>
      <c r="G55" s="275"/>
      <c r="H55" s="719"/>
      <c r="I55" s="250" t="s">
        <v>489</v>
      </c>
      <c r="J55" s="720"/>
      <c r="K55" s="289"/>
      <c r="L55" s="267"/>
      <c r="M55" s="251"/>
      <c r="N55" s="252">
        <v>-5</v>
      </c>
      <c r="O55" s="261" t="str">
        <f>O40</f>
        <v>МЕДЕУОВА</v>
      </c>
      <c r="P55" s="252"/>
      <c r="Q55" s="263"/>
      <c r="R55" s="275"/>
      <c r="S55" s="719"/>
      <c r="T55" s="250" t="s">
        <v>490</v>
      </c>
      <c r="U55" s="720"/>
      <c r="V55" s="289"/>
    </row>
    <row r="56" spans="1:27" ht="8.1" customHeight="1">
      <c r="A56" s="267">
        <v>-3</v>
      </c>
      <c r="B56" s="251" t="str">
        <f>B45</f>
        <v>КУАТОВА</v>
      </c>
      <c r="C56" s="252"/>
      <c r="D56" s="290"/>
      <c r="E56" s="717">
        <v>11</v>
      </c>
      <c r="F56" s="295"/>
      <c r="G56" s="261" t="str">
        <f>D55</f>
        <v>ДАРХАНКЫЗЫ</v>
      </c>
      <c r="H56" s="718"/>
      <c r="I56" s="275"/>
      <c r="J56" s="257"/>
      <c r="K56" s="289"/>
      <c r="L56" s="267">
        <v>-3</v>
      </c>
      <c r="M56" s="261" t="str">
        <f>M45</f>
        <v>САНДЫБАЙ</v>
      </c>
      <c r="N56" s="252"/>
      <c r="O56" s="290"/>
      <c r="P56" s="717">
        <v>11</v>
      </c>
      <c r="Q56" s="295"/>
      <c r="R56" s="261" t="str">
        <f>O57</f>
        <v>КОЖАХМЕТОВА</v>
      </c>
      <c r="S56" s="718"/>
      <c r="T56" s="250"/>
      <c r="U56" s="257"/>
      <c r="V56" s="289"/>
    </row>
    <row r="57" spans="1:27" ht="8.1" customHeight="1">
      <c r="A57" s="267"/>
      <c r="B57" s="258"/>
      <c r="C57" s="717">
        <v>9</v>
      </c>
      <c r="D57" s="283" t="str">
        <f>B56</f>
        <v>КУАТОВА</v>
      </c>
      <c r="E57" s="718"/>
      <c r="F57" s="263"/>
      <c r="G57" s="250" t="s">
        <v>491</v>
      </c>
      <c r="H57" s="252">
        <v>-12</v>
      </c>
      <c r="I57" s="261" t="str">
        <f>G52</f>
        <v>БЕКИШ</v>
      </c>
      <c r="J57" s="720">
        <v>4</v>
      </c>
      <c r="K57" s="289"/>
      <c r="L57" s="267"/>
      <c r="M57" s="258"/>
      <c r="N57" s="717">
        <v>9</v>
      </c>
      <c r="O57" s="261" t="str">
        <f>M58</f>
        <v>КОЖАХМЕТОВА</v>
      </c>
      <c r="P57" s="718"/>
      <c r="Q57" s="263"/>
      <c r="R57" s="250" t="s">
        <v>492</v>
      </c>
      <c r="S57" s="252">
        <v>-12</v>
      </c>
      <c r="T57" s="251"/>
      <c r="U57" s="720">
        <v>4</v>
      </c>
      <c r="V57" s="289"/>
    </row>
    <row r="58" spans="1:27" ht="8.1" customHeight="1">
      <c r="A58" s="267">
        <v>-4</v>
      </c>
      <c r="B58" s="261" t="str">
        <f>B47</f>
        <v>Х</v>
      </c>
      <c r="C58" s="718"/>
      <c r="D58" s="250"/>
      <c r="E58" s="252"/>
      <c r="F58" s="252"/>
      <c r="G58" s="250"/>
      <c r="H58" s="252"/>
      <c r="I58" s="250"/>
      <c r="J58" s="720"/>
      <c r="K58" s="289"/>
      <c r="L58" s="267">
        <v>-4</v>
      </c>
      <c r="M58" s="261" t="str">
        <f>M47</f>
        <v>КОЖАХМЕТОВА</v>
      </c>
      <c r="N58" s="718"/>
      <c r="O58" s="250" t="s">
        <v>457</v>
      </c>
      <c r="P58" s="252"/>
      <c r="Q58" s="252"/>
      <c r="R58" s="250"/>
      <c r="S58" s="252"/>
      <c r="T58" s="250"/>
      <c r="U58" s="720"/>
      <c r="V58" s="289"/>
    </row>
    <row r="59" spans="1:27" ht="8.1" customHeight="1">
      <c r="A59" s="300"/>
      <c r="B59" s="251"/>
      <c r="C59" s="252"/>
      <c r="D59" s="250"/>
      <c r="E59" s="252"/>
      <c r="F59" s="252"/>
      <c r="G59" s="250"/>
      <c r="H59" s="252"/>
      <c r="I59" s="250"/>
      <c r="J59" s="257"/>
      <c r="K59" s="289"/>
      <c r="L59" s="300"/>
      <c r="M59" s="251"/>
      <c r="N59" s="252"/>
      <c r="O59" s="250"/>
      <c r="P59" s="252"/>
      <c r="Q59" s="252"/>
      <c r="R59" s="250"/>
      <c r="S59" s="252"/>
      <c r="T59" s="250"/>
      <c r="U59" s="257"/>
      <c r="V59" s="289"/>
    </row>
    <row r="60" spans="1:27" ht="8.1" customHeight="1">
      <c r="A60" s="267">
        <v>-10</v>
      </c>
      <c r="B60" s="261" t="str">
        <f>D53</f>
        <v>СПЕСИВЦЕВА</v>
      </c>
      <c r="C60" s="252"/>
      <c r="D60" s="250"/>
      <c r="E60" s="252"/>
      <c r="F60" s="252">
        <v>-8</v>
      </c>
      <c r="G60" s="250" t="str">
        <f>B52</f>
        <v>Х</v>
      </c>
      <c r="H60" s="252"/>
      <c r="I60" s="275"/>
      <c r="J60" s="257"/>
      <c r="K60" s="289"/>
      <c r="L60" s="267">
        <v>-10</v>
      </c>
      <c r="M60" s="261" t="str">
        <f>O53</f>
        <v>БОРСАКБАЕВА З.</v>
      </c>
      <c r="N60" s="252"/>
      <c r="O60" s="250"/>
      <c r="P60" s="252"/>
      <c r="Q60" s="252">
        <v>-8</v>
      </c>
      <c r="R60" s="250" t="str">
        <f>M52</f>
        <v>Х</v>
      </c>
      <c r="S60" s="252"/>
      <c r="T60" s="275"/>
      <c r="U60" s="257"/>
      <c r="V60" s="289"/>
    </row>
    <row r="61" spans="1:27" ht="8.1" customHeight="1">
      <c r="A61" s="303"/>
      <c r="B61" s="258"/>
      <c r="C61" s="717">
        <v>13</v>
      </c>
      <c r="D61" s="261" t="str">
        <f>B62</f>
        <v>КУАТОВА</v>
      </c>
      <c r="E61" s="720">
        <v>5</v>
      </c>
      <c r="F61" s="252"/>
      <c r="G61" s="290"/>
      <c r="H61" s="717">
        <v>14</v>
      </c>
      <c r="I61" s="304"/>
      <c r="J61" s="720">
        <v>7</v>
      </c>
      <c r="K61" s="289"/>
      <c r="L61" s="303"/>
      <c r="M61" s="258"/>
      <c r="N61" s="717">
        <v>13</v>
      </c>
      <c r="O61" s="261" t="str">
        <f>M60</f>
        <v>БОРСАКБАЕВА З.</v>
      </c>
      <c r="P61" s="720">
        <v>5</v>
      </c>
      <c r="Q61" s="252"/>
      <c r="R61" s="290"/>
      <c r="S61" s="717">
        <v>14</v>
      </c>
      <c r="T61" s="261" t="str">
        <f>M56</f>
        <v>САНДЫБАЙ</v>
      </c>
      <c r="U61" s="720">
        <v>7</v>
      </c>
      <c r="V61" s="289"/>
    </row>
    <row r="62" spans="1:27" ht="8.1" customHeight="1">
      <c r="A62" s="267">
        <v>-11</v>
      </c>
      <c r="B62" s="261" t="str">
        <f>D57</f>
        <v>КУАТОВА</v>
      </c>
      <c r="C62" s="718"/>
      <c r="D62" s="250" t="s">
        <v>493</v>
      </c>
      <c r="E62" s="720"/>
      <c r="F62" s="252">
        <v>-9</v>
      </c>
      <c r="G62" s="304" t="str">
        <f>B58</f>
        <v>Х</v>
      </c>
      <c r="H62" s="718"/>
      <c r="I62" s="250"/>
      <c r="J62" s="720"/>
      <c r="K62" s="289"/>
      <c r="L62" s="267">
        <v>-11</v>
      </c>
      <c r="M62" s="261" t="str">
        <f>O55</f>
        <v>МЕДЕУОВА</v>
      </c>
      <c r="N62" s="718"/>
      <c r="O62" s="250" t="s">
        <v>494</v>
      </c>
      <c r="P62" s="720"/>
      <c r="Q62" s="252">
        <v>-9</v>
      </c>
      <c r="R62" s="261" t="str">
        <f>M56</f>
        <v>САНДЫБАЙ</v>
      </c>
      <c r="S62" s="718"/>
      <c r="T62" s="250"/>
      <c r="U62" s="720"/>
      <c r="V62" s="289"/>
    </row>
    <row r="63" spans="1:27" ht="8.1" customHeight="1">
      <c r="A63" s="267"/>
      <c r="B63" s="251"/>
      <c r="C63" s="252">
        <v>-13</v>
      </c>
      <c r="D63" s="261" t="str">
        <f>B60</f>
        <v>СПЕСИВЦЕВА</v>
      </c>
      <c r="E63" s="720">
        <v>6</v>
      </c>
      <c r="F63" s="252"/>
      <c r="G63" s="250"/>
      <c r="H63" s="252">
        <v>-14</v>
      </c>
      <c r="I63" s="304"/>
      <c r="J63" s="720">
        <v>8</v>
      </c>
      <c r="K63" s="289"/>
      <c r="L63" s="267"/>
      <c r="M63" s="253"/>
      <c r="N63" s="252">
        <v>-13</v>
      </c>
      <c r="O63" s="261" t="str">
        <f>M62</f>
        <v>МЕДЕУОВА</v>
      </c>
      <c r="P63" s="720">
        <v>6</v>
      </c>
      <c r="Q63" s="252"/>
      <c r="R63" s="250"/>
      <c r="S63" s="252">
        <v>-14</v>
      </c>
      <c r="T63" s="307" t="str">
        <f>R60</f>
        <v>Х</v>
      </c>
      <c r="U63" s="720">
        <v>8</v>
      </c>
      <c r="V63" s="289"/>
    </row>
    <row r="64" spans="1:27" ht="8.1" customHeight="1">
      <c r="B64" s="251"/>
      <c r="E64" s="720"/>
      <c r="G64" s="277"/>
      <c r="I64" s="277"/>
      <c r="J64" s="720"/>
      <c r="M64" s="266"/>
      <c r="O64" s="277"/>
      <c r="P64" s="720"/>
      <c r="R64" s="277"/>
      <c r="U64" s="720"/>
    </row>
    <row r="65" spans="1:24" ht="8.1" customHeight="1">
      <c r="B65" s="251"/>
      <c r="D65" s="741" t="s">
        <v>495</v>
      </c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U65" s="255"/>
    </row>
    <row r="66" spans="1:24" ht="8.1" customHeight="1">
      <c r="B66" s="251"/>
      <c r="D66" s="741" t="s">
        <v>496</v>
      </c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U66" s="255"/>
    </row>
    <row r="67" spans="1:24" ht="8.1" customHeight="1">
      <c r="B67" s="286"/>
      <c r="D67" s="738" t="s">
        <v>0</v>
      </c>
      <c r="E67" s="738"/>
      <c r="F67" s="738"/>
      <c r="G67" s="738"/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110"/>
    </row>
    <row r="68" spans="1:24" ht="8.1" customHeight="1">
      <c r="B68" s="286"/>
      <c r="D68" s="738" t="s">
        <v>1</v>
      </c>
      <c r="E68" s="738"/>
      <c r="F68" s="738"/>
      <c r="G68" s="738"/>
      <c r="H68" s="738"/>
      <c r="I68" s="738"/>
      <c r="J68" s="738"/>
      <c r="K68" s="738"/>
      <c r="L68" s="738"/>
      <c r="M68" s="738"/>
      <c r="N68" s="738"/>
      <c r="O68" s="738"/>
      <c r="P68" s="738"/>
      <c r="Q68" s="738"/>
      <c r="R68" s="738"/>
    </row>
    <row r="69" spans="1:24" ht="8.1" customHeight="1">
      <c r="B69" s="286"/>
      <c r="D69" s="739" t="s">
        <v>424</v>
      </c>
      <c r="E69" s="739"/>
      <c r="F69" s="739"/>
      <c r="G69" s="739"/>
      <c r="H69" s="739"/>
      <c r="I69" s="739"/>
      <c r="J69" s="739"/>
      <c r="K69" s="739"/>
      <c r="L69" s="739"/>
      <c r="M69" s="739"/>
      <c r="N69" s="739"/>
      <c r="O69" s="739"/>
      <c r="P69" s="739"/>
      <c r="Q69" s="739"/>
      <c r="R69" s="739"/>
    </row>
    <row r="70" spans="1:24" ht="8.1" customHeight="1">
      <c r="A70" s="250">
        <v>1</v>
      </c>
      <c r="B70" s="251" t="s">
        <v>497</v>
      </c>
      <c r="C70" s="252"/>
      <c r="D70" s="250"/>
      <c r="E70" s="252"/>
      <c r="F70" s="252"/>
      <c r="G70" s="252" t="s">
        <v>426</v>
      </c>
      <c r="H70" s="740">
        <v>5</v>
      </c>
      <c r="I70" s="250"/>
      <c r="J70" s="257"/>
      <c r="K70" s="289"/>
      <c r="L70" s="250">
        <v>1</v>
      </c>
      <c r="M70" s="251" t="s">
        <v>498</v>
      </c>
      <c r="N70" s="252"/>
      <c r="O70" s="250"/>
      <c r="P70" s="252"/>
      <c r="Q70" s="252"/>
      <c r="R70" s="252" t="s">
        <v>426</v>
      </c>
      <c r="S70" s="740">
        <v>6</v>
      </c>
      <c r="T70" s="250"/>
      <c r="U70" s="257"/>
    </row>
    <row r="71" spans="1:24" ht="8.1" customHeight="1">
      <c r="A71" s="250"/>
      <c r="B71" s="258"/>
      <c r="C71" s="717">
        <v>1</v>
      </c>
      <c r="D71" s="251" t="str">
        <f>B70</f>
        <v>САНДЫБАЕВА</v>
      </c>
      <c r="E71" s="252"/>
      <c r="F71" s="252"/>
      <c r="G71" s="275"/>
      <c r="H71" s="740"/>
      <c r="I71" s="250"/>
      <c r="J71" s="257"/>
      <c r="K71" s="289"/>
      <c r="L71" s="250"/>
      <c r="M71" s="258"/>
      <c r="N71" s="717">
        <v>1</v>
      </c>
      <c r="O71" s="251" t="str">
        <f>M70</f>
        <v>НИКИФОРОВА</v>
      </c>
      <c r="P71" s="252"/>
      <c r="Q71" s="252"/>
      <c r="R71" s="275"/>
      <c r="S71" s="740"/>
      <c r="U71" s="257"/>
      <c r="W71" s="289"/>
    </row>
    <row r="72" spans="1:24" ht="8.1" customHeight="1">
      <c r="A72" s="250">
        <v>2</v>
      </c>
      <c r="B72" s="261" t="s">
        <v>409</v>
      </c>
      <c r="C72" s="718"/>
      <c r="D72" s="290"/>
      <c r="E72" s="717">
        <v>5</v>
      </c>
      <c r="F72" s="263"/>
      <c r="G72" s="275"/>
      <c r="H72" s="263"/>
      <c r="I72" s="250"/>
      <c r="J72" s="257"/>
      <c r="K72" s="289"/>
      <c r="L72" s="250">
        <v>2</v>
      </c>
      <c r="M72" s="261" t="s">
        <v>409</v>
      </c>
      <c r="N72" s="718"/>
      <c r="O72" s="290"/>
      <c r="P72" s="717">
        <v>5</v>
      </c>
      <c r="Q72" s="263"/>
      <c r="R72" s="275"/>
      <c r="S72" s="263"/>
      <c r="T72" s="250"/>
      <c r="U72" s="257"/>
    </row>
    <row r="73" spans="1:24" ht="8.1" customHeight="1">
      <c r="A73" s="250"/>
      <c r="B73" s="251"/>
      <c r="C73" s="252"/>
      <c r="D73" s="275"/>
      <c r="E73" s="719"/>
      <c r="F73" s="263"/>
      <c r="G73" s="251" t="str">
        <f>D71</f>
        <v>САНДЫБАЕВА</v>
      </c>
      <c r="H73" s="263"/>
      <c r="I73" s="250"/>
      <c r="J73" s="257"/>
      <c r="K73" s="289"/>
      <c r="L73" s="250"/>
      <c r="M73" s="251"/>
      <c r="N73" s="252"/>
      <c r="O73" s="275"/>
      <c r="P73" s="719"/>
      <c r="Q73" s="263"/>
      <c r="R73" s="261" t="str">
        <f>O75</f>
        <v>ПЬЯННИКОВА</v>
      </c>
      <c r="S73" s="263"/>
      <c r="T73" s="250"/>
      <c r="U73" s="257"/>
    </row>
    <row r="74" spans="1:24" ht="8.1" customHeight="1">
      <c r="A74" s="250">
        <v>3</v>
      </c>
      <c r="B74" s="261" t="s">
        <v>499</v>
      </c>
      <c r="C74" s="263"/>
      <c r="D74" s="275"/>
      <c r="E74" s="719"/>
      <c r="F74" s="291"/>
      <c r="G74" s="290" t="s">
        <v>447</v>
      </c>
      <c r="H74" s="717">
        <v>7</v>
      </c>
      <c r="I74" s="250"/>
      <c r="J74" s="257"/>
      <c r="K74" s="289"/>
      <c r="L74" s="250">
        <v>3</v>
      </c>
      <c r="M74" s="261" t="s">
        <v>500</v>
      </c>
      <c r="N74" s="263"/>
      <c r="O74" s="275"/>
      <c r="P74" s="719"/>
      <c r="Q74" s="291"/>
      <c r="R74" s="290" t="s">
        <v>501</v>
      </c>
      <c r="S74" s="717">
        <v>7</v>
      </c>
      <c r="T74" s="250"/>
      <c r="U74" s="257"/>
    </row>
    <row r="75" spans="1:24" ht="8.1" customHeight="1">
      <c r="A75" s="250"/>
      <c r="B75" s="258"/>
      <c r="C75" s="717">
        <v>2</v>
      </c>
      <c r="D75" s="261" t="str">
        <f>B76</f>
        <v>ЖАКСЫЛЫКОВА</v>
      </c>
      <c r="E75" s="718"/>
      <c r="F75" s="263"/>
      <c r="G75" s="275"/>
      <c r="H75" s="719"/>
      <c r="I75" s="250"/>
      <c r="J75" s="257"/>
      <c r="K75" s="289"/>
      <c r="L75" s="250"/>
      <c r="M75" s="251"/>
      <c r="N75" s="717">
        <v>2</v>
      </c>
      <c r="O75" s="261" t="str">
        <f>M76</f>
        <v>ПЬЯННИКОВА</v>
      </c>
      <c r="P75" s="718"/>
      <c r="Q75" s="263"/>
      <c r="R75" s="275"/>
      <c r="S75" s="719"/>
      <c r="T75" s="250"/>
      <c r="U75" s="257"/>
      <c r="X75" s="110"/>
    </row>
    <row r="76" spans="1:24" ht="8.1" customHeight="1">
      <c r="A76" s="250">
        <v>4</v>
      </c>
      <c r="B76" s="261" t="s">
        <v>502</v>
      </c>
      <c r="C76" s="718"/>
      <c r="D76" s="250" t="s">
        <v>503</v>
      </c>
      <c r="E76" s="252"/>
      <c r="F76" s="263"/>
      <c r="G76" s="275"/>
      <c r="H76" s="719"/>
      <c r="I76" s="250"/>
      <c r="J76" s="257"/>
      <c r="K76" s="289"/>
      <c r="L76" s="250">
        <v>4</v>
      </c>
      <c r="M76" s="261" t="s">
        <v>504</v>
      </c>
      <c r="N76" s="718"/>
      <c r="O76" s="250" t="s">
        <v>505</v>
      </c>
      <c r="P76" s="252"/>
      <c r="Q76" s="263"/>
      <c r="R76" s="275"/>
      <c r="S76" s="719"/>
      <c r="T76" s="250"/>
      <c r="U76" s="257"/>
    </row>
    <row r="77" spans="1:24" ht="8.1" customHeight="1">
      <c r="A77" s="250"/>
      <c r="B77" s="251"/>
      <c r="C77" s="252"/>
      <c r="D77" s="250"/>
      <c r="E77" s="252"/>
      <c r="F77" s="263"/>
      <c r="G77" s="275"/>
      <c r="H77" s="719"/>
      <c r="I77" s="283" t="str">
        <f>G73</f>
        <v>САНДЫБАЕВА</v>
      </c>
      <c r="J77" s="720">
        <v>1</v>
      </c>
      <c r="K77" s="289"/>
      <c r="L77" s="250"/>
      <c r="M77" s="258"/>
      <c r="N77" s="252"/>
      <c r="O77" s="250"/>
      <c r="P77" s="252"/>
      <c r="Q77" s="263"/>
      <c r="R77" s="275"/>
      <c r="S77" s="719"/>
      <c r="T77" s="261" t="str">
        <f>R73</f>
        <v>ПЬЯННИКОВА</v>
      </c>
      <c r="U77" s="720">
        <v>1</v>
      </c>
    </row>
    <row r="78" spans="1:24" ht="8.1" customHeight="1">
      <c r="A78" s="250">
        <v>5</v>
      </c>
      <c r="B78" s="251" t="s">
        <v>506</v>
      </c>
      <c r="C78" s="252"/>
      <c r="D78" s="250"/>
      <c r="E78" s="252"/>
      <c r="F78" s="263"/>
      <c r="G78" s="275"/>
      <c r="H78" s="719"/>
      <c r="I78" s="250" t="s">
        <v>507</v>
      </c>
      <c r="J78" s="720"/>
      <c r="K78" s="289"/>
      <c r="L78" s="250">
        <v>5</v>
      </c>
      <c r="M78" s="261" t="s">
        <v>508</v>
      </c>
      <c r="N78" s="252"/>
      <c r="O78" s="250"/>
      <c r="P78" s="252"/>
      <c r="Q78" s="263"/>
      <c r="R78" s="275"/>
      <c r="S78" s="719"/>
      <c r="T78" s="250" t="s">
        <v>509</v>
      </c>
      <c r="U78" s="720"/>
    </row>
    <row r="79" spans="1:24" ht="8.1" customHeight="1">
      <c r="A79" s="250"/>
      <c r="B79" s="258"/>
      <c r="C79" s="717">
        <v>3</v>
      </c>
      <c r="D79" s="251" t="str">
        <f>B78</f>
        <v>ИЛЬЯС</v>
      </c>
      <c r="E79" s="252"/>
      <c r="F79" s="263"/>
      <c r="G79" s="275"/>
      <c r="H79" s="719"/>
      <c r="I79" s="275"/>
      <c r="J79" s="257"/>
      <c r="K79" s="289"/>
      <c r="L79" s="250"/>
      <c r="M79" s="251"/>
      <c r="N79" s="717">
        <v>3</v>
      </c>
      <c r="O79" s="261" t="str">
        <f>M78</f>
        <v>УСИПБАЕВА</v>
      </c>
      <c r="P79" s="252"/>
      <c r="Q79" s="263"/>
      <c r="R79" s="275"/>
      <c r="S79" s="719"/>
      <c r="T79" s="275"/>
      <c r="U79" s="257"/>
    </row>
    <row r="80" spans="1:24" ht="8.1" customHeight="1">
      <c r="A80" s="250">
        <v>6</v>
      </c>
      <c r="B80" s="261" t="s">
        <v>510</v>
      </c>
      <c r="C80" s="718"/>
      <c r="D80" s="290" t="s">
        <v>511</v>
      </c>
      <c r="E80" s="717">
        <v>6</v>
      </c>
      <c r="F80" s="263"/>
      <c r="G80" s="275"/>
      <c r="H80" s="719"/>
      <c r="I80" s="275"/>
      <c r="J80" s="257"/>
      <c r="K80" s="289"/>
      <c r="L80" s="250">
        <v>6</v>
      </c>
      <c r="M80" s="251" t="s">
        <v>512</v>
      </c>
      <c r="N80" s="718"/>
      <c r="O80" s="290" t="s">
        <v>513</v>
      </c>
      <c r="P80" s="717">
        <v>6</v>
      </c>
      <c r="Q80" s="263"/>
      <c r="R80" s="275"/>
      <c r="S80" s="719"/>
      <c r="T80" s="275"/>
      <c r="U80" s="257"/>
    </row>
    <row r="81" spans="1:21" ht="8.1" customHeight="1">
      <c r="A81" s="250"/>
      <c r="B81" s="251"/>
      <c r="C81" s="252"/>
      <c r="D81" s="275"/>
      <c r="E81" s="719"/>
      <c r="F81" s="295"/>
      <c r="G81" s="261" t="str">
        <f>D83</f>
        <v>ШАПЕЙ</v>
      </c>
      <c r="H81" s="718"/>
      <c r="I81" s="275"/>
      <c r="J81" s="257"/>
      <c r="K81" s="289"/>
      <c r="L81" s="250"/>
      <c r="M81" s="258"/>
      <c r="N81" s="252"/>
      <c r="O81" s="275"/>
      <c r="P81" s="719"/>
      <c r="Q81" s="295"/>
      <c r="R81" s="261" t="str">
        <f>O83</f>
        <v>ПЮРКО</v>
      </c>
      <c r="S81" s="718"/>
      <c r="T81" s="275"/>
      <c r="U81" s="257"/>
    </row>
    <row r="82" spans="1:21" ht="8.1" customHeight="1">
      <c r="A82" s="250">
        <v>7</v>
      </c>
      <c r="B82" s="305" t="s">
        <v>514</v>
      </c>
      <c r="C82" s="263"/>
      <c r="D82" s="275"/>
      <c r="E82" s="719"/>
      <c r="F82" s="263"/>
      <c r="G82" s="250" t="s">
        <v>515</v>
      </c>
      <c r="H82" s="252"/>
      <c r="I82" s="250"/>
      <c r="J82" s="257"/>
      <c r="K82" s="289"/>
      <c r="L82" s="250">
        <v>7</v>
      </c>
      <c r="M82" s="261" t="s">
        <v>409</v>
      </c>
      <c r="N82" s="263"/>
      <c r="O82" s="275"/>
      <c r="P82" s="719"/>
      <c r="Q82" s="263"/>
      <c r="R82" s="250" t="s">
        <v>516</v>
      </c>
      <c r="S82" s="252"/>
      <c r="T82" s="250"/>
      <c r="U82" s="257"/>
    </row>
    <row r="83" spans="1:21" ht="8.1" customHeight="1">
      <c r="A83" s="250"/>
      <c r="B83" s="258"/>
      <c r="C83" s="717">
        <v>4</v>
      </c>
      <c r="D83" s="261" t="str">
        <f>B84</f>
        <v>ШАПЕЙ</v>
      </c>
      <c r="E83" s="718"/>
      <c r="F83" s="263"/>
      <c r="G83" s="250"/>
      <c r="H83" s="252">
        <v>-7</v>
      </c>
      <c r="I83" s="261" t="str">
        <f>G81</f>
        <v>ШАПЕЙ</v>
      </c>
      <c r="J83" s="720"/>
      <c r="K83" s="289"/>
      <c r="L83" s="250"/>
      <c r="M83" s="258"/>
      <c r="N83" s="717">
        <v>4</v>
      </c>
      <c r="O83" s="261" t="str">
        <f>M84</f>
        <v>ПЮРКО</v>
      </c>
      <c r="P83" s="718"/>
      <c r="Q83" s="263"/>
      <c r="R83" s="250"/>
      <c r="S83" s="252">
        <v>-7</v>
      </c>
      <c r="T83" s="261" t="str">
        <f>R81</f>
        <v>ПЮРКО</v>
      </c>
      <c r="U83" s="720"/>
    </row>
    <row r="84" spans="1:21" ht="8.1" customHeight="1">
      <c r="A84" s="250">
        <v>8</v>
      </c>
      <c r="B84" s="261" t="s">
        <v>517</v>
      </c>
      <c r="C84" s="718"/>
      <c r="D84" s="250" t="s">
        <v>518</v>
      </c>
      <c r="E84" s="252"/>
      <c r="F84" s="252"/>
      <c r="G84" s="250"/>
      <c r="H84" s="252"/>
      <c r="I84" s="296"/>
      <c r="J84" s="720"/>
      <c r="K84" s="289"/>
      <c r="L84" s="250">
        <v>8</v>
      </c>
      <c r="M84" s="261" t="s">
        <v>519</v>
      </c>
      <c r="N84" s="718"/>
      <c r="O84" s="250"/>
      <c r="P84" s="252"/>
      <c r="Q84" s="252"/>
      <c r="R84" s="250"/>
      <c r="S84" s="252"/>
      <c r="T84" s="296"/>
      <c r="U84" s="720"/>
    </row>
    <row r="85" spans="1:21" ht="8.1" customHeight="1">
      <c r="A85" s="250"/>
      <c r="B85" s="265"/>
      <c r="C85" s="263"/>
      <c r="D85" s="250"/>
      <c r="E85" s="252"/>
      <c r="F85" s="252"/>
      <c r="G85" s="250"/>
      <c r="H85" s="720">
        <v>2</v>
      </c>
      <c r="I85" s="297"/>
      <c r="J85" s="257"/>
      <c r="K85" s="289"/>
      <c r="L85" s="250"/>
      <c r="M85" s="265"/>
      <c r="N85" s="263"/>
      <c r="O85" s="250"/>
      <c r="P85" s="252"/>
      <c r="Q85" s="252"/>
      <c r="R85" s="250"/>
      <c r="S85" s="720">
        <v>2</v>
      </c>
      <c r="T85" s="297"/>
      <c r="U85" s="257"/>
    </row>
    <row r="86" spans="1:21" ht="8.1" customHeight="1">
      <c r="A86" s="250"/>
      <c r="B86" s="251"/>
      <c r="C86" s="252">
        <v>-6</v>
      </c>
      <c r="D86" s="251" t="str">
        <f>D79</f>
        <v>ИЛЬЯС</v>
      </c>
      <c r="E86" s="252"/>
      <c r="F86" s="252"/>
      <c r="G86" s="250"/>
      <c r="H86" s="720"/>
      <c r="I86" s="309" t="str">
        <f>I83</f>
        <v>ШАПЕЙ</v>
      </c>
      <c r="J86" s="257"/>
      <c r="K86" s="289"/>
      <c r="L86" s="250"/>
      <c r="M86" s="251"/>
      <c r="N86" s="252">
        <v>-6</v>
      </c>
      <c r="O86" s="261" t="str">
        <f>O79</f>
        <v>УСИПБАЕВА</v>
      </c>
      <c r="P86" s="252"/>
      <c r="Q86" s="252"/>
      <c r="R86" s="250"/>
      <c r="S86" s="720"/>
      <c r="T86" s="298" t="str">
        <f>T83</f>
        <v>ПЮРКО</v>
      </c>
      <c r="U86" s="257"/>
    </row>
    <row r="87" spans="1:21" ht="8.1" customHeight="1">
      <c r="A87" s="267">
        <v>-1</v>
      </c>
      <c r="B87" s="251" t="str">
        <f>B72</f>
        <v>Х</v>
      </c>
      <c r="C87" s="252"/>
      <c r="D87" s="290"/>
      <c r="E87" s="717">
        <v>10</v>
      </c>
      <c r="F87" s="263"/>
      <c r="G87" s="251" t="str">
        <f>D86</f>
        <v>ИЛЬЯС</v>
      </c>
      <c r="H87" s="252"/>
      <c r="I87" s="296" t="s">
        <v>520</v>
      </c>
      <c r="J87" s="257"/>
      <c r="K87" s="289"/>
      <c r="L87" s="267">
        <v>-1</v>
      </c>
      <c r="M87" s="251" t="str">
        <f>M72</f>
        <v>Х</v>
      </c>
      <c r="N87" s="252"/>
      <c r="O87" s="290"/>
      <c r="P87" s="717">
        <v>10</v>
      </c>
      <c r="Q87" s="263"/>
      <c r="R87" s="261" t="str">
        <f>O86</f>
        <v>УСИПБАЕВА</v>
      </c>
      <c r="S87" s="252"/>
      <c r="T87" s="296" t="s">
        <v>521</v>
      </c>
      <c r="U87" s="257"/>
    </row>
    <row r="88" spans="1:21" ht="8.1" customHeight="1">
      <c r="A88" s="267"/>
      <c r="B88" s="258"/>
      <c r="C88" s="717">
        <v>8</v>
      </c>
      <c r="D88" s="261" t="str">
        <f>B89</f>
        <v>БИАХМЕТОВА</v>
      </c>
      <c r="E88" s="718"/>
      <c r="F88" s="291"/>
      <c r="G88" s="290" t="s">
        <v>522</v>
      </c>
      <c r="H88" s="717">
        <v>12</v>
      </c>
      <c r="I88" s="297"/>
      <c r="J88" s="257"/>
      <c r="K88" s="289"/>
      <c r="L88" s="267"/>
      <c r="M88" s="258"/>
      <c r="N88" s="717">
        <v>8</v>
      </c>
      <c r="O88" s="261" t="str">
        <f>M89</f>
        <v>КОШЕЛЕВА</v>
      </c>
      <c r="P88" s="718"/>
      <c r="Q88" s="291"/>
      <c r="R88" s="290" t="s">
        <v>523</v>
      </c>
      <c r="S88" s="717">
        <v>12</v>
      </c>
      <c r="T88" s="297"/>
      <c r="U88" s="257"/>
    </row>
    <row r="89" spans="1:21" ht="8.1" customHeight="1">
      <c r="A89" s="267">
        <v>-2</v>
      </c>
      <c r="B89" s="261" t="str">
        <f>B74</f>
        <v>БИАХМЕТОВА</v>
      </c>
      <c r="C89" s="718"/>
      <c r="D89" s="250"/>
      <c r="E89" s="252"/>
      <c r="F89" s="263"/>
      <c r="G89" s="275"/>
      <c r="H89" s="719"/>
      <c r="I89" s="298" t="str">
        <f>G87</f>
        <v>ИЛЬЯС</v>
      </c>
      <c r="J89" s="255"/>
      <c r="K89" s="289"/>
      <c r="L89" s="267">
        <v>-2</v>
      </c>
      <c r="M89" s="261" t="str">
        <f>M74</f>
        <v>КОШЕЛЕВА</v>
      </c>
      <c r="N89" s="718"/>
      <c r="O89" s="250"/>
      <c r="P89" s="252"/>
      <c r="Q89" s="263"/>
      <c r="R89" s="275"/>
      <c r="S89" s="719"/>
      <c r="T89" s="298" t="str">
        <f>R91</f>
        <v>НИКИФОРОВА</v>
      </c>
      <c r="U89" s="720"/>
    </row>
    <row r="90" spans="1:21" ht="8.1" customHeight="1">
      <c r="A90" s="267"/>
      <c r="B90" s="251"/>
      <c r="C90" s="252">
        <v>-5</v>
      </c>
      <c r="D90" s="261" t="str">
        <f>D75</f>
        <v>ЖАКСЫЛЫКОВА</v>
      </c>
      <c r="E90" s="252"/>
      <c r="F90" s="263"/>
      <c r="G90" s="275"/>
      <c r="H90" s="719"/>
      <c r="I90" s="250" t="s">
        <v>524</v>
      </c>
      <c r="J90" s="255"/>
      <c r="K90" s="289"/>
      <c r="L90" s="267"/>
      <c r="M90" s="251"/>
      <c r="N90" s="252">
        <v>-5</v>
      </c>
      <c r="O90" s="251" t="str">
        <f>O71</f>
        <v>НИКИФОРОВА</v>
      </c>
      <c r="P90" s="252"/>
      <c r="Q90" s="263"/>
      <c r="R90" s="275"/>
      <c r="S90" s="719"/>
      <c r="T90" s="250" t="s">
        <v>525</v>
      </c>
      <c r="U90" s="720"/>
    </row>
    <row r="91" spans="1:21" ht="8.1" customHeight="1">
      <c r="A91" s="267">
        <v>-3</v>
      </c>
      <c r="B91" s="261" t="str">
        <f>B80</f>
        <v>ТУТУЕВА</v>
      </c>
      <c r="C91" s="252"/>
      <c r="D91" s="290"/>
      <c r="E91" s="717">
        <v>11</v>
      </c>
      <c r="F91" s="295"/>
      <c r="G91" s="261" t="str">
        <f>D90</f>
        <v>ЖАКСЫЛЫКОВА</v>
      </c>
      <c r="H91" s="718"/>
      <c r="I91" s="250"/>
      <c r="J91" s="257"/>
      <c r="K91" s="289"/>
      <c r="L91" s="267">
        <v>-3</v>
      </c>
      <c r="M91" s="251" t="str">
        <f>M80</f>
        <v>ЕРДОСКЫЗЫ</v>
      </c>
      <c r="N91" s="252"/>
      <c r="O91" s="290"/>
      <c r="P91" s="717">
        <v>11</v>
      </c>
      <c r="Q91" s="295"/>
      <c r="R91" s="261" t="str">
        <f>O90</f>
        <v>НИКИФОРОВА</v>
      </c>
      <c r="S91" s="718"/>
      <c r="T91" s="250"/>
      <c r="U91" s="257"/>
    </row>
    <row r="92" spans="1:21" ht="8.1" customHeight="1">
      <c r="A92" s="267"/>
      <c r="B92" s="258"/>
      <c r="C92" s="717">
        <v>9</v>
      </c>
      <c r="D92" s="261" t="str">
        <f>B91</f>
        <v>ТУТУЕВА</v>
      </c>
      <c r="E92" s="718"/>
      <c r="F92" s="263"/>
      <c r="G92" s="250" t="s">
        <v>526</v>
      </c>
      <c r="H92" s="252">
        <v>-12</v>
      </c>
      <c r="I92" s="261" t="str">
        <f>G91</f>
        <v>ЖАКСЫЛЫКОВА</v>
      </c>
      <c r="J92" s="720">
        <v>4</v>
      </c>
      <c r="K92" s="289"/>
      <c r="L92" s="267"/>
      <c r="M92" s="258"/>
      <c r="N92" s="717">
        <v>9</v>
      </c>
      <c r="O92" s="261" t="str">
        <f>M91</f>
        <v>ЕРДОСКЫЗЫ</v>
      </c>
      <c r="P92" s="718"/>
      <c r="Q92" s="263"/>
      <c r="R92" s="250" t="s">
        <v>527</v>
      </c>
      <c r="S92" s="252">
        <v>-12</v>
      </c>
      <c r="T92" s="261" t="str">
        <f>R87</f>
        <v>УСИПБАЕВА</v>
      </c>
      <c r="U92" s="720">
        <v>4</v>
      </c>
    </row>
    <row r="93" spans="1:21" ht="8.1" customHeight="1">
      <c r="A93" s="267">
        <v>-4</v>
      </c>
      <c r="B93" s="261" t="str">
        <f>B82</f>
        <v>КУАНЫШБЕККЫЗЫ</v>
      </c>
      <c r="C93" s="718"/>
      <c r="D93" s="250" t="s">
        <v>528</v>
      </c>
      <c r="E93" s="252"/>
      <c r="F93" s="252"/>
      <c r="G93" s="250"/>
      <c r="H93" s="252"/>
      <c r="I93" s="250"/>
      <c r="J93" s="720"/>
      <c r="K93" s="289"/>
      <c r="L93" s="267">
        <v>-4</v>
      </c>
      <c r="M93" s="261" t="str">
        <f>M82</f>
        <v>Х</v>
      </c>
      <c r="N93" s="718"/>
      <c r="O93" s="250"/>
      <c r="P93" s="252"/>
      <c r="Q93" s="252"/>
      <c r="R93" s="250"/>
      <c r="S93" s="252"/>
      <c r="T93" s="250"/>
      <c r="U93" s="720"/>
    </row>
    <row r="94" spans="1:21" ht="8.1" customHeight="1">
      <c r="A94" s="300"/>
      <c r="B94" s="251"/>
      <c r="C94" s="252"/>
      <c r="D94" s="250"/>
      <c r="E94" s="252"/>
      <c r="F94" s="252"/>
      <c r="G94" s="250"/>
      <c r="H94" s="252"/>
      <c r="I94" s="250"/>
      <c r="J94" s="257"/>
      <c r="K94" s="289"/>
      <c r="L94" s="300"/>
      <c r="M94" s="251"/>
      <c r="N94" s="252"/>
      <c r="O94" s="250"/>
      <c r="P94" s="252"/>
      <c r="Q94" s="252"/>
      <c r="R94" s="250"/>
      <c r="S94" s="252"/>
      <c r="T94" s="250"/>
      <c r="U94" s="257"/>
    </row>
    <row r="95" spans="1:21" ht="8.1" customHeight="1">
      <c r="A95" s="267">
        <v>-10</v>
      </c>
      <c r="B95" s="261" t="str">
        <f>D88</f>
        <v>БИАХМЕТОВА</v>
      </c>
      <c r="C95" s="252"/>
      <c r="D95" s="250"/>
      <c r="E95" s="252"/>
      <c r="F95" s="252">
        <v>-8</v>
      </c>
      <c r="G95" s="301" t="str">
        <f>B87</f>
        <v>Х</v>
      </c>
      <c r="H95" s="252"/>
      <c r="I95" s="275"/>
      <c r="J95" s="257"/>
      <c r="K95" s="289"/>
      <c r="L95" s="267">
        <v>-10</v>
      </c>
      <c r="M95" s="261" t="str">
        <f>O88</f>
        <v>КОШЕЛЕВА</v>
      </c>
      <c r="N95" s="252"/>
      <c r="O95" s="250"/>
      <c r="P95" s="252"/>
      <c r="Q95" s="252">
        <v>-8</v>
      </c>
      <c r="R95" s="301" t="str">
        <f>M87</f>
        <v>Х</v>
      </c>
      <c r="S95" s="252"/>
      <c r="T95" s="275"/>
      <c r="U95" s="257"/>
    </row>
    <row r="96" spans="1:21" ht="8.1" customHeight="1">
      <c r="A96" s="302"/>
      <c r="B96" s="258"/>
      <c r="C96" s="717">
        <v>13</v>
      </c>
      <c r="D96" s="261" t="str">
        <f>B95</f>
        <v>БИАХМЕТОВА</v>
      </c>
      <c r="E96" s="720">
        <v>5</v>
      </c>
      <c r="F96" s="252"/>
      <c r="G96" s="290"/>
      <c r="H96" s="717">
        <v>14</v>
      </c>
      <c r="I96" s="264" t="str">
        <f>G97</f>
        <v>КУАНЫШБЕККЫЗЫ</v>
      </c>
      <c r="J96" s="720">
        <v>7</v>
      </c>
      <c r="K96" s="289"/>
      <c r="L96" s="303"/>
      <c r="M96" s="258"/>
      <c r="N96" s="717">
        <v>13</v>
      </c>
      <c r="O96" s="261" t="str">
        <f>M95</f>
        <v>КОШЕЛЕВА</v>
      </c>
      <c r="P96" s="720">
        <v>5</v>
      </c>
      <c r="Q96" s="252"/>
      <c r="R96" s="290"/>
      <c r="S96" s="717">
        <v>14</v>
      </c>
      <c r="T96" s="283"/>
      <c r="U96" s="720">
        <v>7</v>
      </c>
    </row>
    <row r="97" spans="1:21" ht="8.1" customHeight="1">
      <c r="A97" s="267">
        <v>-11</v>
      </c>
      <c r="B97" s="261" t="str">
        <f>D92</f>
        <v>ТУТУЕВА</v>
      </c>
      <c r="C97" s="718"/>
      <c r="D97" s="250" t="s">
        <v>529</v>
      </c>
      <c r="E97" s="720"/>
      <c r="F97" s="252">
        <v>-9</v>
      </c>
      <c r="G97" s="264" t="str">
        <f>B93</f>
        <v>КУАНЫШБЕККЫЗЫ</v>
      </c>
      <c r="H97" s="718"/>
      <c r="I97" s="250"/>
      <c r="J97" s="720"/>
      <c r="K97" s="289"/>
      <c r="L97" s="267">
        <v>-11</v>
      </c>
      <c r="M97" s="261" t="str">
        <f>O92</f>
        <v>ЕРДОСКЫЗЫ</v>
      </c>
      <c r="N97" s="718"/>
      <c r="O97" s="250" t="s">
        <v>530</v>
      </c>
      <c r="P97" s="720"/>
      <c r="Q97" s="252">
        <v>-9</v>
      </c>
      <c r="R97" s="261" t="str">
        <f>M93</f>
        <v>Х</v>
      </c>
      <c r="S97" s="718"/>
      <c r="T97" s="250"/>
      <c r="U97" s="720"/>
    </row>
    <row r="98" spans="1:21" ht="8.1" customHeight="1">
      <c r="A98" s="300"/>
      <c r="B98" s="251"/>
      <c r="C98" s="252">
        <v>-13</v>
      </c>
      <c r="D98" s="261" t="str">
        <f>B97</f>
        <v>ТУТУЕВА</v>
      </c>
      <c r="E98" s="720">
        <v>6</v>
      </c>
      <c r="F98" s="252"/>
      <c r="G98" s="250"/>
      <c r="H98" s="252">
        <v>-14</v>
      </c>
      <c r="I98" s="304"/>
      <c r="J98" s="720">
        <v>8</v>
      </c>
      <c r="K98" s="289"/>
      <c r="L98" s="267"/>
      <c r="M98" s="251"/>
      <c r="N98" s="252">
        <v>-13</v>
      </c>
      <c r="O98" s="261" t="str">
        <f>M97</f>
        <v>ЕРДОСКЫЗЫ</v>
      </c>
      <c r="P98" s="720">
        <v>6</v>
      </c>
      <c r="Q98" s="252"/>
      <c r="R98" s="250"/>
      <c r="S98" s="252">
        <v>-14</v>
      </c>
      <c r="T98" s="261"/>
      <c r="U98" s="720">
        <v>8</v>
      </c>
    </row>
    <row r="99" spans="1:21" ht="8.1" customHeight="1">
      <c r="A99" s="300"/>
      <c r="B99" s="251"/>
      <c r="C99" s="252"/>
      <c r="D99" s="275"/>
      <c r="E99" s="720"/>
      <c r="F99" s="252"/>
      <c r="G99" s="250"/>
      <c r="H99" s="252"/>
      <c r="I99" s="275"/>
      <c r="J99" s="720"/>
      <c r="K99" s="289"/>
      <c r="L99" s="300"/>
      <c r="M99" s="251"/>
      <c r="N99" s="252"/>
      <c r="O99" s="275"/>
      <c r="P99" s="720"/>
      <c r="Q99" s="252"/>
      <c r="R99" s="250"/>
      <c r="S99" s="252"/>
      <c r="T99" s="275"/>
      <c r="U99" s="720"/>
    </row>
    <row r="100" spans="1:21" ht="8.1" customHeight="1">
      <c r="A100" s="302"/>
      <c r="B100" s="251"/>
      <c r="C100" s="252"/>
      <c r="D100" s="277"/>
      <c r="E100" s="252"/>
      <c r="F100" s="252"/>
      <c r="G100" s="250"/>
      <c r="H100" s="252"/>
      <c r="I100" s="250"/>
      <c r="J100" s="257"/>
      <c r="K100" s="289"/>
      <c r="L100" s="289"/>
      <c r="M100" s="251"/>
      <c r="N100" s="252"/>
      <c r="O100" s="277"/>
      <c r="P100" s="252"/>
      <c r="Q100" s="252"/>
      <c r="R100" s="250"/>
      <c r="S100" s="252"/>
      <c r="T100" s="250"/>
      <c r="U100" s="257"/>
    </row>
    <row r="101" spans="1:21" ht="8.1" customHeight="1">
      <c r="A101" s="250">
        <v>1</v>
      </c>
      <c r="B101" s="251" t="s">
        <v>531</v>
      </c>
      <c r="C101" s="252"/>
      <c r="D101" s="250"/>
      <c r="E101" s="252"/>
      <c r="F101" s="252"/>
      <c r="G101" s="252" t="s">
        <v>426</v>
      </c>
      <c r="H101" s="740">
        <v>7</v>
      </c>
      <c r="I101" s="250"/>
      <c r="J101" s="257"/>
      <c r="K101" s="289"/>
      <c r="L101" s="250">
        <v>1</v>
      </c>
      <c r="M101" s="251" t="s">
        <v>532</v>
      </c>
      <c r="N101" s="252"/>
      <c r="O101" s="250"/>
      <c r="P101" s="252"/>
      <c r="Q101" s="252"/>
      <c r="R101" s="252" t="s">
        <v>426</v>
      </c>
      <c r="S101" s="740">
        <v>8</v>
      </c>
      <c r="T101" s="250"/>
      <c r="U101" s="257"/>
    </row>
    <row r="102" spans="1:21" ht="8.1" customHeight="1">
      <c r="A102" s="250"/>
      <c r="B102" s="258"/>
      <c r="C102" s="717">
        <v>1</v>
      </c>
      <c r="D102" s="251" t="str">
        <f>B101</f>
        <v>ТОРШАЕВА</v>
      </c>
      <c r="E102" s="252"/>
      <c r="F102" s="252"/>
      <c r="G102" s="275"/>
      <c r="H102" s="740"/>
      <c r="I102" s="250"/>
      <c r="J102" s="257"/>
      <c r="K102" s="289"/>
      <c r="L102" s="250"/>
      <c r="M102" s="258"/>
      <c r="N102" s="717">
        <v>1</v>
      </c>
      <c r="O102" s="251" t="str">
        <f>M101</f>
        <v>ЕРЖАНКЫЗЫ</v>
      </c>
      <c r="P102" s="252"/>
      <c r="Q102" s="252"/>
      <c r="R102" s="275"/>
      <c r="S102" s="740"/>
      <c r="T102" s="250"/>
      <c r="U102" s="257"/>
    </row>
    <row r="103" spans="1:21" ht="8.1" customHeight="1">
      <c r="A103" s="250">
        <v>2</v>
      </c>
      <c r="B103" s="261" t="s">
        <v>409</v>
      </c>
      <c r="C103" s="718"/>
      <c r="D103" s="290"/>
      <c r="E103" s="717">
        <v>5</v>
      </c>
      <c r="F103" s="263"/>
      <c r="G103" s="275"/>
      <c r="H103" s="263"/>
      <c r="I103" s="250"/>
      <c r="J103" s="257"/>
      <c r="K103" s="289"/>
      <c r="L103" s="250">
        <v>2</v>
      </c>
      <c r="M103" s="261" t="s">
        <v>409</v>
      </c>
      <c r="N103" s="718"/>
      <c r="O103" s="290"/>
      <c r="P103" s="717">
        <v>5</v>
      </c>
      <c r="Q103" s="263"/>
      <c r="R103" s="275"/>
      <c r="S103" s="263"/>
      <c r="T103" s="250"/>
      <c r="U103" s="257"/>
    </row>
    <row r="104" spans="1:21" ht="8.1" customHeight="1">
      <c r="A104" s="250"/>
      <c r="B104" s="251"/>
      <c r="C104" s="252"/>
      <c r="D104" s="275"/>
      <c r="E104" s="719"/>
      <c r="F104" s="263"/>
      <c r="G104" s="251" t="str">
        <f>D102</f>
        <v>ТОРШАЕВА</v>
      </c>
      <c r="H104" s="263"/>
      <c r="I104" s="250"/>
      <c r="J104" s="257"/>
      <c r="K104" s="289"/>
      <c r="L104" s="250"/>
      <c r="M104" s="251"/>
      <c r="N104" s="252"/>
      <c r="O104" s="275"/>
      <c r="P104" s="719"/>
      <c r="Q104" s="263"/>
      <c r="R104" s="251" t="str">
        <f>O102</f>
        <v>ЕРЖАНКЫЗЫ</v>
      </c>
      <c r="S104" s="263"/>
      <c r="T104" s="250"/>
      <c r="U104" s="257"/>
    </row>
    <row r="105" spans="1:21" ht="8.1" customHeight="1">
      <c r="A105" s="250">
        <v>3</v>
      </c>
      <c r="B105" s="261" t="s">
        <v>533</v>
      </c>
      <c r="C105" s="263"/>
      <c r="D105" s="275"/>
      <c r="E105" s="719"/>
      <c r="F105" s="291"/>
      <c r="G105" s="290" t="s">
        <v>534</v>
      </c>
      <c r="H105" s="717">
        <v>7</v>
      </c>
      <c r="I105" s="250"/>
      <c r="J105" s="257"/>
      <c r="K105" s="289"/>
      <c r="L105" s="250">
        <v>3</v>
      </c>
      <c r="M105" s="261" t="s">
        <v>535</v>
      </c>
      <c r="N105" s="263"/>
      <c r="O105" s="275"/>
      <c r="P105" s="719"/>
      <c r="Q105" s="291"/>
      <c r="R105" s="290" t="s">
        <v>536</v>
      </c>
      <c r="S105" s="717">
        <v>7</v>
      </c>
      <c r="T105" s="250"/>
      <c r="U105" s="257"/>
    </row>
    <row r="106" spans="1:21" ht="8.1" customHeight="1">
      <c r="A106" s="250"/>
      <c r="B106" s="258"/>
      <c r="C106" s="717">
        <v>2</v>
      </c>
      <c r="D106" s="261" t="str">
        <f>B107</f>
        <v>ФУ Дарья</v>
      </c>
      <c r="E106" s="718"/>
      <c r="F106" s="263"/>
      <c r="G106" s="275"/>
      <c r="H106" s="719"/>
      <c r="I106" s="250"/>
      <c r="J106" s="257"/>
      <c r="K106" s="289"/>
      <c r="L106" s="250"/>
      <c r="M106" s="258"/>
      <c r="N106" s="717">
        <v>2</v>
      </c>
      <c r="O106" s="261" t="str">
        <f>M105</f>
        <v>РАБЧЕНЮК</v>
      </c>
      <c r="P106" s="718"/>
      <c r="Q106" s="263"/>
      <c r="R106" s="275"/>
      <c r="S106" s="719"/>
      <c r="T106" s="250"/>
      <c r="U106" s="257"/>
    </row>
    <row r="107" spans="1:21" ht="8.1" customHeight="1">
      <c r="A107" s="250">
        <v>4</v>
      </c>
      <c r="B107" s="261" t="s">
        <v>537</v>
      </c>
      <c r="C107" s="718"/>
      <c r="D107" s="250" t="s">
        <v>538</v>
      </c>
      <c r="E107" s="252"/>
      <c r="F107" s="263"/>
      <c r="G107" s="275"/>
      <c r="H107" s="719"/>
      <c r="I107" s="250"/>
      <c r="J107" s="257"/>
      <c r="K107" s="289"/>
      <c r="L107" s="250">
        <v>4</v>
      </c>
      <c r="M107" s="261" t="s">
        <v>539</v>
      </c>
      <c r="N107" s="718"/>
      <c r="O107" s="250" t="s">
        <v>540</v>
      </c>
      <c r="P107" s="252"/>
      <c r="Q107" s="263"/>
      <c r="R107" s="275"/>
      <c r="S107" s="719"/>
      <c r="T107" s="250"/>
      <c r="U107" s="257"/>
    </row>
    <row r="108" spans="1:21" ht="8.1" customHeight="1">
      <c r="A108" s="250"/>
      <c r="B108" s="251"/>
      <c r="C108" s="252"/>
      <c r="D108" s="250"/>
      <c r="E108" s="252"/>
      <c r="F108" s="263"/>
      <c r="G108" s="275"/>
      <c r="H108" s="719"/>
      <c r="I108" s="283" t="str">
        <f>G104</f>
        <v>ТОРШАЕВА</v>
      </c>
      <c r="J108" s="720">
        <v>1</v>
      </c>
      <c r="K108" s="289"/>
      <c r="L108" s="250"/>
      <c r="M108" s="251"/>
      <c r="N108" s="252"/>
      <c r="O108" s="250"/>
      <c r="P108" s="252"/>
      <c r="Q108" s="263"/>
      <c r="R108" s="275"/>
      <c r="S108" s="719"/>
      <c r="T108" s="283" t="str">
        <f>R112</f>
        <v>ТЕМИРХАНОВА</v>
      </c>
      <c r="U108" s="720">
        <v>1</v>
      </c>
    </row>
    <row r="109" spans="1:21" ht="8.1" customHeight="1">
      <c r="A109" s="250">
        <v>5</v>
      </c>
      <c r="B109" s="251" t="s">
        <v>541</v>
      </c>
      <c r="C109" s="252"/>
      <c r="D109" s="250"/>
      <c r="E109" s="252"/>
      <c r="F109" s="263"/>
      <c r="G109" s="275"/>
      <c r="H109" s="719"/>
      <c r="I109" s="250" t="s">
        <v>542</v>
      </c>
      <c r="J109" s="720"/>
      <c r="K109" s="289"/>
      <c r="L109" s="250">
        <v>5</v>
      </c>
      <c r="M109" s="251" t="s">
        <v>543</v>
      </c>
      <c r="N109" s="252"/>
      <c r="O109" s="250"/>
      <c r="P109" s="252"/>
      <c r="Q109" s="263"/>
      <c r="R109" s="275"/>
      <c r="S109" s="719"/>
      <c r="T109" s="250" t="s">
        <v>544</v>
      </c>
      <c r="U109" s="720"/>
    </row>
    <row r="110" spans="1:21" ht="8.1" customHeight="1">
      <c r="A110" s="250"/>
      <c r="B110" s="258"/>
      <c r="C110" s="717">
        <v>3</v>
      </c>
      <c r="D110" s="261" t="str">
        <f>B109</f>
        <v>ШОКОБАЛИНОВА</v>
      </c>
      <c r="E110" s="252"/>
      <c r="F110" s="263"/>
      <c r="G110" s="275"/>
      <c r="H110" s="719"/>
      <c r="I110" s="275"/>
      <c r="J110" s="257"/>
      <c r="K110" s="289"/>
      <c r="L110" s="250"/>
      <c r="M110" s="258"/>
      <c r="N110" s="717">
        <v>3</v>
      </c>
      <c r="O110" s="251" t="str">
        <f>M109</f>
        <v>ТЕМИРХАНОВА</v>
      </c>
      <c r="P110" s="252"/>
      <c r="Q110" s="263"/>
      <c r="R110" s="275"/>
      <c r="S110" s="719"/>
      <c r="T110" s="275"/>
      <c r="U110" s="257"/>
    </row>
    <row r="111" spans="1:21" ht="8.1" customHeight="1">
      <c r="A111" s="250">
        <v>6</v>
      </c>
      <c r="B111" s="261" t="s">
        <v>545</v>
      </c>
      <c r="C111" s="718"/>
      <c r="D111" s="290" t="s">
        <v>546</v>
      </c>
      <c r="E111" s="717">
        <v>6</v>
      </c>
      <c r="F111" s="263"/>
      <c r="G111" s="275"/>
      <c r="H111" s="719"/>
      <c r="I111" s="275"/>
      <c r="J111" s="257"/>
      <c r="K111" s="289"/>
      <c r="L111" s="250">
        <v>6</v>
      </c>
      <c r="M111" s="261" t="s">
        <v>547</v>
      </c>
      <c r="N111" s="718"/>
      <c r="O111" s="290" t="s">
        <v>548</v>
      </c>
      <c r="P111" s="717">
        <v>6</v>
      </c>
      <c r="Q111" s="263"/>
      <c r="R111" s="275"/>
      <c r="S111" s="719"/>
      <c r="T111" s="275"/>
      <c r="U111" s="257"/>
    </row>
    <row r="112" spans="1:21" ht="8.1" customHeight="1">
      <c r="A112" s="250"/>
      <c r="B112" s="251"/>
      <c r="C112" s="252"/>
      <c r="D112" s="275"/>
      <c r="E112" s="719"/>
      <c r="F112" s="295"/>
      <c r="G112" s="261" t="str">
        <f>D114</f>
        <v>КАПАНОВА Г.</v>
      </c>
      <c r="H112" s="718"/>
      <c r="I112" s="275"/>
      <c r="J112" s="257"/>
      <c r="K112" s="289"/>
      <c r="L112" s="250"/>
      <c r="M112" s="251"/>
      <c r="N112" s="252"/>
      <c r="O112" s="275"/>
      <c r="P112" s="719"/>
      <c r="Q112" s="295"/>
      <c r="R112" s="261" t="str">
        <f>O110</f>
        <v>ТЕМИРХАНОВА</v>
      </c>
      <c r="S112" s="718"/>
      <c r="T112" s="275"/>
      <c r="U112" s="257"/>
    </row>
    <row r="113" spans="1:21" ht="8.1" customHeight="1">
      <c r="A113" s="250">
        <v>7</v>
      </c>
      <c r="B113" s="261" t="s">
        <v>409</v>
      </c>
      <c r="C113" s="263"/>
      <c r="D113" s="275"/>
      <c r="E113" s="719"/>
      <c r="F113" s="263"/>
      <c r="G113" s="250" t="s">
        <v>549</v>
      </c>
      <c r="H113" s="252"/>
      <c r="I113" s="250"/>
      <c r="J113" s="257"/>
      <c r="K113" s="289"/>
      <c r="L113" s="250">
        <v>7</v>
      </c>
      <c r="M113" s="261" t="s">
        <v>550</v>
      </c>
      <c r="N113" s="263"/>
      <c r="O113" s="275"/>
      <c r="P113" s="719"/>
      <c r="Q113" s="263"/>
      <c r="R113" s="250" t="s">
        <v>551</v>
      </c>
      <c r="S113" s="252"/>
      <c r="T113" s="250"/>
      <c r="U113" s="257"/>
    </row>
    <row r="114" spans="1:21" ht="8.1" customHeight="1">
      <c r="A114" s="250"/>
      <c r="B114" s="258"/>
      <c r="C114" s="717">
        <v>4</v>
      </c>
      <c r="D114" s="261" t="str">
        <f>B115</f>
        <v>КАПАНОВА Г.</v>
      </c>
      <c r="E114" s="718"/>
      <c r="F114" s="263"/>
      <c r="G114" s="250"/>
      <c r="H114" s="252">
        <v>-7</v>
      </c>
      <c r="I114" s="261" t="str">
        <f>G112</f>
        <v>КАПАНОВА Г.</v>
      </c>
      <c r="J114" s="720"/>
      <c r="K114" s="289"/>
      <c r="L114" s="250"/>
      <c r="M114" s="258"/>
      <c r="N114" s="717">
        <v>4</v>
      </c>
      <c r="O114" s="261" t="str">
        <f>M115</f>
        <v>БОНДАРЬ</v>
      </c>
      <c r="P114" s="718"/>
      <c r="Q114" s="263"/>
      <c r="R114" s="250"/>
      <c r="S114" s="252">
        <v>-7</v>
      </c>
      <c r="T114" s="261" t="str">
        <f>R104</f>
        <v>ЕРЖАНКЫЗЫ</v>
      </c>
      <c r="U114" s="720"/>
    </row>
    <row r="115" spans="1:21" ht="8.1" customHeight="1">
      <c r="A115" s="250">
        <v>8</v>
      </c>
      <c r="B115" s="261" t="s">
        <v>552</v>
      </c>
      <c r="C115" s="718"/>
      <c r="D115" s="250"/>
      <c r="E115" s="252"/>
      <c r="F115" s="252"/>
      <c r="G115" s="250"/>
      <c r="H115" s="252"/>
      <c r="I115" s="296"/>
      <c r="J115" s="720"/>
      <c r="K115" s="289"/>
      <c r="L115" s="250">
        <v>8</v>
      </c>
      <c r="M115" s="261" t="s">
        <v>553</v>
      </c>
      <c r="N115" s="718"/>
      <c r="O115" s="250" t="s">
        <v>554</v>
      </c>
      <c r="P115" s="252"/>
      <c r="Q115" s="252"/>
      <c r="R115" s="250"/>
      <c r="S115" s="252"/>
      <c r="T115" s="296"/>
      <c r="U115" s="720"/>
    </row>
    <row r="116" spans="1:21" ht="8.1" customHeight="1">
      <c r="A116" s="250"/>
      <c r="B116" s="265"/>
      <c r="C116" s="263"/>
      <c r="D116" s="250"/>
      <c r="E116" s="252"/>
      <c r="F116" s="252"/>
      <c r="G116" s="250"/>
      <c r="H116" s="720">
        <v>2</v>
      </c>
      <c r="I116" s="297"/>
      <c r="J116" s="257"/>
      <c r="K116" s="289"/>
      <c r="L116" s="250"/>
      <c r="M116" s="265"/>
      <c r="N116" s="263"/>
      <c r="O116" s="250"/>
      <c r="P116" s="252"/>
      <c r="Q116" s="252"/>
      <c r="R116" s="250"/>
      <c r="S116" s="720">
        <v>2</v>
      </c>
      <c r="T116" s="297"/>
      <c r="U116" s="257"/>
    </row>
    <row r="117" spans="1:21" ht="8.1" customHeight="1">
      <c r="A117" s="250"/>
      <c r="B117" s="251"/>
      <c r="C117" s="252">
        <v>-6</v>
      </c>
      <c r="D117" s="261" t="str">
        <f>D110</f>
        <v>ШОКОБАЛИНОВА</v>
      </c>
      <c r="E117" s="252"/>
      <c r="F117" s="252"/>
      <c r="G117" s="250"/>
      <c r="H117" s="720"/>
      <c r="I117" s="310" t="str">
        <f>G112</f>
        <v>КАПАНОВА Г.</v>
      </c>
      <c r="J117" s="257"/>
      <c r="K117" s="289"/>
      <c r="L117" s="250"/>
      <c r="M117" s="251"/>
      <c r="N117" s="252">
        <v>-6</v>
      </c>
      <c r="O117" s="251" t="str">
        <f>O114</f>
        <v>БОНДАРЬ</v>
      </c>
      <c r="P117" s="252"/>
      <c r="Q117" s="252"/>
      <c r="R117" s="250"/>
      <c r="S117" s="720"/>
      <c r="T117" s="298" t="str">
        <f>T114</f>
        <v>ЕРЖАНКЫЗЫ</v>
      </c>
      <c r="U117" s="257"/>
    </row>
    <row r="118" spans="1:21" ht="8.1" customHeight="1">
      <c r="A118" s="267">
        <v>-1</v>
      </c>
      <c r="B118" s="251" t="str">
        <f>B103</f>
        <v>Х</v>
      </c>
      <c r="C118" s="252"/>
      <c r="D118" s="290"/>
      <c r="E118" s="717">
        <v>10</v>
      </c>
      <c r="F118" s="263"/>
      <c r="G118" s="261" t="str">
        <f>D117</f>
        <v>ШОКОБАЛИНОВА</v>
      </c>
      <c r="H118" s="252"/>
      <c r="I118" s="297" t="s">
        <v>555</v>
      </c>
      <c r="J118" s="257"/>
      <c r="K118" s="289"/>
      <c r="L118" s="267">
        <v>-1</v>
      </c>
      <c r="M118" s="251" t="str">
        <f>M103</f>
        <v>Х</v>
      </c>
      <c r="N118" s="252"/>
      <c r="O118" s="290"/>
      <c r="P118" s="717">
        <v>10</v>
      </c>
      <c r="Q118" s="263"/>
      <c r="R118" s="261" t="str">
        <f>O117</f>
        <v>БОНДАРЬ</v>
      </c>
      <c r="S118" s="252"/>
      <c r="T118" s="297" t="s">
        <v>556</v>
      </c>
      <c r="U118" s="257"/>
    </row>
    <row r="119" spans="1:21" ht="8.1" customHeight="1">
      <c r="A119" s="267"/>
      <c r="B119" s="258"/>
      <c r="C119" s="717">
        <v>8</v>
      </c>
      <c r="D119" s="261" t="str">
        <f>B120</f>
        <v>ШЛЕТГАУЭР</v>
      </c>
      <c r="E119" s="718"/>
      <c r="F119" s="291"/>
      <c r="G119" s="290" t="s">
        <v>557</v>
      </c>
      <c r="H119" s="717">
        <v>12</v>
      </c>
      <c r="I119" s="297"/>
      <c r="J119" s="257"/>
      <c r="K119" s="289"/>
      <c r="L119" s="267"/>
      <c r="M119" s="258"/>
      <c r="N119" s="717">
        <v>8</v>
      </c>
      <c r="O119" s="261" t="str">
        <f>M120</f>
        <v>КРЮКОВСКАЯ</v>
      </c>
      <c r="P119" s="718"/>
      <c r="Q119" s="291"/>
      <c r="R119" s="290" t="s">
        <v>558</v>
      </c>
      <c r="S119" s="717">
        <v>12</v>
      </c>
      <c r="T119" s="297"/>
      <c r="U119" s="257"/>
    </row>
    <row r="120" spans="1:21" ht="8.1" customHeight="1">
      <c r="A120" s="267">
        <v>-2</v>
      </c>
      <c r="B120" s="261" t="str">
        <f>B105</f>
        <v>ШЛЕТГАУЭР</v>
      </c>
      <c r="C120" s="718"/>
      <c r="D120" s="250"/>
      <c r="E120" s="252"/>
      <c r="F120" s="263"/>
      <c r="G120" s="275"/>
      <c r="H120" s="719"/>
      <c r="I120" s="311" t="str">
        <f>G122</f>
        <v>ФУ Дарья</v>
      </c>
      <c r="J120" s="720"/>
      <c r="K120" s="289"/>
      <c r="L120" s="267">
        <v>-2</v>
      </c>
      <c r="M120" s="261" t="str">
        <f>M107</f>
        <v>КРЮКОВСКАЯ</v>
      </c>
      <c r="N120" s="718"/>
      <c r="O120" s="250"/>
      <c r="P120" s="252"/>
      <c r="Q120" s="263"/>
      <c r="R120" s="275"/>
      <c r="S120" s="719"/>
      <c r="T120" s="298" t="str">
        <f>R118</f>
        <v>БОНДАРЬ</v>
      </c>
      <c r="U120" s="720"/>
    </row>
    <row r="121" spans="1:21" ht="8.1" customHeight="1">
      <c r="A121" s="267"/>
      <c r="B121" s="251"/>
      <c r="C121" s="252">
        <v>-5</v>
      </c>
      <c r="D121" s="261" t="str">
        <f>D106</f>
        <v>ФУ Дарья</v>
      </c>
      <c r="E121" s="252"/>
      <c r="F121" s="263"/>
      <c r="G121" s="275"/>
      <c r="H121" s="719"/>
      <c r="I121" s="250"/>
      <c r="J121" s="720"/>
      <c r="K121" s="289"/>
      <c r="L121" s="267"/>
      <c r="M121" s="251"/>
      <c r="N121" s="252">
        <v>-5</v>
      </c>
      <c r="O121" s="261" t="str">
        <f>O106</f>
        <v>РАБЧЕНЮК</v>
      </c>
      <c r="P121" s="252"/>
      <c r="Q121" s="263"/>
      <c r="R121" s="275"/>
      <c r="S121" s="719"/>
      <c r="T121" s="250"/>
      <c r="U121" s="720"/>
    </row>
    <row r="122" spans="1:21" ht="8.1" customHeight="1">
      <c r="A122" s="267">
        <v>-3</v>
      </c>
      <c r="B122" s="251" t="str">
        <f>B111</f>
        <v>МУКАШ М.</v>
      </c>
      <c r="C122" s="252"/>
      <c r="D122" s="290"/>
      <c r="E122" s="717">
        <v>11</v>
      </c>
      <c r="F122" s="295"/>
      <c r="G122" s="261" t="str">
        <f>D121</f>
        <v>ФУ Дарья</v>
      </c>
      <c r="H122" s="718"/>
      <c r="I122" s="275"/>
      <c r="J122" s="257"/>
      <c r="K122" s="289"/>
      <c r="L122" s="267">
        <v>-3</v>
      </c>
      <c r="M122" s="261" t="str">
        <f>M111</f>
        <v>ГАМОВА</v>
      </c>
      <c r="N122" s="252"/>
      <c r="O122" s="290"/>
      <c r="P122" s="717">
        <v>11</v>
      </c>
      <c r="Q122" s="295"/>
      <c r="R122" s="261" t="str">
        <f>O121</f>
        <v>РАБЧЕНЮК</v>
      </c>
      <c r="S122" s="718"/>
      <c r="T122" s="250"/>
      <c r="U122" s="257"/>
    </row>
    <row r="123" spans="1:21" ht="8.1" customHeight="1">
      <c r="A123" s="267"/>
      <c r="B123" s="258"/>
      <c r="C123" s="717">
        <v>9</v>
      </c>
      <c r="D123" s="283" t="str">
        <f>B122</f>
        <v>МУКАШ М.</v>
      </c>
      <c r="E123" s="718"/>
      <c r="F123" s="263"/>
      <c r="G123" s="250" t="s">
        <v>559</v>
      </c>
      <c r="H123" s="252">
        <v>-12</v>
      </c>
      <c r="I123" s="261" t="str">
        <f>G118</f>
        <v>ШОКОБАЛИНОВА</v>
      </c>
      <c r="J123" s="720">
        <v>4</v>
      </c>
      <c r="K123" s="289"/>
      <c r="L123" s="267"/>
      <c r="M123" s="258"/>
      <c r="N123" s="717">
        <v>9</v>
      </c>
      <c r="O123" s="261" t="str">
        <f>M122</f>
        <v>ГАМОВА</v>
      </c>
      <c r="P123" s="718"/>
      <c r="Q123" s="263"/>
      <c r="R123" s="250" t="s">
        <v>560</v>
      </c>
      <c r="S123" s="252">
        <v>-12</v>
      </c>
      <c r="T123" s="261" t="str">
        <f>R122</f>
        <v>РАБЧЕНЮК</v>
      </c>
      <c r="U123" s="720">
        <v>4</v>
      </c>
    </row>
    <row r="124" spans="1:21" ht="8.1" customHeight="1">
      <c r="A124" s="267">
        <v>-4</v>
      </c>
      <c r="B124" s="261" t="str">
        <f>B113</f>
        <v>Х</v>
      </c>
      <c r="C124" s="718"/>
      <c r="D124" s="250"/>
      <c r="E124" s="252"/>
      <c r="F124" s="252"/>
      <c r="G124" s="250"/>
      <c r="H124" s="252"/>
      <c r="I124" s="250"/>
      <c r="J124" s="720"/>
      <c r="K124" s="289"/>
      <c r="L124" s="267">
        <v>-4</v>
      </c>
      <c r="M124" s="261" t="str">
        <f>M113</f>
        <v>ЕГИЗБАЙ</v>
      </c>
      <c r="N124" s="718"/>
      <c r="O124" s="250" t="s">
        <v>561</v>
      </c>
      <c r="P124" s="252"/>
      <c r="Q124" s="252"/>
      <c r="R124" s="250"/>
      <c r="S124" s="252"/>
      <c r="T124" s="250"/>
      <c r="U124" s="720"/>
    </row>
    <row r="125" spans="1:21" ht="8.1" customHeight="1">
      <c r="A125" s="300"/>
      <c r="B125" s="251"/>
      <c r="C125" s="252"/>
      <c r="D125" s="250"/>
      <c r="E125" s="252"/>
      <c r="F125" s="252"/>
      <c r="G125" s="250"/>
      <c r="H125" s="252"/>
      <c r="I125" s="250"/>
      <c r="J125" s="257"/>
      <c r="K125" s="289"/>
      <c r="L125" s="300"/>
      <c r="M125" s="251"/>
      <c r="N125" s="252"/>
      <c r="O125" s="250"/>
      <c r="P125" s="252"/>
      <c r="Q125" s="252"/>
      <c r="R125" s="250"/>
      <c r="S125" s="252"/>
      <c r="T125" s="250"/>
      <c r="U125" s="257"/>
    </row>
    <row r="126" spans="1:21" ht="8.1" customHeight="1">
      <c r="A126" s="267">
        <v>-10</v>
      </c>
      <c r="B126" s="261" t="str">
        <f>D119</f>
        <v>ШЛЕТГАУЭР</v>
      </c>
      <c r="C126" s="252"/>
      <c r="D126" s="250"/>
      <c r="E126" s="252"/>
      <c r="F126" s="252">
        <v>-8</v>
      </c>
      <c r="G126" s="250" t="str">
        <f>B118</f>
        <v>Х</v>
      </c>
      <c r="H126" s="252"/>
      <c r="I126" s="275"/>
      <c r="J126" s="257"/>
      <c r="K126" s="289"/>
      <c r="L126" s="267">
        <v>-10</v>
      </c>
      <c r="M126" s="251" t="str">
        <f>O119</f>
        <v>КРЮКОВСКАЯ</v>
      </c>
      <c r="N126" s="252"/>
      <c r="O126" s="250"/>
      <c r="P126" s="252"/>
      <c r="Q126" s="252">
        <v>-8</v>
      </c>
      <c r="R126" s="250" t="str">
        <f>M118</f>
        <v>Х</v>
      </c>
      <c r="S126" s="252"/>
      <c r="T126" s="275"/>
      <c r="U126" s="257"/>
    </row>
    <row r="127" spans="1:21" ht="8.1" customHeight="1">
      <c r="A127" s="303"/>
      <c r="B127" s="258"/>
      <c r="C127" s="717">
        <v>13</v>
      </c>
      <c r="D127" s="261" t="str">
        <f>B126</f>
        <v>ШЛЕТГАУЭР</v>
      </c>
      <c r="E127" s="720">
        <v>5</v>
      </c>
      <c r="F127" s="252"/>
      <c r="G127" s="290"/>
      <c r="H127" s="717">
        <v>14</v>
      </c>
      <c r="I127" s="261"/>
      <c r="J127" s="720">
        <v>7</v>
      </c>
      <c r="K127" s="289"/>
      <c r="L127" s="303"/>
      <c r="M127" s="258"/>
      <c r="N127" s="717">
        <v>13</v>
      </c>
      <c r="O127" s="261" t="str">
        <f>M126</f>
        <v>КРЮКОВСКАЯ</v>
      </c>
      <c r="P127" s="720">
        <v>5</v>
      </c>
      <c r="Q127" s="252"/>
      <c r="R127" s="290"/>
      <c r="S127" s="717">
        <v>14</v>
      </c>
      <c r="T127" s="261" t="str">
        <f>R128</f>
        <v>ЕГИЗБАЙ</v>
      </c>
      <c r="U127" s="720">
        <v>7</v>
      </c>
    </row>
    <row r="128" spans="1:21" ht="8.1" customHeight="1">
      <c r="A128" s="267">
        <v>-11</v>
      </c>
      <c r="B128" s="261" t="str">
        <f>D123</f>
        <v>МУКАШ М.</v>
      </c>
      <c r="C128" s="718"/>
      <c r="D128" s="250" t="s">
        <v>562</v>
      </c>
      <c r="E128" s="720"/>
      <c r="F128" s="252">
        <v>-9</v>
      </c>
      <c r="G128" s="261" t="str">
        <f>B124</f>
        <v>Х</v>
      </c>
      <c r="H128" s="718"/>
      <c r="I128" s="250"/>
      <c r="J128" s="720"/>
      <c r="K128" s="289"/>
      <c r="L128" s="267">
        <v>-11</v>
      </c>
      <c r="M128" s="261" t="str">
        <f>O123</f>
        <v>ГАМОВА</v>
      </c>
      <c r="N128" s="718"/>
      <c r="O128" s="312" t="s">
        <v>563</v>
      </c>
      <c r="P128" s="720"/>
      <c r="Q128" s="252">
        <v>-9</v>
      </c>
      <c r="R128" s="261" t="str">
        <f>M124</f>
        <v>ЕГИЗБАЙ</v>
      </c>
      <c r="S128" s="718"/>
      <c r="T128" s="250"/>
      <c r="U128" s="720"/>
    </row>
    <row r="129" spans="1:21" ht="8.1" customHeight="1">
      <c r="A129" s="267"/>
      <c r="B129" s="251"/>
      <c r="C129" s="252">
        <v>-13</v>
      </c>
      <c r="D129" s="261" t="str">
        <f>B128</f>
        <v>МУКАШ М.</v>
      </c>
      <c r="E129" s="720">
        <v>6</v>
      </c>
      <c r="F129" s="252"/>
      <c r="G129" s="250"/>
      <c r="H129" s="252">
        <v>-14</v>
      </c>
      <c r="I129" s="304"/>
      <c r="J129" s="720">
        <v>8</v>
      </c>
      <c r="K129" s="289"/>
      <c r="L129" s="267"/>
      <c r="M129" s="251"/>
      <c r="N129" s="252">
        <v>-13</v>
      </c>
      <c r="O129" s="261" t="str">
        <f>M128</f>
        <v>ГАМОВА</v>
      </c>
      <c r="P129" s="720">
        <v>6</v>
      </c>
      <c r="Q129" s="252"/>
      <c r="R129" s="250"/>
      <c r="S129" s="252">
        <v>-14</v>
      </c>
      <c r="T129" s="304"/>
      <c r="U129" s="720">
        <v>8</v>
      </c>
    </row>
    <row r="130" spans="1:21" ht="8.1" customHeight="1">
      <c r="B130" s="251"/>
      <c r="E130" s="720"/>
      <c r="G130" s="277"/>
      <c r="I130" s="277"/>
      <c r="J130" s="720"/>
      <c r="M130" s="277"/>
      <c r="O130" s="277"/>
      <c r="P130" s="720"/>
      <c r="R130" s="277"/>
      <c r="U130" s="720"/>
    </row>
    <row r="131" spans="1:21" ht="8.1" customHeight="1">
      <c r="B131" s="286"/>
      <c r="D131" s="741" t="s">
        <v>495</v>
      </c>
      <c r="E131" s="741"/>
      <c r="F131" s="741"/>
      <c r="G131" s="741"/>
      <c r="H131" s="741"/>
      <c r="I131" s="741"/>
      <c r="J131" s="741"/>
      <c r="K131" s="741"/>
      <c r="L131" s="741"/>
      <c r="M131" s="741"/>
      <c r="N131" s="741"/>
      <c r="O131" s="741"/>
      <c r="P131" s="741"/>
      <c r="Q131" s="741"/>
      <c r="R131" s="741"/>
    </row>
    <row r="132" spans="1:21" ht="8.1" customHeight="1">
      <c r="B132" s="286"/>
      <c r="D132" s="741" t="s">
        <v>496</v>
      </c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741"/>
      <c r="R132" s="741"/>
    </row>
    <row r="133" spans="1:21" ht="8.1" customHeight="1"/>
    <row r="134" spans="1:21" ht="8.1" customHeight="1"/>
    <row r="135" spans="1:21" ht="8.1" customHeight="1"/>
    <row r="136" spans="1:21" ht="8.1" customHeight="1"/>
    <row r="137" spans="1:21" ht="8.1" customHeight="1"/>
    <row r="138" spans="1:21" ht="8.1" customHeight="1"/>
    <row r="139" spans="1:21" ht="8.1" customHeight="1"/>
    <row r="140" spans="1:21" ht="8.1" customHeight="1"/>
    <row r="141" spans="1:21" ht="8.1" customHeight="1"/>
  </sheetData>
  <mergeCells count="200">
    <mergeCell ref="D131:R131"/>
    <mergeCell ref="D132:R132"/>
    <mergeCell ref="S127:S128"/>
    <mergeCell ref="U127:U128"/>
    <mergeCell ref="E129:E130"/>
    <mergeCell ref="J129:J130"/>
    <mergeCell ref="P129:P130"/>
    <mergeCell ref="U129:U130"/>
    <mergeCell ref="C127:C128"/>
    <mergeCell ref="E127:E128"/>
    <mergeCell ref="H127:H128"/>
    <mergeCell ref="J127:J128"/>
    <mergeCell ref="N127:N128"/>
    <mergeCell ref="P127:P128"/>
    <mergeCell ref="U120:U121"/>
    <mergeCell ref="E122:E123"/>
    <mergeCell ref="P122:P123"/>
    <mergeCell ref="C123:C124"/>
    <mergeCell ref="J123:J124"/>
    <mergeCell ref="N123:N124"/>
    <mergeCell ref="U123:U124"/>
    <mergeCell ref="H116:H117"/>
    <mergeCell ref="S116:S117"/>
    <mergeCell ref="E118:E119"/>
    <mergeCell ref="P118:P119"/>
    <mergeCell ref="C119:C120"/>
    <mergeCell ref="H119:H122"/>
    <mergeCell ref="N119:N120"/>
    <mergeCell ref="S119:S122"/>
    <mergeCell ref="J120:J121"/>
    <mergeCell ref="U108:U109"/>
    <mergeCell ref="C110:C111"/>
    <mergeCell ref="N110:N111"/>
    <mergeCell ref="E111:E114"/>
    <mergeCell ref="P111:P114"/>
    <mergeCell ref="C114:C115"/>
    <mergeCell ref="J114:J115"/>
    <mergeCell ref="N114:N115"/>
    <mergeCell ref="U114:U115"/>
    <mergeCell ref="H101:H102"/>
    <mergeCell ref="S101:S102"/>
    <mergeCell ref="C102:C103"/>
    <mergeCell ref="N102:N103"/>
    <mergeCell ref="E103:E106"/>
    <mergeCell ref="P103:P106"/>
    <mergeCell ref="H105:H112"/>
    <mergeCell ref="S105:S112"/>
    <mergeCell ref="C106:C107"/>
    <mergeCell ref="N106:N107"/>
    <mergeCell ref="J108:J109"/>
    <mergeCell ref="S96:S97"/>
    <mergeCell ref="U96:U97"/>
    <mergeCell ref="E98:E99"/>
    <mergeCell ref="J98:J99"/>
    <mergeCell ref="P98:P99"/>
    <mergeCell ref="U98:U99"/>
    <mergeCell ref="C96:C97"/>
    <mergeCell ref="E96:E97"/>
    <mergeCell ref="H96:H97"/>
    <mergeCell ref="J96:J97"/>
    <mergeCell ref="N96:N97"/>
    <mergeCell ref="P96:P97"/>
    <mergeCell ref="U89:U90"/>
    <mergeCell ref="E91:E92"/>
    <mergeCell ref="P91:P92"/>
    <mergeCell ref="C92:C93"/>
    <mergeCell ref="J92:J93"/>
    <mergeCell ref="N92:N93"/>
    <mergeCell ref="U92:U93"/>
    <mergeCell ref="H85:H86"/>
    <mergeCell ref="S85:S86"/>
    <mergeCell ref="E87:E88"/>
    <mergeCell ref="P87:P88"/>
    <mergeCell ref="C88:C89"/>
    <mergeCell ref="H88:H91"/>
    <mergeCell ref="N88:N89"/>
    <mergeCell ref="S88:S91"/>
    <mergeCell ref="U77:U78"/>
    <mergeCell ref="C79:C80"/>
    <mergeCell ref="N79:N80"/>
    <mergeCell ref="E80:E83"/>
    <mergeCell ref="P80:P83"/>
    <mergeCell ref="C83:C84"/>
    <mergeCell ref="J83:J84"/>
    <mergeCell ref="N83:N84"/>
    <mergeCell ref="U83:U84"/>
    <mergeCell ref="C71:C72"/>
    <mergeCell ref="N71:N72"/>
    <mergeCell ref="E72:E75"/>
    <mergeCell ref="P72:P75"/>
    <mergeCell ref="H74:H81"/>
    <mergeCell ref="S74:S81"/>
    <mergeCell ref="C75:C76"/>
    <mergeCell ref="N75:N76"/>
    <mergeCell ref="J77:J78"/>
    <mergeCell ref="D65:R65"/>
    <mergeCell ref="D66:R66"/>
    <mergeCell ref="D67:R67"/>
    <mergeCell ref="D68:R68"/>
    <mergeCell ref="D69:R69"/>
    <mergeCell ref="H70:H71"/>
    <mergeCell ref="S61:S62"/>
    <mergeCell ref="U61:U62"/>
    <mergeCell ref="E63:E64"/>
    <mergeCell ref="J63:J64"/>
    <mergeCell ref="P63:P64"/>
    <mergeCell ref="U63:U64"/>
    <mergeCell ref="S70:S71"/>
    <mergeCell ref="C61:C62"/>
    <mergeCell ref="E61:E62"/>
    <mergeCell ref="H61:H62"/>
    <mergeCell ref="J61:J62"/>
    <mergeCell ref="N61:N62"/>
    <mergeCell ref="P61:P62"/>
    <mergeCell ref="U54:U55"/>
    <mergeCell ref="E56:E57"/>
    <mergeCell ref="P56:P57"/>
    <mergeCell ref="C57:C58"/>
    <mergeCell ref="J57:J58"/>
    <mergeCell ref="N57:N58"/>
    <mergeCell ref="U57:U58"/>
    <mergeCell ref="H50:H51"/>
    <mergeCell ref="S50:S51"/>
    <mergeCell ref="E52:E53"/>
    <mergeCell ref="P52:P53"/>
    <mergeCell ref="C53:C54"/>
    <mergeCell ref="H53:H56"/>
    <mergeCell ref="N53:N54"/>
    <mergeCell ref="S53:S56"/>
    <mergeCell ref="J54:J55"/>
    <mergeCell ref="U42:U43"/>
    <mergeCell ref="C44:C45"/>
    <mergeCell ref="N44:N45"/>
    <mergeCell ref="E45:E48"/>
    <mergeCell ref="P45:P48"/>
    <mergeCell ref="C48:C49"/>
    <mergeCell ref="J48:J49"/>
    <mergeCell ref="N48:N49"/>
    <mergeCell ref="U48:U49"/>
    <mergeCell ref="H35:H36"/>
    <mergeCell ref="S35:S36"/>
    <mergeCell ref="C36:C37"/>
    <mergeCell ref="N36:N37"/>
    <mergeCell ref="E37:E40"/>
    <mergeCell ref="P37:P40"/>
    <mergeCell ref="H39:H46"/>
    <mergeCell ref="S39:S46"/>
    <mergeCell ref="C40:C41"/>
    <mergeCell ref="N40:N41"/>
    <mergeCell ref="J42:J43"/>
    <mergeCell ref="S30:S31"/>
    <mergeCell ref="U30:U31"/>
    <mergeCell ref="E32:E33"/>
    <mergeCell ref="J32:J33"/>
    <mergeCell ref="P32:P33"/>
    <mergeCell ref="U32:U33"/>
    <mergeCell ref="C26:C27"/>
    <mergeCell ref="J26:J27"/>
    <mergeCell ref="N26:N27"/>
    <mergeCell ref="U26:U27"/>
    <mergeCell ref="C30:C31"/>
    <mergeCell ref="E30:E31"/>
    <mergeCell ref="H30:H31"/>
    <mergeCell ref="J30:J31"/>
    <mergeCell ref="N30:N31"/>
    <mergeCell ref="P30:P31"/>
    <mergeCell ref="H19:H20"/>
    <mergeCell ref="S19:S20"/>
    <mergeCell ref="E21:E22"/>
    <mergeCell ref="P21:P22"/>
    <mergeCell ref="C22:C23"/>
    <mergeCell ref="H22:H25"/>
    <mergeCell ref="N22:N23"/>
    <mergeCell ref="S22:S25"/>
    <mergeCell ref="E25:E26"/>
    <mergeCell ref="P25:P26"/>
    <mergeCell ref="D1:R1"/>
    <mergeCell ref="D2:R2"/>
    <mergeCell ref="D3:R3"/>
    <mergeCell ref="Z3:AB3"/>
    <mergeCell ref="H4:H5"/>
    <mergeCell ref="S4:S5"/>
    <mergeCell ref="C5:C6"/>
    <mergeCell ref="N5:N6"/>
    <mergeCell ref="E6:E9"/>
    <mergeCell ref="P6:P9"/>
    <mergeCell ref="H8:H15"/>
    <mergeCell ref="S8:S15"/>
    <mergeCell ref="C9:C10"/>
    <mergeCell ref="N9:N10"/>
    <mergeCell ref="J11:J12"/>
    <mergeCell ref="U11:U12"/>
    <mergeCell ref="C13:C14"/>
    <mergeCell ref="N13:N14"/>
    <mergeCell ref="E14:E17"/>
    <mergeCell ref="P14:P17"/>
    <mergeCell ref="C17:C18"/>
    <mergeCell ref="J17:J18"/>
    <mergeCell ref="N17:N18"/>
    <mergeCell ref="U17:U1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2"/>
  <sheetViews>
    <sheetView workbookViewId="0">
      <selection activeCell="P18" sqref="P18"/>
    </sheetView>
  </sheetViews>
  <sheetFormatPr defaultColWidth="9.109375" defaultRowHeight="14.4"/>
  <cols>
    <col min="1" max="1" width="2.88671875" customWidth="1"/>
    <col min="2" max="2" width="11.6640625" customWidth="1"/>
    <col min="3" max="3" width="2.44140625" customWidth="1"/>
    <col min="4" max="4" width="11.33203125" customWidth="1"/>
    <col min="5" max="5" width="2.44140625" customWidth="1"/>
    <col min="6" max="6" width="11.33203125" customWidth="1"/>
    <col min="7" max="7" width="2.44140625" customWidth="1"/>
    <col min="8" max="8" width="11.6640625" customWidth="1"/>
    <col min="9" max="9" width="2.44140625" customWidth="1"/>
    <col min="10" max="10" width="11.6640625" customWidth="1"/>
    <col min="11" max="11" width="2.88671875" customWidth="1"/>
    <col min="12" max="12" width="11.6640625" customWidth="1"/>
    <col min="13" max="13" width="2.5546875" customWidth="1"/>
    <col min="14" max="14" width="21.109375" customWidth="1"/>
    <col min="15" max="15" width="3.88671875" customWidth="1"/>
    <col min="16" max="23" width="20.6640625" customWidth="1"/>
    <col min="24" max="24" width="2.33203125" customWidth="1"/>
    <col min="26" max="26" width="2.88671875" customWidth="1"/>
    <col min="27" max="27" width="22.6640625" customWidth="1"/>
    <col min="28" max="32" width="20.6640625" customWidth="1"/>
    <col min="33" max="33" width="3" customWidth="1"/>
  </cols>
  <sheetData>
    <row r="1" spans="1:16"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287"/>
      <c r="N1" s="287"/>
      <c r="O1" s="287"/>
      <c r="P1" s="287"/>
    </row>
    <row r="2" spans="1:16">
      <c r="B2" s="738" t="s">
        <v>1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287"/>
      <c r="N2" s="287"/>
      <c r="O2" s="287"/>
      <c r="P2" s="287"/>
    </row>
    <row r="3" spans="1:16">
      <c r="B3" s="739" t="s">
        <v>424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288"/>
      <c r="N3" s="288"/>
      <c r="O3" s="288"/>
      <c r="P3" s="288"/>
    </row>
    <row r="4" spans="1:16" ht="10.5" customHeight="1">
      <c r="A4" s="313">
        <v>1</v>
      </c>
      <c r="B4" s="314" t="s">
        <v>564</v>
      </c>
      <c r="C4" s="276"/>
      <c r="D4" s="276"/>
      <c r="E4" s="276"/>
      <c r="F4" s="315"/>
      <c r="G4" s="277"/>
      <c r="H4" s="281" t="s">
        <v>347</v>
      </c>
      <c r="I4" s="277"/>
      <c r="J4" s="316"/>
      <c r="K4" s="277"/>
      <c r="L4" s="277"/>
      <c r="M4" s="277"/>
    </row>
    <row r="5" spans="1:16" ht="10.5" customHeight="1">
      <c r="A5" s="313"/>
      <c r="B5" s="317"/>
      <c r="C5" s="742">
        <v>1</v>
      </c>
      <c r="D5" s="314" t="str">
        <f>B4</f>
        <v>АКАШЕВА</v>
      </c>
      <c r="E5" s="276"/>
      <c r="F5" s="315"/>
      <c r="G5" s="277"/>
      <c r="H5" s="318"/>
      <c r="I5" s="277"/>
      <c r="J5" s="319"/>
      <c r="K5" s="277"/>
      <c r="L5" s="277"/>
      <c r="M5" s="277"/>
    </row>
    <row r="6" spans="1:16" ht="10.5" customHeight="1">
      <c r="A6" s="313">
        <v>2</v>
      </c>
      <c r="B6" s="314" t="s">
        <v>434</v>
      </c>
      <c r="C6" s="744"/>
      <c r="D6" s="317" t="s">
        <v>565</v>
      </c>
      <c r="E6" s="742">
        <v>17</v>
      </c>
      <c r="F6" s="320"/>
      <c r="G6" s="277"/>
      <c r="H6" s="318"/>
      <c r="I6" s="277"/>
      <c r="J6" s="319"/>
      <c r="K6" s="277"/>
      <c r="L6" s="277"/>
      <c r="M6" s="277"/>
    </row>
    <row r="7" spans="1:16" ht="10.5" customHeight="1">
      <c r="A7" s="313"/>
      <c r="B7" s="315"/>
      <c r="C7" s="250"/>
      <c r="D7" s="321"/>
      <c r="E7" s="743"/>
      <c r="F7" s="314" t="str">
        <f>D5</f>
        <v>АКАШЕВА</v>
      </c>
      <c r="G7" s="276"/>
      <c r="H7" s="320"/>
      <c r="I7" s="277"/>
      <c r="J7" s="319"/>
      <c r="K7" s="277"/>
      <c r="L7" s="277"/>
      <c r="M7" s="277"/>
    </row>
    <row r="8" spans="1:16" ht="10.5" customHeight="1">
      <c r="A8" s="313">
        <v>3</v>
      </c>
      <c r="B8" s="314" t="s">
        <v>504</v>
      </c>
      <c r="C8" s="275"/>
      <c r="D8" s="321"/>
      <c r="E8" s="743"/>
      <c r="F8" s="322" t="s">
        <v>566</v>
      </c>
      <c r="G8" s="742">
        <v>25</v>
      </c>
      <c r="H8" s="320"/>
      <c r="I8" s="277"/>
      <c r="J8" s="319"/>
      <c r="K8" s="277"/>
      <c r="L8" s="277"/>
      <c r="M8" s="277"/>
    </row>
    <row r="9" spans="1:16" ht="10.5" customHeight="1">
      <c r="A9" s="313"/>
      <c r="B9" s="317"/>
      <c r="C9" s="742">
        <v>2</v>
      </c>
      <c r="D9" s="314" t="str">
        <f>B8</f>
        <v>ПЬЯННИКОВА</v>
      </c>
      <c r="E9" s="744"/>
      <c r="F9" s="323"/>
      <c r="G9" s="743"/>
      <c r="H9" s="320"/>
      <c r="I9" s="277"/>
      <c r="J9" s="319"/>
      <c r="K9" s="277"/>
      <c r="L9" s="277"/>
      <c r="M9" s="277"/>
    </row>
    <row r="10" spans="1:16" ht="10.5" customHeight="1">
      <c r="A10" s="313">
        <v>4</v>
      </c>
      <c r="B10" s="314" t="s">
        <v>567</v>
      </c>
      <c r="C10" s="744"/>
      <c r="D10" s="320" t="s">
        <v>568</v>
      </c>
      <c r="E10" s="250"/>
      <c r="F10" s="323"/>
      <c r="G10" s="743"/>
      <c r="H10" s="320"/>
      <c r="I10" s="277"/>
      <c r="J10" s="319"/>
      <c r="K10" s="277"/>
      <c r="L10" s="277"/>
      <c r="M10" s="277"/>
    </row>
    <row r="11" spans="1:16" ht="10.5" customHeight="1">
      <c r="A11" s="313"/>
      <c r="B11" s="315"/>
      <c r="C11" s="250"/>
      <c r="D11" s="315"/>
      <c r="E11" s="250"/>
      <c r="F11" s="323"/>
      <c r="G11" s="743"/>
      <c r="H11" s="314" t="str">
        <f>F7</f>
        <v>АКАШЕВА</v>
      </c>
      <c r="I11" s="276"/>
      <c r="J11" s="319"/>
      <c r="K11" s="277"/>
      <c r="L11" s="277"/>
      <c r="M11" s="277"/>
    </row>
    <row r="12" spans="1:16" ht="10.5" customHeight="1">
      <c r="A12" s="313">
        <v>5</v>
      </c>
      <c r="B12" s="314" t="s">
        <v>569</v>
      </c>
      <c r="C12" s="275"/>
      <c r="D12" s="315"/>
      <c r="E12" s="250"/>
      <c r="F12" s="323"/>
      <c r="G12" s="743"/>
      <c r="H12" s="322" t="s">
        <v>570</v>
      </c>
      <c r="I12" s="742">
        <v>29</v>
      </c>
      <c r="J12" s="319"/>
      <c r="K12" s="277"/>
      <c r="L12" s="277"/>
      <c r="M12" s="277"/>
    </row>
    <row r="13" spans="1:16" ht="10.5" customHeight="1">
      <c r="A13" s="313"/>
      <c r="B13" s="317"/>
      <c r="C13" s="742">
        <v>3</v>
      </c>
      <c r="D13" s="314" t="str">
        <f>B14</f>
        <v>ЦВИГУН</v>
      </c>
      <c r="E13" s="275"/>
      <c r="F13" s="323"/>
      <c r="G13" s="743"/>
      <c r="H13" s="323"/>
      <c r="I13" s="743"/>
      <c r="J13" s="319"/>
      <c r="K13" s="277"/>
      <c r="L13" s="277"/>
      <c r="M13" s="277"/>
    </row>
    <row r="14" spans="1:16" ht="10.5" customHeight="1">
      <c r="A14" s="313">
        <v>6</v>
      </c>
      <c r="B14" s="314" t="s">
        <v>436</v>
      </c>
      <c r="C14" s="744"/>
      <c r="D14" s="317" t="s">
        <v>571</v>
      </c>
      <c r="E14" s="742">
        <v>18</v>
      </c>
      <c r="F14" s="323"/>
      <c r="G14" s="743"/>
      <c r="H14" s="323"/>
      <c r="I14" s="743"/>
      <c r="J14" s="319"/>
      <c r="K14" s="277"/>
      <c r="L14" s="277"/>
      <c r="M14" s="277"/>
    </row>
    <row r="15" spans="1:16" ht="10.5" customHeight="1">
      <c r="A15" s="313"/>
      <c r="B15" s="315"/>
      <c r="C15" s="250"/>
      <c r="D15" s="321"/>
      <c r="E15" s="743"/>
      <c r="F15" s="314" t="str">
        <f>D17</f>
        <v>РОМАНОВСКАЯ</v>
      </c>
      <c r="G15" s="744"/>
      <c r="H15" s="323"/>
      <c r="I15" s="743"/>
      <c r="J15" s="319"/>
      <c r="K15" s="277"/>
      <c r="L15" s="277"/>
      <c r="M15" s="277"/>
    </row>
    <row r="16" spans="1:16" ht="10.5" customHeight="1">
      <c r="A16" s="313">
        <v>7</v>
      </c>
      <c r="B16" s="314" t="s">
        <v>532</v>
      </c>
      <c r="C16" s="275"/>
      <c r="D16" s="321"/>
      <c r="E16" s="743"/>
      <c r="F16" s="320" t="s">
        <v>572</v>
      </c>
      <c r="G16" s="250"/>
      <c r="H16" s="323"/>
      <c r="I16" s="743"/>
      <c r="J16" s="319"/>
      <c r="K16" s="277"/>
      <c r="L16" s="277"/>
      <c r="M16" s="277"/>
    </row>
    <row r="17" spans="1:13" ht="10.5" customHeight="1">
      <c r="A17" s="313"/>
      <c r="B17" s="317"/>
      <c r="C17" s="742">
        <v>4</v>
      </c>
      <c r="D17" s="314" t="str">
        <f>B18</f>
        <v>РОМАНОВСКАЯ</v>
      </c>
      <c r="E17" s="744"/>
      <c r="F17" s="320"/>
      <c r="G17" s="250"/>
      <c r="H17" s="323"/>
      <c r="I17" s="743"/>
      <c r="J17" s="319"/>
      <c r="K17" s="277"/>
      <c r="L17" s="277"/>
      <c r="M17" s="277"/>
    </row>
    <row r="18" spans="1:13" ht="10.5" customHeight="1">
      <c r="A18" s="313">
        <v>8</v>
      </c>
      <c r="B18" s="314" t="s">
        <v>573</v>
      </c>
      <c r="C18" s="744"/>
      <c r="D18" s="320" t="s">
        <v>574</v>
      </c>
      <c r="E18" s="250"/>
      <c r="F18" s="320"/>
      <c r="G18" s="250"/>
      <c r="H18" s="323"/>
      <c r="I18" s="743"/>
      <c r="J18" s="319"/>
      <c r="K18" s="277"/>
      <c r="L18" s="277"/>
      <c r="M18" s="277"/>
    </row>
    <row r="19" spans="1:13" ht="10.5" customHeight="1">
      <c r="A19" s="313"/>
      <c r="B19" s="315"/>
      <c r="C19" s="250"/>
      <c r="D19" s="315"/>
      <c r="E19" s="250"/>
      <c r="F19" s="320"/>
      <c r="G19" s="250"/>
      <c r="H19" s="323"/>
      <c r="I19" s="743"/>
      <c r="J19" s="314" t="str">
        <f>H27</f>
        <v>МИРКАДИРОВА</v>
      </c>
      <c r="K19" s="276"/>
      <c r="L19" s="277"/>
      <c r="M19" s="277"/>
    </row>
    <row r="20" spans="1:13" ht="10.5" customHeight="1">
      <c r="A20" s="313">
        <v>9</v>
      </c>
      <c r="B20" s="324" t="s">
        <v>575</v>
      </c>
      <c r="C20" s="275"/>
      <c r="D20" s="315"/>
      <c r="E20" s="250"/>
      <c r="F20" s="320"/>
      <c r="G20" s="250"/>
      <c r="H20" s="323"/>
      <c r="I20" s="743"/>
      <c r="J20" s="325" t="s">
        <v>576</v>
      </c>
      <c r="K20" s="742">
        <v>31</v>
      </c>
      <c r="L20" s="277"/>
      <c r="M20" s="277"/>
    </row>
    <row r="21" spans="1:13" ht="10.5" customHeight="1">
      <c r="A21" s="313"/>
      <c r="B21" s="317"/>
      <c r="C21" s="742">
        <v>5</v>
      </c>
      <c r="D21" s="314" t="str">
        <f>B20</f>
        <v>МИРКАДИРОВА</v>
      </c>
      <c r="E21" s="275"/>
      <c r="F21" s="320"/>
      <c r="G21" s="250"/>
      <c r="H21" s="323"/>
      <c r="I21" s="743"/>
      <c r="J21" s="326"/>
      <c r="K21" s="743"/>
      <c r="L21" s="277"/>
      <c r="M21" s="277"/>
    </row>
    <row r="22" spans="1:13" ht="10.5" customHeight="1">
      <c r="A22" s="313">
        <v>10</v>
      </c>
      <c r="B22" s="314" t="s">
        <v>448</v>
      </c>
      <c r="C22" s="744"/>
      <c r="D22" s="322" t="s">
        <v>577</v>
      </c>
      <c r="E22" s="742">
        <v>19</v>
      </c>
      <c r="F22" s="320"/>
      <c r="G22" s="250"/>
      <c r="H22" s="323"/>
      <c r="I22" s="743"/>
      <c r="J22" s="326"/>
      <c r="K22" s="743"/>
      <c r="L22" s="277"/>
      <c r="M22" s="277"/>
    </row>
    <row r="23" spans="1:13" ht="10.5" customHeight="1">
      <c r="A23" s="313"/>
      <c r="B23" s="315"/>
      <c r="C23" s="250"/>
      <c r="D23" s="321"/>
      <c r="E23" s="743"/>
      <c r="F23" s="314" t="str">
        <f>D21</f>
        <v>МИРКАДИРОВА</v>
      </c>
      <c r="G23" s="275"/>
      <c r="H23" s="323"/>
      <c r="I23" s="743"/>
      <c r="J23" s="326"/>
      <c r="K23" s="743"/>
      <c r="L23" s="277"/>
      <c r="M23" s="277"/>
    </row>
    <row r="24" spans="1:13" ht="10.5" customHeight="1">
      <c r="A24" s="313">
        <v>11</v>
      </c>
      <c r="B24" s="321" t="s">
        <v>497</v>
      </c>
      <c r="C24" s="275"/>
      <c r="D24" s="321"/>
      <c r="E24" s="743"/>
      <c r="F24" s="322" t="s">
        <v>578</v>
      </c>
      <c r="G24" s="742">
        <v>26</v>
      </c>
      <c r="H24" s="323"/>
      <c r="I24" s="743"/>
      <c r="J24" s="326"/>
      <c r="K24" s="743"/>
      <c r="L24" s="277"/>
      <c r="M24" s="277"/>
    </row>
    <row r="25" spans="1:13" ht="10.5" customHeight="1">
      <c r="A25" s="313"/>
      <c r="B25" s="317"/>
      <c r="C25" s="742">
        <v>6</v>
      </c>
      <c r="D25" s="314" t="str">
        <f>B24</f>
        <v>САНДЫБАЕВА</v>
      </c>
      <c r="E25" s="744"/>
      <c r="F25" s="323"/>
      <c r="G25" s="743"/>
      <c r="H25" s="323"/>
      <c r="I25" s="743"/>
      <c r="J25" s="326"/>
      <c r="K25" s="743"/>
      <c r="L25" s="277"/>
      <c r="M25" s="277"/>
    </row>
    <row r="26" spans="1:13" ht="10.5" customHeight="1">
      <c r="A26" s="313">
        <v>12</v>
      </c>
      <c r="B26" s="327" t="s">
        <v>579</v>
      </c>
      <c r="C26" s="744"/>
      <c r="D26" s="320" t="s">
        <v>580</v>
      </c>
      <c r="E26" s="250"/>
      <c r="F26" s="323"/>
      <c r="G26" s="743"/>
      <c r="H26" s="323"/>
      <c r="I26" s="743"/>
      <c r="J26" s="326"/>
      <c r="K26" s="743"/>
      <c r="L26" s="277"/>
      <c r="M26" s="277"/>
    </row>
    <row r="27" spans="1:13" ht="10.5" customHeight="1">
      <c r="A27" s="313"/>
      <c r="B27" s="315"/>
      <c r="C27" s="250"/>
      <c r="D27" s="315"/>
      <c r="E27" s="250"/>
      <c r="F27" s="323"/>
      <c r="G27" s="743"/>
      <c r="H27" s="314" t="str">
        <f>F23</f>
        <v>МИРКАДИРОВА</v>
      </c>
      <c r="I27" s="744"/>
      <c r="J27" s="326"/>
      <c r="K27" s="743"/>
      <c r="L27" s="277"/>
      <c r="M27" s="277"/>
    </row>
    <row r="28" spans="1:13" ht="10.5" customHeight="1">
      <c r="A28" s="313">
        <v>13</v>
      </c>
      <c r="B28" s="314" t="s">
        <v>581</v>
      </c>
      <c r="C28" s="275"/>
      <c r="D28" s="315"/>
      <c r="E28" s="250"/>
      <c r="F28" s="323"/>
      <c r="G28" s="743"/>
      <c r="H28" s="328" t="s">
        <v>582</v>
      </c>
      <c r="I28" s="277"/>
      <c r="J28" s="326"/>
      <c r="K28" s="743"/>
      <c r="L28" s="277"/>
      <c r="M28" s="277"/>
    </row>
    <row r="29" spans="1:13" ht="10.5" customHeight="1">
      <c r="A29" s="313"/>
      <c r="B29" s="317"/>
      <c r="C29" s="742">
        <v>7</v>
      </c>
      <c r="D29" s="314" t="str">
        <f>B30</f>
        <v>ТОРШАЕВА</v>
      </c>
      <c r="E29" s="275"/>
      <c r="F29" s="323"/>
      <c r="G29" s="743"/>
      <c r="H29" s="320"/>
      <c r="I29" s="277"/>
      <c r="J29" s="326"/>
      <c r="K29" s="743"/>
      <c r="L29" s="277"/>
      <c r="M29" s="277"/>
    </row>
    <row r="30" spans="1:13" ht="10.5" customHeight="1">
      <c r="A30" s="313">
        <v>14</v>
      </c>
      <c r="B30" s="314" t="s">
        <v>531</v>
      </c>
      <c r="C30" s="744"/>
      <c r="D30" s="745" t="s">
        <v>583</v>
      </c>
      <c r="E30" s="746"/>
      <c r="F30" s="323"/>
      <c r="G30" s="743"/>
      <c r="H30" s="320"/>
      <c r="I30" s="277"/>
      <c r="J30" s="326"/>
      <c r="K30" s="743"/>
      <c r="L30" s="277"/>
      <c r="M30" s="277"/>
    </row>
    <row r="31" spans="1:13" ht="10.5" customHeight="1">
      <c r="A31" s="313"/>
      <c r="B31" s="315"/>
      <c r="C31" s="250"/>
      <c r="D31" s="321"/>
      <c r="E31" s="329">
        <v>20</v>
      </c>
      <c r="F31" s="314" t="str">
        <f>D33</f>
        <v>ХУСЕЙНОВА</v>
      </c>
      <c r="G31" s="744"/>
      <c r="H31" s="320"/>
      <c r="I31" s="277"/>
      <c r="J31" s="326"/>
      <c r="K31" s="743"/>
      <c r="L31" s="330"/>
      <c r="M31" s="277"/>
    </row>
    <row r="32" spans="1:13" ht="10.5" customHeight="1">
      <c r="A32" s="313">
        <v>15</v>
      </c>
      <c r="B32" s="314" t="s">
        <v>552</v>
      </c>
      <c r="C32" s="275"/>
      <c r="D32" s="321"/>
      <c r="E32" s="299"/>
      <c r="F32" s="320" t="s">
        <v>584</v>
      </c>
      <c r="G32" s="250"/>
      <c r="H32" s="320"/>
      <c r="I32" s="277"/>
      <c r="J32" s="326"/>
      <c r="K32" s="743"/>
      <c r="L32" s="330"/>
      <c r="M32" s="277"/>
    </row>
    <row r="33" spans="1:21" ht="10.5" customHeight="1">
      <c r="A33" s="313"/>
      <c r="B33" s="317"/>
      <c r="C33" s="742">
        <v>8</v>
      </c>
      <c r="D33" s="314" t="str">
        <f>B34</f>
        <v>ХУСЕЙНОВА</v>
      </c>
      <c r="E33" s="331"/>
      <c r="F33" s="320"/>
      <c r="G33" s="250"/>
      <c r="H33" s="320"/>
      <c r="I33" s="277"/>
      <c r="J33" s="326"/>
      <c r="K33" s="743"/>
      <c r="L33" s="330"/>
      <c r="M33" s="277"/>
    </row>
    <row r="34" spans="1:21" ht="10.5" customHeight="1">
      <c r="A34" s="313">
        <v>16</v>
      </c>
      <c r="B34" s="314" t="s">
        <v>585</v>
      </c>
      <c r="C34" s="744"/>
      <c r="D34" s="320" t="s">
        <v>586</v>
      </c>
      <c r="E34" s="250"/>
      <c r="F34" s="320"/>
      <c r="G34" s="250"/>
      <c r="H34" s="320"/>
      <c r="I34" s="277"/>
      <c r="J34" s="326"/>
      <c r="K34" s="743"/>
      <c r="L34" s="330"/>
      <c r="M34" s="277"/>
    </row>
    <row r="35" spans="1:21" ht="10.5" customHeight="1">
      <c r="A35" s="313"/>
      <c r="B35" s="315"/>
      <c r="C35" s="250"/>
      <c r="D35" s="315"/>
      <c r="E35" s="250"/>
      <c r="F35" s="320"/>
      <c r="G35" s="250"/>
      <c r="H35" s="320"/>
      <c r="I35" s="277"/>
      <c r="J35" s="326"/>
      <c r="K35" s="743"/>
      <c r="L35" s="314" t="str">
        <f>J19</f>
        <v>МИРКАДИРОВА</v>
      </c>
      <c r="M35" s="720">
        <v>1</v>
      </c>
      <c r="U35" s="110"/>
    </row>
    <row r="36" spans="1:21" ht="10.5" customHeight="1">
      <c r="A36" s="313">
        <v>17</v>
      </c>
      <c r="B36" s="314" t="s">
        <v>587</v>
      </c>
      <c r="C36" s="275"/>
      <c r="D36" s="315"/>
      <c r="E36" s="250"/>
      <c r="F36" s="320"/>
      <c r="G36" s="250"/>
      <c r="H36" s="320"/>
      <c r="I36" s="277"/>
      <c r="J36" s="326"/>
      <c r="K36" s="743"/>
      <c r="L36" s="330" t="s">
        <v>588</v>
      </c>
      <c r="M36" s="720"/>
    </row>
    <row r="37" spans="1:21" ht="10.5" customHeight="1">
      <c r="A37" s="313"/>
      <c r="B37" s="317"/>
      <c r="C37" s="742">
        <v>9</v>
      </c>
      <c r="D37" s="314" t="str">
        <f>B36</f>
        <v>БАХЫТ</v>
      </c>
      <c r="E37" s="275"/>
      <c r="F37" s="320"/>
      <c r="G37" s="250"/>
      <c r="H37" s="320"/>
      <c r="I37" s="277"/>
      <c r="J37" s="326"/>
      <c r="K37" s="743"/>
      <c r="L37" s="330"/>
      <c r="M37" s="277"/>
    </row>
    <row r="38" spans="1:21" ht="10.5" customHeight="1">
      <c r="A38" s="313">
        <v>18</v>
      </c>
      <c r="B38" s="314" t="s">
        <v>519</v>
      </c>
      <c r="C38" s="744"/>
      <c r="D38" s="317" t="s">
        <v>589</v>
      </c>
      <c r="E38" s="742">
        <v>21</v>
      </c>
      <c r="F38" s="320"/>
      <c r="G38" s="250"/>
      <c r="H38" s="320"/>
      <c r="I38" s="277"/>
      <c r="J38" s="326"/>
      <c r="K38" s="743"/>
      <c r="L38" s="330"/>
      <c r="M38" s="277"/>
    </row>
    <row r="39" spans="1:21" ht="10.5" customHeight="1">
      <c r="A39" s="313"/>
      <c r="B39" s="315"/>
      <c r="C39" s="250"/>
      <c r="D39" s="321"/>
      <c r="E39" s="743"/>
      <c r="F39" s="314" t="str">
        <f>D37</f>
        <v>БАХЫТ</v>
      </c>
      <c r="G39" s="275"/>
      <c r="H39" s="320"/>
      <c r="I39" s="277"/>
      <c r="J39" s="326"/>
      <c r="K39" s="743"/>
      <c r="L39" s="330"/>
      <c r="M39" s="277"/>
    </row>
    <row r="40" spans="1:21" ht="10.5" customHeight="1">
      <c r="A40" s="313">
        <v>19</v>
      </c>
      <c r="B40" s="324" t="s">
        <v>427</v>
      </c>
      <c r="C40" s="275"/>
      <c r="D40" s="321"/>
      <c r="E40" s="743"/>
      <c r="F40" s="322" t="s">
        <v>590</v>
      </c>
      <c r="G40" s="742">
        <v>27</v>
      </c>
      <c r="H40" s="320"/>
      <c r="I40" s="277"/>
      <c r="J40" s="326"/>
      <c r="K40" s="743"/>
      <c r="L40" s="330"/>
      <c r="M40" s="277"/>
    </row>
    <row r="41" spans="1:21" ht="10.5" customHeight="1">
      <c r="A41" s="313"/>
      <c r="B41" s="317"/>
      <c r="C41" s="742">
        <v>10</v>
      </c>
      <c r="D41" s="314" t="str">
        <f>B42</f>
        <v>СМИРНОВА</v>
      </c>
      <c r="E41" s="744"/>
      <c r="F41" s="323" t="s">
        <v>478</v>
      </c>
      <c r="G41" s="743"/>
      <c r="H41" s="320"/>
      <c r="I41" s="277"/>
      <c r="J41" s="326"/>
      <c r="K41" s="743"/>
      <c r="L41" s="330"/>
      <c r="M41" s="277"/>
    </row>
    <row r="42" spans="1:21" ht="10.5" customHeight="1">
      <c r="A42" s="313">
        <v>20</v>
      </c>
      <c r="B42" s="314" t="s">
        <v>591</v>
      </c>
      <c r="C42" s="744"/>
      <c r="D42" s="320" t="s">
        <v>592</v>
      </c>
      <c r="E42" s="250"/>
      <c r="F42" s="323"/>
      <c r="G42" s="743"/>
      <c r="H42" s="320"/>
      <c r="I42" s="277"/>
      <c r="J42" s="326"/>
      <c r="K42" s="743"/>
      <c r="L42" s="330"/>
      <c r="M42" s="277"/>
    </row>
    <row r="43" spans="1:21" ht="10.5" customHeight="1">
      <c r="A43" s="313"/>
      <c r="B43" s="315"/>
      <c r="C43" s="250"/>
      <c r="D43" s="321"/>
      <c r="E43" s="275"/>
      <c r="F43" s="323"/>
      <c r="G43" s="743"/>
      <c r="H43" s="314" t="str">
        <f>F39</f>
        <v>БАХЫТ</v>
      </c>
      <c r="I43" s="276"/>
      <c r="J43" s="326"/>
      <c r="K43" s="743"/>
      <c r="L43" s="330"/>
      <c r="M43" s="277"/>
    </row>
    <row r="44" spans="1:21" ht="10.5" customHeight="1">
      <c r="A44" s="313">
        <v>21</v>
      </c>
      <c r="B44" s="314" t="s">
        <v>593</v>
      </c>
      <c r="C44" s="275"/>
      <c r="D44" s="321"/>
      <c r="E44" s="275"/>
      <c r="F44" s="323"/>
      <c r="G44" s="743"/>
      <c r="H44" s="322" t="s">
        <v>594</v>
      </c>
      <c r="I44" s="742">
        <v>30</v>
      </c>
      <c r="J44" s="326"/>
      <c r="K44" s="743"/>
      <c r="L44" s="332"/>
      <c r="M44" s="277"/>
    </row>
    <row r="45" spans="1:21" ht="10.5" customHeight="1">
      <c r="A45" s="313"/>
      <c r="B45" s="317"/>
      <c r="C45" s="742">
        <v>11</v>
      </c>
      <c r="D45" s="314" t="str">
        <f>B46</f>
        <v>ОХМАК</v>
      </c>
      <c r="E45" s="275"/>
      <c r="F45" s="323"/>
      <c r="G45" s="743"/>
      <c r="H45" s="323"/>
      <c r="I45" s="743"/>
      <c r="J45" s="326"/>
      <c r="K45" s="743"/>
      <c r="L45" s="332"/>
      <c r="M45" s="277"/>
    </row>
    <row r="46" spans="1:21" ht="10.5" customHeight="1">
      <c r="A46" s="313">
        <v>22</v>
      </c>
      <c r="B46" s="314" t="s">
        <v>472</v>
      </c>
      <c r="C46" s="744"/>
      <c r="D46" s="322" t="s">
        <v>595</v>
      </c>
      <c r="E46" s="742">
        <v>22</v>
      </c>
      <c r="F46" s="323"/>
      <c r="G46" s="743"/>
      <c r="H46" s="323"/>
      <c r="I46" s="743"/>
      <c r="J46" s="326"/>
      <c r="K46" s="743"/>
      <c r="L46" s="330"/>
      <c r="M46" s="277"/>
    </row>
    <row r="47" spans="1:21" ht="10.5" customHeight="1">
      <c r="A47" s="313"/>
      <c r="B47" s="315"/>
      <c r="C47" s="250"/>
      <c r="D47" s="321"/>
      <c r="E47" s="743"/>
      <c r="F47" s="314" t="str">
        <f>D49</f>
        <v>АЛИМБАЕВА</v>
      </c>
      <c r="G47" s="744"/>
      <c r="H47" s="323"/>
      <c r="I47" s="743"/>
      <c r="J47" s="326"/>
      <c r="K47" s="743"/>
      <c r="L47" s="330"/>
      <c r="M47" s="277"/>
    </row>
    <row r="48" spans="1:21" ht="10.5" customHeight="1">
      <c r="A48" s="313">
        <v>23</v>
      </c>
      <c r="B48" s="314" t="s">
        <v>517</v>
      </c>
      <c r="C48" s="275"/>
      <c r="D48" s="321"/>
      <c r="E48" s="743"/>
      <c r="F48" s="320" t="s">
        <v>596</v>
      </c>
      <c r="G48" s="250"/>
      <c r="H48" s="323"/>
      <c r="I48" s="743"/>
      <c r="J48" s="326"/>
      <c r="K48" s="743"/>
      <c r="L48" s="330"/>
      <c r="M48" s="277"/>
    </row>
    <row r="49" spans="1:13" ht="10.5" customHeight="1">
      <c r="A49" s="313"/>
      <c r="B49" s="317"/>
      <c r="C49" s="742">
        <v>12</v>
      </c>
      <c r="D49" s="314" t="str">
        <f>B50</f>
        <v>АЛИМБАЕВА</v>
      </c>
      <c r="E49" s="744"/>
      <c r="F49" s="320"/>
      <c r="G49" s="250"/>
      <c r="H49" s="323"/>
      <c r="I49" s="743"/>
      <c r="J49" s="326"/>
      <c r="K49" s="743"/>
      <c r="L49" s="330"/>
      <c r="M49" s="277"/>
    </row>
    <row r="50" spans="1:13" ht="10.5" customHeight="1">
      <c r="A50" s="313">
        <v>24</v>
      </c>
      <c r="B50" s="314" t="s">
        <v>597</v>
      </c>
      <c r="C50" s="744"/>
      <c r="D50" s="320" t="s">
        <v>598</v>
      </c>
      <c r="E50" s="250"/>
      <c r="F50" s="320"/>
      <c r="G50" s="250"/>
      <c r="H50" s="323"/>
      <c r="I50" s="743"/>
      <c r="J50" s="326"/>
      <c r="K50" s="743"/>
      <c r="L50" s="330"/>
      <c r="M50" s="277"/>
    </row>
    <row r="51" spans="1:13" ht="10.5" customHeight="1">
      <c r="A51" s="313"/>
      <c r="B51" s="315"/>
      <c r="C51" s="250"/>
      <c r="D51" s="315"/>
      <c r="E51" s="250"/>
      <c r="F51" s="320"/>
      <c r="G51" s="250"/>
      <c r="H51" s="323"/>
      <c r="I51" s="743"/>
      <c r="J51" s="314" t="str">
        <f>H59</f>
        <v>ЛАВРОВА А.</v>
      </c>
      <c r="K51" s="744"/>
      <c r="L51" s="330"/>
      <c r="M51" s="277"/>
    </row>
    <row r="52" spans="1:13" ht="10.5" customHeight="1">
      <c r="A52" s="313">
        <v>25</v>
      </c>
      <c r="B52" s="314" t="s">
        <v>599</v>
      </c>
      <c r="C52" s="275"/>
      <c r="D52" s="320"/>
      <c r="E52" s="250"/>
      <c r="F52" s="320"/>
      <c r="G52" s="250"/>
      <c r="H52" s="323"/>
      <c r="I52" s="743"/>
      <c r="J52" s="333" t="s">
        <v>600</v>
      </c>
      <c r="K52" s="277"/>
      <c r="L52" s="330"/>
      <c r="M52" s="277"/>
    </row>
    <row r="53" spans="1:13" ht="10.5" customHeight="1">
      <c r="A53" s="313"/>
      <c r="B53" s="317"/>
      <c r="C53" s="742">
        <v>13</v>
      </c>
      <c r="D53" s="314" t="s">
        <v>599</v>
      </c>
      <c r="E53" s="275"/>
      <c r="F53" s="320"/>
      <c r="G53" s="250"/>
      <c r="H53" s="323"/>
      <c r="I53" s="743"/>
      <c r="J53" s="319"/>
      <c r="K53" s="277"/>
      <c r="L53" s="332"/>
      <c r="M53" s="334"/>
    </row>
    <row r="54" spans="1:13" ht="10.5" customHeight="1">
      <c r="A54" s="313">
        <v>26</v>
      </c>
      <c r="B54" s="314" t="s">
        <v>461</v>
      </c>
      <c r="C54" s="744"/>
      <c r="D54" s="322" t="s">
        <v>601</v>
      </c>
      <c r="E54" s="742">
        <v>23</v>
      </c>
      <c r="F54" s="320"/>
      <c r="G54" s="250"/>
      <c r="H54" s="323"/>
      <c r="I54" s="743"/>
      <c r="J54" s="319"/>
      <c r="K54" s="277"/>
      <c r="L54" s="330"/>
      <c r="M54" s="277"/>
    </row>
    <row r="55" spans="1:13" ht="10.5" customHeight="1">
      <c r="A55" s="313"/>
      <c r="B55" s="315"/>
      <c r="C55" s="250"/>
      <c r="D55" s="323"/>
      <c r="E55" s="743"/>
      <c r="F55" s="314" t="str">
        <f>D53</f>
        <v>САПАРОВА</v>
      </c>
      <c r="G55" s="275"/>
      <c r="H55" s="323"/>
      <c r="I55" s="743"/>
      <c r="J55" s="319"/>
      <c r="K55" s="335">
        <v>-31</v>
      </c>
      <c r="L55" s="314" t="str">
        <f>H59</f>
        <v>ЛАВРОВА А.</v>
      </c>
      <c r="M55" s="720">
        <v>2</v>
      </c>
    </row>
    <row r="56" spans="1:13" ht="10.5" customHeight="1">
      <c r="A56" s="313">
        <v>27</v>
      </c>
      <c r="B56" s="314" t="s">
        <v>543</v>
      </c>
      <c r="C56" s="275"/>
      <c r="D56" s="323"/>
      <c r="E56" s="743"/>
      <c r="F56" s="322" t="s">
        <v>602</v>
      </c>
      <c r="G56" s="742">
        <v>28</v>
      </c>
      <c r="H56" s="323"/>
      <c r="I56" s="743"/>
      <c r="J56" s="319"/>
      <c r="K56" s="277"/>
      <c r="L56" s="330"/>
      <c r="M56" s="720"/>
    </row>
    <row r="57" spans="1:13" ht="10.5" customHeight="1">
      <c r="A57" s="313"/>
      <c r="B57" s="317"/>
      <c r="C57" s="742">
        <v>14</v>
      </c>
      <c r="D57" s="314" t="str">
        <f>B58</f>
        <v>БОРИСЮК</v>
      </c>
      <c r="E57" s="744"/>
      <c r="F57" s="323"/>
      <c r="G57" s="743"/>
      <c r="H57" s="323"/>
      <c r="I57" s="743"/>
      <c r="J57" s="319"/>
      <c r="K57" s="277"/>
      <c r="L57" s="330"/>
      <c r="M57" s="277"/>
    </row>
    <row r="58" spans="1:13" ht="10.5" customHeight="1">
      <c r="A58" s="313">
        <v>28</v>
      </c>
      <c r="B58" s="314" t="s">
        <v>603</v>
      </c>
      <c r="C58" s="744"/>
      <c r="D58" s="320" t="s">
        <v>604</v>
      </c>
      <c r="E58" s="250"/>
      <c r="F58" s="323"/>
      <c r="G58" s="743"/>
      <c r="H58" s="323"/>
      <c r="I58" s="743"/>
      <c r="J58" s="319"/>
      <c r="K58" s="277"/>
      <c r="L58" s="330"/>
      <c r="M58" s="277"/>
    </row>
    <row r="59" spans="1:13" ht="10.5" customHeight="1">
      <c r="A59" s="313"/>
      <c r="B59" s="315"/>
      <c r="C59" s="250"/>
      <c r="D59" s="320"/>
      <c r="E59" s="250"/>
      <c r="F59" s="323"/>
      <c r="G59" s="743"/>
      <c r="H59" s="314" t="str">
        <f>F63</f>
        <v>ЛАВРОВА А.</v>
      </c>
      <c r="I59" s="744"/>
      <c r="J59" s="319"/>
      <c r="K59" s="277"/>
      <c r="L59" s="330"/>
      <c r="M59" s="277"/>
    </row>
    <row r="60" spans="1:13" ht="10.5" customHeight="1">
      <c r="A60" s="313">
        <v>29</v>
      </c>
      <c r="B60" s="336" t="s">
        <v>605</v>
      </c>
      <c r="C60" s="275"/>
      <c r="D60" s="320"/>
      <c r="E60" s="250"/>
      <c r="F60" s="323"/>
      <c r="G60" s="743"/>
      <c r="H60" s="320" t="s">
        <v>606</v>
      </c>
      <c r="I60" s="277"/>
      <c r="J60" s="319"/>
      <c r="K60" s="277"/>
      <c r="L60" s="277"/>
      <c r="M60" s="277"/>
    </row>
    <row r="61" spans="1:13" ht="10.5" customHeight="1">
      <c r="A61" s="313"/>
      <c r="B61" s="317"/>
      <c r="C61" s="742">
        <v>15</v>
      </c>
      <c r="D61" s="314" t="s">
        <v>460</v>
      </c>
      <c r="E61" s="275"/>
      <c r="F61" s="323"/>
      <c r="G61" s="743"/>
      <c r="H61" s="320"/>
      <c r="I61" s="277"/>
      <c r="J61" s="319"/>
      <c r="K61" s="277"/>
      <c r="L61" s="277"/>
      <c r="M61" s="277"/>
    </row>
    <row r="62" spans="1:13" ht="10.5" customHeight="1">
      <c r="A62" s="313">
        <v>30</v>
      </c>
      <c r="B62" s="314" t="s">
        <v>460</v>
      </c>
      <c r="C62" s="744"/>
      <c r="D62" s="322" t="s">
        <v>607</v>
      </c>
      <c r="E62" s="742">
        <v>24</v>
      </c>
      <c r="F62" s="323"/>
      <c r="G62" s="743"/>
      <c r="H62" s="320"/>
      <c r="I62" s="277"/>
      <c r="J62" s="319"/>
      <c r="K62" s="277"/>
      <c r="L62" s="277"/>
      <c r="M62" s="277"/>
    </row>
    <row r="63" spans="1:13" ht="10.5" customHeight="1">
      <c r="A63" s="313"/>
      <c r="B63" s="315"/>
      <c r="C63" s="250"/>
      <c r="D63" s="323"/>
      <c r="E63" s="743"/>
      <c r="F63" s="314" t="s">
        <v>608</v>
      </c>
      <c r="G63" s="744"/>
      <c r="H63" s="315"/>
      <c r="I63" s="277"/>
      <c r="J63" s="319"/>
      <c r="K63" s="277"/>
      <c r="L63" s="277"/>
      <c r="M63" s="277"/>
    </row>
    <row r="64" spans="1:13" ht="10.5" customHeight="1">
      <c r="A64" s="313">
        <v>31</v>
      </c>
      <c r="B64" s="314" t="s">
        <v>462</v>
      </c>
      <c r="C64" s="275"/>
      <c r="D64" s="323"/>
      <c r="E64" s="743"/>
      <c r="F64" s="320" t="s">
        <v>609</v>
      </c>
      <c r="G64" s="277"/>
      <c r="H64" s="315"/>
      <c r="I64" s="277"/>
      <c r="J64" s="319"/>
      <c r="K64" s="277"/>
      <c r="L64" s="277"/>
      <c r="M64" s="277"/>
    </row>
    <row r="65" spans="1:16" ht="10.5" customHeight="1">
      <c r="A65" s="313"/>
      <c r="B65" s="317"/>
      <c r="C65" s="742">
        <v>16</v>
      </c>
      <c r="D65" s="314" t="s">
        <v>608</v>
      </c>
      <c r="E65" s="744"/>
      <c r="F65" s="320"/>
      <c r="G65" s="277"/>
      <c r="H65" s="315"/>
      <c r="I65" s="277"/>
      <c r="J65" s="318"/>
      <c r="K65" s="277"/>
      <c r="L65" s="277"/>
      <c r="M65" s="277"/>
    </row>
    <row r="66" spans="1:16" ht="10.5" customHeight="1">
      <c r="A66" s="313">
        <v>32</v>
      </c>
      <c r="B66" s="314" t="s">
        <v>608</v>
      </c>
      <c r="C66" s="744"/>
      <c r="D66" s="320" t="s">
        <v>610</v>
      </c>
      <c r="E66" s="277"/>
      <c r="F66" s="315"/>
      <c r="G66" s="277"/>
      <c r="H66" s="315"/>
      <c r="I66" s="277"/>
      <c r="J66" s="318"/>
      <c r="K66" s="277"/>
      <c r="L66" s="277"/>
      <c r="M66" s="277"/>
    </row>
    <row r="67" spans="1:16" ht="10.5" customHeight="1">
      <c r="A67" s="277"/>
      <c r="B67" s="315"/>
      <c r="C67" s="277"/>
      <c r="D67" s="318"/>
      <c r="E67" s="277"/>
      <c r="F67" s="277"/>
      <c r="G67" s="277"/>
      <c r="H67" s="315"/>
      <c r="I67" s="277"/>
      <c r="J67" s="277"/>
      <c r="K67" s="277"/>
      <c r="L67" s="277"/>
      <c r="M67" s="277"/>
    </row>
    <row r="68" spans="1:16" ht="10.5" customHeight="1">
      <c r="A68" s="277"/>
      <c r="B68" s="741" t="s">
        <v>611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308"/>
      <c r="N68" s="308"/>
      <c r="O68" s="308"/>
      <c r="P68" s="308"/>
    </row>
    <row r="69" spans="1:16" ht="10.5" customHeight="1">
      <c r="A69" s="277"/>
      <c r="B69" s="741" t="s">
        <v>496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308"/>
      <c r="N69" s="308"/>
      <c r="O69" s="308"/>
      <c r="P69" s="308"/>
    </row>
    <row r="70" spans="1:16" ht="10.5" customHeight="1"/>
    <row r="75" spans="1:16">
      <c r="A75" s="75"/>
    </row>
    <row r="76" spans="1:16">
      <c r="A76" s="75"/>
    </row>
    <row r="77" spans="1:16">
      <c r="A77" s="75"/>
    </row>
    <row r="78" spans="1:16">
      <c r="A78" s="75"/>
    </row>
    <row r="83" spans="1:1">
      <c r="A83" s="75"/>
    </row>
    <row r="84" spans="1:1">
      <c r="A84" s="75"/>
    </row>
    <row r="85" spans="1:1">
      <c r="A85" s="75"/>
    </row>
    <row r="86" spans="1:1">
      <c r="A86" s="75"/>
    </row>
    <row r="91" spans="1:1">
      <c r="A91" s="75"/>
    </row>
    <row r="92" spans="1:1">
      <c r="A92" s="75"/>
    </row>
    <row r="93" spans="1:1">
      <c r="A93" s="75"/>
    </row>
    <row r="94" spans="1:1">
      <c r="A94" s="75"/>
    </row>
    <row r="99" spans="1:1">
      <c r="A99" s="75"/>
    </row>
    <row r="100" spans="1:1">
      <c r="A100" s="75"/>
    </row>
    <row r="101" spans="1:1">
      <c r="A101" s="75"/>
    </row>
    <row r="102" spans="1:1">
      <c r="A102" s="75"/>
    </row>
  </sheetData>
  <mergeCells count="38">
    <mergeCell ref="B1:L1"/>
    <mergeCell ref="B2:L2"/>
    <mergeCell ref="B3:L3"/>
    <mergeCell ref="C5:C6"/>
    <mergeCell ref="E6:E9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C29:C30"/>
    <mergeCell ref="D30:E30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B68:L68"/>
    <mergeCell ref="B69:L69"/>
    <mergeCell ref="E54:E57"/>
    <mergeCell ref="M55:M56"/>
    <mergeCell ref="G56:G63"/>
    <mergeCell ref="C57:C58"/>
    <mergeCell ref="C61:C62"/>
    <mergeCell ref="E62:E65"/>
    <mergeCell ref="C65:C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СписокЖ</vt:lpstr>
      <vt:lpstr>СписокМ</vt:lpstr>
      <vt:lpstr>Ком.Пр.Ж.М.</vt:lpstr>
      <vt:lpstr>Ком.Ф.Ж.</vt:lpstr>
      <vt:lpstr>Сводн.Ж.</vt:lpstr>
      <vt:lpstr>Ком.Ф.М.</vt:lpstr>
      <vt:lpstr>Сводн.М.</vt:lpstr>
      <vt:lpstr>Лич.Под.Ж.</vt:lpstr>
      <vt:lpstr>ФЖ 1лист.</vt:lpstr>
      <vt:lpstr>ФЖ 2лист.</vt:lpstr>
      <vt:lpstr>ФЖ 3лист</vt:lpstr>
      <vt:lpstr>Лич.Под.М.</vt:lpstr>
      <vt:lpstr>ФМ 1лист</vt:lpstr>
      <vt:lpstr>ФМ 2лист</vt:lpstr>
      <vt:lpstr>ФМ 3лист</vt:lpstr>
      <vt:lpstr>ПЖ</vt:lpstr>
      <vt:lpstr>ПСМ</vt:lpstr>
      <vt:lpstr>ПМ</vt:lpstr>
      <vt:lpstr>ВыпК.</vt:lpstr>
      <vt:lpstr>ВыпЛ.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2021-01-22T11:19:36Z</dcterms:modified>
</cp:coreProperties>
</file>