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155" tabRatio="911"/>
  </bookViews>
  <sheets>
    <sheet name="Табл. 2лига" sheetId="79" r:id="rId1"/>
    <sheet name="Итог.2лига." sheetId="83" r:id="rId2"/>
    <sheet name="Табл. 3лига." sheetId="80" r:id="rId3"/>
    <sheet name="Финал 3лига" sheetId="81" r:id="rId4"/>
    <sheet name="Итог.3лига." sheetId="82" r:id="rId5"/>
  </sheets>
  <externalReferences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F33" i="83" l="1"/>
  <c r="F32" i="83"/>
  <c r="F31" i="83"/>
  <c r="F30" i="83"/>
  <c r="F29" i="83"/>
  <c r="F28" i="83"/>
  <c r="F27" i="83"/>
  <c r="F26" i="83"/>
  <c r="F25" i="83"/>
  <c r="F24" i="83"/>
  <c r="F23" i="83"/>
  <c r="F17" i="83"/>
  <c r="F16" i="83"/>
  <c r="F15" i="83"/>
  <c r="F14" i="83"/>
  <c r="F13" i="83"/>
  <c r="F12" i="83"/>
  <c r="F11" i="83"/>
  <c r="F10" i="83"/>
  <c r="F9" i="83"/>
  <c r="F8" i="83"/>
  <c r="F7" i="83"/>
  <c r="F33" i="82"/>
  <c r="F32" i="82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6" i="82"/>
  <c r="F15" i="82"/>
  <c r="F14" i="82"/>
  <c r="F13" i="82"/>
  <c r="F12" i="82"/>
  <c r="F11" i="82"/>
  <c r="F10" i="82"/>
  <c r="AB137" i="80"/>
  <c r="C137" i="80"/>
  <c r="AA136" i="80"/>
  <c r="X138" i="80" s="1"/>
  <c r="Z136" i="80"/>
  <c r="Y138" i="80" s="1"/>
  <c r="AB135" i="80"/>
  <c r="C135" i="80"/>
  <c r="AA134" i="80"/>
  <c r="V138" i="80" s="1"/>
  <c r="Z134" i="80"/>
  <c r="W138" i="80" s="1"/>
  <c r="Y134" i="80"/>
  <c r="V136" i="80" s="1"/>
  <c r="X134" i="80"/>
  <c r="W136" i="80" s="1"/>
  <c r="AB133" i="80"/>
  <c r="C133" i="80"/>
  <c r="AA132" i="80"/>
  <c r="T138" i="80" s="1"/>
  <c r="Z132" i="80"/>
  <c r="U138" i="80" s="1"/>
  <c r="Y132" i="80"/>
  <c r="T136" i="80" s="1"/>
  <c r="X132" i="80"/>
  <c r="U136" i="80" s="1"/>
  <c r="W132" i="80"/>
  <c r="T134" i="80" s="1"/>
  <c r="V132" i="80"/>
  <c r="U134" i="80" s="1"/>
  <c r="AB131" i="80"/>
  <c r="C131" i="80"/>
  <c r="AA130" i="80"/>
  <c r="R138" i="80" s="1"/>
  <c r="Z130" i="80"/>
  <c r="S138" i="80" s="1"/>
  <c r="Y130" i="80"/>
  <c r="R136" i="80" s="1"/>
  <c r="X130" i="80"/>
  <c r="S136" i="80" s="1"/>
  <c r="W130" i="80"/>
  <c r="R134" i="80" s="1"/>
  <c r="V130" i="80"/>
  <c r="S134" i="80" s="1"/>
  <c r="U130" i="80"/>
  <c r="R132" i="80" s="1"/>
  <c r="T130" i="80"/>
  <c r="S132" i="80" s="1"/>
  <c r="AB129" i="80"/>
  <c r="C129" i="80"/>
  <c r="AA128" i="80"/>
  <c r="P138" i="80" s="1"/>
  <c r="Z128" i="80"/>
  <c r="Q138" i="80" s="1"/>
  <c r="Y128" i="80"/>
  <c r="P136" i="80" s="1"/>
  <c r="X128" i="80"/>
  <c r="Q136" i="80" s="1"/>
  <c r="W128" i="80"/>
  <c r="P134" i="80" s="1"/>
  <c r="V128" i="80"/>
  <c r="Q134" i="80" s="1"/>
  <c r="U128" i="80"/>
  <c r="P132" i="80" s="1"/>
  <c r="T128" i="80"/>
  <c r="Q132" i="80" s="1"/>
  <c r="S128" i="80"/>
  <c r="P130" i="80" s="1"/>
  <c r="R128" i="80"/>
  <c r="Q130" i="80" s="1"/>
  <c r="AB127" i="80"/>
  <c r="C127" i="80"/>
  <c r="AA126" i="80"/>
  <c r="N138" i="80" s="1"/>
  <c r="Z126" i="80"/>
  <c r="O138" i="80" s="1"/>
  <c r="Y126" i="80"/>
  <c r="N136" i="80" s="1"/>
  <c r="X126" i="80"/>
  <c r="O136" i="80" s="1"/>
  <c r="W126" i="80"/>
  <c r="N134" i="80" s="1"/>
  <c r="V126" i="80"/>
  <c r="O134" i="80" s="1"/>
  <c r="U126" i="80"/>
  <c r="N132" i="80" s="1"/>
  <c r="T126" i="80"/>
  <c r="O132" i="80" s="1"/>
  <c r="S126" i="80"/>
  <c r="N130" i="80" s="1"/>
  <c r="R126" i="80"/>
  <c r="O130" i="80" s="1"/>
  <c r="Q126" i="80"/>
  <c r="N128" i="80" s="1"/>
  <c r="P126" i="80"/>
  <c r="O128" i="80" s="1"/>
  <c r="AB125" i="80"/>
  <c r="C125" i="80"/>
  <c r="AA124" i="80"/>
  <c r="L138" i="80" s="1"/>
  <c r="Z124" i="80"/>
  <c r="M138" i="80" s="1"/>
  <c r="Y124" i="80"/>
  <c r="L136" i="80" s="1"/>
  <c r="X124" i="80"/>
  <c r="M136" i="80" s="1"/>
  <c r="W124" i="80"/>
  <c r="L134" i="80" s="1"/>
  <c r="V124" i="80"/>
  <c r="M134" i="80" s="1"/>
  <c r="U124" i="80"/>
  <c r="L132" i="80" s="1"/>
  <c r="T124" i="80"/>
  <c r="M132" i="80" s="1"/>
  <c r="S124" i="80"/>
  <c r="L130" i="80" s="1"/>
  <c r="R124" i="80"/>
  <c r="M130" i="80" s="1"/>
  <c r="Q124" i="80"/>
  <c r="L128" i="80" s="1"/>
  <c r="P124" i="80"/>
  <c r="M128" i="80" s="1"/>
  <c r="O124" i="80"/>
  <c r="L126" i="80" s="1"/>
  <c r="N124" i="80"/>
  <c r="M126" i="80" s="1"/>
  <c r="AB123" i="80"/>
  <c r="C123" i="80"/>
  <c r="AA122" i="80"/>
  <c r="J138" i="80" s="1"/>
  <c r="Z122" i="80"/>
  <c r="K138" i="80" s="1"/>
  <c r="Y122" i="80"/>
  <c r="J136" i="80" s="1"/>
  <c r="X122" i="80"/>
  <c r="K136" i="80" s="1"/>
  <c r="W122" i="80"/>
  <c r="J134" i="80" s="1"/>
  <c r="V122" i="80"/>
  <c r="K134" i="80" s="1"/>
  <c r="U122" i="80"/>
  <c r="J132" i="80" s="1"/>
  <c r="T122" i="80"/>
  <c r="K132" i="80" s="1"/>
  <c r="S122" i="80"/>
  <c r="J130" i="80" s="1"/>
  <c r="R122" i="80"/>
  <c r="K130" i="80" s="1"/>
  <c r="Q122" i="80"/>
  <c r="J128" i="80" s="1"/>
  <c r="P122" i="80"/>
  <c r="K128" i="80" s="1"/>
  <c r="O122" i="80"/>
  <c r="J126" i="80" s="1"/>
  <c r="N122" i="80"/>
  <c r="K126" i="80" s="1"/>
  <c r="M122" i="80"/>
  <c r="J124" i="80" s="1"/>
  <c r="L122" i="80"/>
  <c r="K124" i="80" s="1"/>
  <c r="E122" i="80"/>
  <c r="AB121" i="80"/>
  <c r="C121" i="80"/>
  <c r="AA120" i="80"/>
  <c r="H138" i="80" s="1"/>
  <c r="Z120" i="80"/>
  <c r="I138" i="80" s="1"/>
  <c r="Y120" i="80"/>
  <c r="H136" i="80" s="1"/>
  <c r="X120" i="80"/>
  <c r="I136" i="80" s="1"/>
  <c r="W120" i="80"/>
  <c r="H134" i="80" s="1"/>
  <c r="V120" i="80"/>
  <c r="I134" i="80" s="1"/>
  <c r="U120" i="80"/>
  <c r="H132" i="80" s="1"/>
  <c r="T120" i="80"/>
  <c r="I132" i="80" s="1"/>
  <c r="S120" i="80"/>
  <c r="H130" i="80" s="1"/>
  <c r="R120" i="80"/>
  <c r="I130" i="80" s="1"/>
  <c r="Q120" i="80"/>
  <c r="H128" i="80" s="1"/>
  <c r="P120" i="80"/>
  <c r="I128" i="80" s="1"/>
  <c r="O120" i="80"/>
  <c r="H126" i="80" s="1"/>
  <c r="N120" i="80"/>
  <c r="I126" i="80" s="1"/>
  <c r="M120" i="80"/>
  <c r="H124" i="80" s="1"/>
  <c r="L120" i="80"/>
  <c r="I124" i="80" s="1"/>
  <c r="K120" i="80"/>
  <c r="H122" i="80" s="1"/>
  <c r="J120" i="80"/>
  <c r="I122" i="80" s="1"/>
  <c r="AB119" i="80"/>
  <c r="C119" i="80"/>
  <c r="AA118" i="80"/>
  <c r="F138" i="80" s="1"/>
  <c r="Z118" i="80"/>
  <c r="G138" i="80" s="1"/>
  <c r="Y118" i="80"/>
  <c r="F136" i="80" s="1"/>
  <c r="X118" i="80"/>
  <c r="G136" i="80" s="1"/>
  <c r="W118" i="80"/>
  <c r="F134" i="80" s="1"/>
  <c r="V118" i="80"/>
  <c r="G134" i="80" s="1"/>
  <c r="U118" i="80"/>
  <c r="F132" i="80" s="1"/>
  <c r="T118" i="80"/>
  <c r="G132" i="80" s="1"/>
  <c r="S118" i="80"/>
  <c r="F130" i="80" s="1"/>
  <c r="R118" i="80"/>
  <c r="G130" i="80" s="1"/>
  <c r="Q118" i="80"/>
  <c r="F128" i="80" s="1"/>
  <c r="P118" i="80"/>
  <c r="G128" i="80" s="1"/>
  <c r="O118" i="80"/>
  <c r="F126" i="80" s="1"/>
  <c r="N118" i="80"/>
  <c r="G126" i="80" s="1"/>
  <c r="M118" i="80"/>
  <c r="F124" i="80" s="1"/>
  <c r="L118" i="80"/>
  <c r="G124" i="80" s="1"/>
  <c r="K118" i="80"/>
  <c r="F122" i="80" s="1"/>
  <c r="J118" i="80"/>
  <c r="G122" i="80" s="1"/>
  <c r="I118" i="80"/>
  <c r="F120" i="80" s="1"/>
  <c r="H118" i="80"/>
  <c r="G120" i="80" s="1"/>
  <c r="E118" i="80"/>
  <c r="D118" i="80"/>
  <c r="AB117" i="80"/>
  <c r="C117" i="80"/>
  <c r="AA116" i="80"/>
  <c r="D138" i="80" s="1"/>
  <c r="Z116" i="80"/>
  <c r="E138" i="80" s="1"/>
  <c r="Y116" i="80"/>
  <c r="D136" i="80" s="1"/>
  <c r="X116" i="80"/>
  <c r="E136" i="80" s="1"/>
  <c r="W116" i="80"/>
  <c r="D134" i="80" s="1"/>
  <c r="V116" i="80"/>
  <c r="E134" i="80" s="1"/>
  <c r="U116" i="80"/>
  <c r="D132" i="80" s="1"/>
  <c r="T116" i="80"/>
  <c r="E132" i="80" s="1"/>
  <c r="S116" i="80"/>
  <c r="D130" i="80" s="1"/>
  <c r="R116" i="80"/>
  <c r="E130" i="80" s="1"/>
  <c r="Q116" i="80"/>
  <c r="D128" i="80" s="1"/>
  <c r="P116" i="80"/>
  <c r="E128" i="80" s="1"/>
  <c r="O116" i="80"/>
  <c r="D126" i="80" s="1"/>
  <c r="N116" i="80"/>
  <c r="E126" i="80" s="1"/>
  <c r="M116" i="80"/>
  <c r="D124" i="80" s="1"/>
  <c r="L116" i="80"/>
  <c r="E124" i="80" s="1"/>
  <c r="K116" i="80"/>
  <c r="D122" i="80" s="1"/>
  <c r="J116" i="80"/>
  <c r="I116" i="80"/>
  <c r="D120" i="80" s="1"/>
  <c r="H116" i="80"/>
  <c r="E120" i="80" s="1"/>
  <c r="AB115" i="80"/>
  <c r="K109" i="80"/>
  <c r="J109" i="80"/>
  <c r="I109" i="80"/>
  <c r="H109" i="80"/>
  <c r="G109" i="80"/>
  <c r="F109" i="80"/>
  <c r="E109" i="80"/>
  <c r="D109" i="80"/>
  <c r="AB108" i="80"/>
  <c r="C108" i="80"/>
  <c r="AA107" i="80"/>
  <c r="X109" i="80" s="1"/>
  <c r="Z107" i="80"/>
  <c r="Y109" i="80" s="1"/>
  <c r="K107" i="80"/>
  <c r="J107" i="80"/>
  <c r="I107" i="80"/>
  <c r="H107" i="80"/>
  <c r="G107" i="80"/>
  <c r="F107" i="80"/>
  <c r="E107" i="80"/>
  <c r="D107" i="80"/>
  <c r="AB106" i="80"/>
  <c r="C106" i="80"/>
  <c r="AA105" i="80"/>
  <c r="V109" i="80" s="1"/>
  <c r="Z105" i="80"/>
  <c r="W109" i="80" s="1"/>
  <c r="Y105" i="80"/>
  <c r="V107" i="80" s="1"/>
  <c r="X105" i="80"/>
  <c r="W107" i="80" s="1"/>
  <c r="K105" i="80"/>
  <c r="J105" i="80"/>
  <c r="I105" i="80"/>
  <c r="H105" i="80"/>
  <c r="G105" i="80"/>
  <c r="F105" i="80"/>
  <c r="E105" i="80"/>
  <c r="D105" i="80"/>
  <c r="AB104" i="80"/>
  <c r="C104" i="80"/>
  <c r="AA103" i="80"/>
  <c r="T109" i="80" s="1"/>
  <c r="Z103" i="80"/>
  <c r="U109" i="80" s="1"/>
  <c r="Y103" i="80"/>
  <c r="T107" i="80" s="1"/>
  <c r="X103" i="80"/>
  <c r="U107" i="80" s="1"/>
  <c r="W103" i="80"/>
  <c r="T105" i="80" s="1"/>
  <c r="V103" i="80"/>
  <c r="U105" i="80" s="1"/>
  <c r="K103" i="80"/>
  <c r="J103" i="80"/>
  <c r="I103" i="80"/>
  <c r="H103" i="80"/>
  <c r="G103" i="80"/>
  <c r="F103" i="80"/>
  <c r="E103" i="80"/>
  <c r="D103" i="80"/>
  <c r="AB102" i="80"/>
  <c r="C102" i="80"/>
  <c r="AA101" i="80"/>
  <c r="R109" i="80" s="1"/>
  <c r="Z101" i="80"/>
  <c r="S109" i="80" s="1"/>
  <c r="Y101" i="80"/>
  <c r="R107" i="80" s="1"/>
  <c r="X101" i="80"/>
  <c r="S107" i="80" s="1"/>
  <c r="W101" i="80"/>
  <c r="R105" i="80" s="1"/>
  <c r="V101" i="80"/>
  <c r="S105" i="80" s="1"/>
  <c r="U101" i="80"/>
  <c r="R103" i="80" s="1"/>
  <c r="T101" i="80"/>
  <c r="S103" i="80" s="1"/>
  <c r="K101" i="80"/>
  <c r="J101" i="80"/>
  <c r="I101" i="80"/>
  <c r="H101" i="80"/>
  <c r="G101" i="80"/>
  <c r="F101" i="80"/>
  <c r="E101" i="80"/>
  <c r="D101" i="80"/>
  <c r="AB100" i="80"/>
  <c r="C100" i="80"/>
  <c r="AA99" i="80"/>
  <c r="P109" i="80" s="1"/>
  <c r="Z99" i="80"/>
  <c r="Q109" i="80" s="1"/>
  <c r="Y99" i="80"/>
  <c r="P107" i="80" s="1"/>
  <c r="X99" i="80"/>
  <c r="Q107" i="80" s="1"/>
  <c r="W99" i="80"/>
  <c r="P105" i="80" s="1"/>
  <c r="V99" i="80"/>
  <c r="Q105" i="80" s="1"/>
  <c r="U99" i="80"/>
  <c r="P103" i="80" s="1"/>
  <c r="T99" i="80"/>
  <c r="Q103" i="80" s="1"/>
  <c r="S99" i="80"/>
  <c r="P101" i="80" s="1"/>
  <c r="R99" i="80"/>
  <c r="Q101" i="80" s="1"/>
  <c r="K99" i="80"/>
  <c r="J99" i="80"/>
  <c r="I99" i="80"/>
  <c r="H99" i="80"/>
  <c r="G99" i="80"/>
  <c r="F99" i="80"/>
  <c r="E99" i="80"/>
  <c r="D99" i="80"/>
  <c r="AB98" i="80"/>
  <c r="C98" i="80"/>
  <c r="AA97" i="80"/>
  <c r="N109" i="80" s="1"/>
  <c r="Z97" i="80"/>
  <c r="O109" i="80" s="1"/>
  <c r="Y97" i="80"/>
  <c r="N107" i="80" s="1"/>
  <c r="X97" i="80"/>
  <c r="O107" i="80" s="1"/>
  <c r="W97" i="80"/>
  <c r="N105" i="80" s="1"/>
  <c r="V97" i="80"/>
  <c r="O105" i="80" s="1"/>
  <c r="U97" i="80"/>
  <c r="N103" i="80" s="1"/>
  <c r="T97" i="80"/>
  <c r="O103" i="80" s="1"/>
  <c r="S97" i="80"/>
  <c r="N101" i="80" s="1"/>
  <c r="R97" i="80"/>
  <c r="O101" i="80" s="1"/>
  <c r="Q97" i="80"/>
  <c r="N99" i="80" s="1"/>
  <c r="P97" i="80"/>
  <c r="O99" i="80" s="1"/>
  <c r="L97" i="80"/>
  <c r="K97" i="80"/>
  <c r="J97" i="80"/>
  <c r="I97" i="80"/>
  <c r="H97" i="80"/>
  <c r="G97" i="80"/>
  <c r="F97" i="80"/>
  <c r="E97" i="80"/>
  <c r="D97" i="80"/>
  <c r="AB96" i="80"/>
  <c r="C96" i="80"/>
  <c r="AA95" i="80"/>
  <c r="L109" i="80" s="1"/>
  <c r="Z95" i="80"/>
  <c r="M109" i="80" s="1"/>
  <c r="Y95" i="80"/>
  <c r="L107" i="80" s="1"/>
  <c r="X95" i="80"/>
  <c r="M107" i="80" s="1"/>
  <c r="W95" i="80"/>
  <c r="L105" i="80" s="1"/>
  <c r="V95" i="80"/>
  <c r="M105" i="80" s="1"/>
  <c r="U95" i="80"/>
  <c r="L103" i="80" s="1"/>
  <c r="T95" i="80"/>
  <c r="M103" i="80" s="1"/>
  <c r="S95" i="80"/>
  <c r="L101" i="80" s="1"/>
  <c r="R95" i="80"/>
  <c r="M101" i="80" s="1"/>
  <c r="Q95" i="80"/>
  <c r="L99" i="80" s="1"/>
  <c r="P95" i="80"/>
  <c r="M99" i="80" s="1"/>
  <c r="O95" i="80"/>
  <c r="N95" i="80"/>
  <c r="M97" i="80" s="1"/>
  <c r="K95" i="80"/>
  <c r="J95" i="80"/>
  <c r="I95" i="80"/>
  <c r="H95" i="80"/>
  <c r="G95" i="80"/>
  <c r="F95" i="80"/>
  <c r="E95" i="80"/>
  <c r="D95" i="80"/>
  <c r="AB94" i="80"/>
  <c r="C94" i="80"/>
  <c r="I93" i="80"/>
  <c r="H93" i="80"/>
  <c r="G93" i="80"/>
  <c r="F93" i="80"/>
  <c r="E93" i="80"/>
  <c r="D93" i="80"/>
  <c r="AB92" i="80"/>
  <c r="C92" i="80"/>
  <c r="G91" i="80"/>
  <c r="F91" i="80"/>
  <c r="E91" i="80"/>
  <c r="D91" i="80"/>
  <c r="AB90" i="80"/>
  <c r="C90" i="80"/>
  <c r="E89" i="80"/>
  <c r="D89" i="80"/>
  <c r="AB88" i="80"/>
  <c r="C88" i="80"/>
  <c r="AB86" i="80"/>
  <c r="Y65" i="80"/>
  <c r="X65" i="80"/>
  <c r="W65" i="80"/>
  <c r="V65" i="80"/>
  <c r="U65" i="80"/>
  <c r="T65" i="80"/>
  <c r="S65" i="80"/>
  <c r="R65" i="80"/>
  <c r="Q65" i="80"/>
  <c r="P65" i="80"/>
  <c r="O65" i="80"/>
  <c r="N65" i="80"/>
  <c r="M65" i="80"/>
  <c r="L65" i="80"/>
  <c r="K65" i="80"/>
  <c r="J65" i="80"/>
  <c r="I65" i="80"/>
  <c r="H65" i="80"/>
  <c r="G65" i="80"/>
  <c r="F65" i="80"/>
  <c r="E65" i="80"/>
  <c r="D65" i="80"/>
  <c r="AB64" i="80"/>
  <c r="W63" i="80"/>
  <c r="V63" i="80"/>
  <c r="U63" i="80"/>
  <c r="T63" i="80"/>
  <c r="S63" i="80"/>
  <c r="R63" i="80"/>
  <c r="Q63" i="80"/>
  <c r="P63" i="80"/>
  <c r="O63" i="80"/>
  <c r="N63" i="80"/>
  <c r="M63" i="80"/>
  <c r="L63" i="80"/>
  <c r="K63" i="80"/>
  <c r="J63" i="80"/>
  <c r="I63" i="80"/>
  <c r="H63" i="80"/>
  <c r="G63" i="80"/>
  <c r="F63" i="80"/>
  <c r="E63" i="80"/>
  <c r="D63" i="80"/>
  <c r="AB62" i="80"/>
  <c r="U61" i="80"/>
  <c r="T61" i="80"/>
  <c r="S61" i="80"/>
  <c r="R61" i="80"/>
  <c r="Q61" i="80"/>
  <c r="P61" i="80"/>
  <c r="O61" i="80"/>
  <c r="N61" i="80"/>
  <c r="M61" i="80"/>
  <c r="L61" i="80"/>
  <c r="K61" i="80"/>
  <c r="J61" i="80"/>
  <c r="I61" i="80"/>
  <c r="H61" i="80"/>
  <c r="G61" i="80"/>
  <c r="F61" i="80"/>
  <c r="E61" i="80"/>
  <c r="D61" i="80"/>
  <c r="AB60" i="80"/>
  <c r="S59" i="80"/>
  <c r="R59" i="80"/>
  <c r="Q59" i="80"/>
  <c r="P59" i="80"/>
  <c r="O59" i="80"/>
  <c r="N59" i="80"/>
  <c r="M59" i="80"/>
  <c r="L59" i="80"/>
  <c r="K59" i="80"/>
  <c r="J59" i="80"/>
  <c r="I59" i="80"/>
  <c r="H59" i="80"/>
  <c r="G59" i="80"/>
  <c r="F59" i="80"/>
  <c r="E59" i="80"/>
  <c r="D59" i="80"/>
  <c r="AB58" i="80"/>
  <c r="Q57" i="80"/>
  <c r="P57" i="80"/>
  <c r="O57" i="80"/>
  <c r="N57" i="80"/>
  <c r="M57" i="80"/>
  <c r="L57" i="80"/>
  <c r="K57" i="80"/>
  <c r="J57" i="80"/>
  <c r="I57" i="80"/>
  <c r="H57" i="80"/>
  <c r="G57" i="80"/>
  <c r="F57" i="80"/>
  <c r="E57" i="80"/>
  <c r="D57" i="80"/>
  <c r="AB56" i="80"/>
  <c r="O55" i="80"/>
  <c r="N55" i="80"/>
  <c r="M55" i="80"/>
  <c r="L55" i="80"/>
  <c r="K55" i="80"/>
  <c r="J55" i="80"/>
  <c r="I55" i="80"/>
  <c r="H55" i="80"/>
  <c r="G55" i="80"/>
  <c r="F55" i="80"/>
  <c r="E55" i="80"/>
  <c r="D55" i="80"/>
  <c r="AB54" i="80"/>
  <c r="M53" i="80"/>
  <c r="L53" i="80"/>
  <c r="K53" i="80"/>
  <c r="J53" i="80"/>
  <c r="I53" i="80"/>
  <c r="H53" i="80"/>
  <c r="G53" i="80"/>
  <c r="F53" i="80"/>
  <c r="E53" i="80"/>
  <c r="D53" i="80"/>
  <c r="AB52" i="80"/>
  <c r="K51" i="80"/>
  <c r="J51" i="80"/>
  <c r="I51" i="80"/>
  <c r="H51" i="80"/>
  <c r="G51" i="80"/>
  <c r="F51" i="80"/>
  <c r="E51" i="80"/>
  <c r="D51" i="80"/>
  <c r="AB50" i="80"/>
  <c r="I49" i="80"/>
  <c r="H49" i="80"/>
  <c r="G49" i="80"/>
  <c r="F49" i="80"/>
  <c r="E49" i="80"/>
  <c r="D49" i="80"/>
  <c r="AB48" i="80"/>
  <c r="G47" i="80"/>
  <c r="F47" i="80"/>
  <c r="E47" i="80"/>
  <c r="D47" i="80"/>
  <c r="AB46" i="80"/>
  <c r="E45" i="80"/>
  <c r="D45" i="80"/>
  <c r="AB44" i="80"/>
  <c r="AB42" i="80"/>
  <c r="Y31" i="80"/>
  <c r="X31" i="80"/>
  <c r="W31" i="80"/>
  <c r="V31" i="80"/>
  <c r="U31" i="80"/>
  <c r="T31" i="80"/>
  <c r="S31" i="80"/>
  <c r="R31" i="80"/>
  <c r="Q31" i="80"/>
  <c r="P31" i="80"/>
  <c r="O31" i="80"/>
  <c r="N31" i="80"/>
  <c r="M31" i="80"/>
  <c r="L31" i="80"/>
  <c r="K31" i="80"/>
  <c r="J31" i="80"/>
  <c r="I31" i="80"/>
  <c r="H31" i="80"/>
  <c r="G31" i="80"/>
  <c r="F31" i="80"/>
  <c r="E31" i="80"/>
  <c r="D31" i="80"/>
  <c r="AB30" i="80"/>
  <c r="W29" i="80"/>
  <c r="V29" i="80"/>
  <c r="U29" i="80"/>
  <c r="T29" i="80"/>
  <c r="S29" i="80"/>
  <c r="R29" i="80"/>
  <c r="Q29" i="80"/>
  <c r="P29" i="80"/>
  <c r="O29" i="80"/>
  <c r="N29" i="80"/>
  <c r="M29" i="80"/>
  <c r="L29" i="80"/>
  <c r="K29" i="80"/>
  <c r="J29" i="80"/>
  <c r="I29" i="80"/>
  <c r="H29" i="80"/>
  <c r="G29" i="80"/>
  <c r="F29" i="80"/>
  <c r="E29" i="80"/>
  <c r="D29" i="80"/>
  <c r="AB28" i="80"/>
  <c r="U27" i="80"/>
  <c r="T27" i="80"/>
  <c r="S27" i="80"/>
  <c r="R27" i="80"/>
  <c r="Q27" i="80"/>
  <c r="P27" i="80"/>
  <c r="O27" i="80"/>
  <c r="N27" i="80"/>
  <c r="M27" i="80"/>
  <c r="L27" i="80"/>
  <c r="K27" i="80"/>
  <c r="J27" i="80"/>
  <c r="I27" i="80"/>
  <c r="H27" i="80"/>
  <c r="G27" i="80"/>
  <c r="F27" i="80"/>
  <c r="E27" i="80"/>
  <c r="D27" i="80"/>
  <c r="AB26" i="80"/>
  <c r="S25" i="80"/>
  <c r="R25" i="80"/>
  <c r="Q25" i="80"/>
  <c r="P25" i="80"/>
  <c r="O25" i="80"/>
  <c r="N25" i="80"/>
  <c r="M25" i="80"/>
  <c r="L25" i="80"/>
  <c r="K25" i="80"/>
  <c r="J25" i="80"/>
  <c r="I25" i="80"/>
  <c r="H25" i="80"/>
  <c r="G25" i="80"/>
  <c r="F25" i="80"/>
  <c r="E25" i="80"/>
  <c r="D25" i="80"/>
  <c r="AB24" i="80"/>
  <c r="Q23" i="80"/>
  <c r="P23" i="80"/>
  <c r="O23" i="80"/>
  <c r="N23" i="80"/>
  <c r="M23" i="80"/>
  <c r="L23" i="80"/>
  <c r="K23" i="80"/>
  <c r="J23" i="80"/>
  <c r="I23" i="80"/>
  <c r="H23" i="80"/>
  <c r="G23" i="80"/>
  <c r="F23" i="80"/>
  <c r="E23" i="80"/>
  <c r="D23" i="80"/>
  <c r="AB22" i="80"/>
  <c r="O21" i="80"/>
  <c r="N21" i="80"/>
  <c r="M21" i="80"/>
  <c r="L21" i="80"/>
  <c r="K21" i="80"/>
  <c r="J21" i="80"/>
  <c r="I21" i="80"/>
  <c r="H21" i="80"/>
  <c r="G21" i="80"/>
  <c r="F21" i="80"/>
  <c r="E21" i="80"/>
  <c r="D21" i="80"/>
  <c r="AB20" i="80"/>
  <c r="M19" i="80"/>
  <c r="L19" i="80"/>
  <c r="K19" i="80"/>
  <c r="J19" i="80"/>
  <c r="I19" i="80"/>
  <c r="H19" i="80"/>
  <c r="G19" i="80"/>
  <c r="F19" i="80"/>
  <c r="E19" i="80"/>
  <c r="D19" i="80"/>
  <c r="AB18" i="80"/>
  <c r="K17" i="80"/>
  <c r="J17" i="80"/>
  <c r="I17" i="80"/>
  <c r="H17" i="80"/>
  <c r="G17" i="80"/>
  <c r="F17" i="80"/>
  <c r="E17" i="80"/>
  <c r="D17" i="80"/>
  <c r="AB16" i="80"/>
  <c r="I15" i="80"/>
  <c r="H15" i="80"/>
  <c r="G15" i="80"/>
  <c r="F15" i="80"/>
  <c r="E15" i="80"/>
  <c r="D15" i="80"/>
  <c r="AB14" i="80"/>
  <c r="G13" i="80"/>
  <c r="F13" i="80"/>
  <c r="E13" i="80"/>
  <c r="D13" i="80"/>
  <c r="AB12" i="80"/>
  <c r="E11" i="80"/>
  <c r="D11" i="80"/>
  <c r="AB10" i="80"/>
  <c r="AB8" i="80"/>
  <c r="BP66" i="79"/>
  <c r="BO66" i="79"/>
  <c r="BN66" i="79"/>
  <c r="BM66" i="79"/>
  <c r="BL66" i="79"/>
  <c r="BS66" i="79" s="1"/>
  <c r="BJ66" i="79"/>
  <c r="BI66" i="79"/>
  <c r="BH66" i="79"/>
  <c r="BG66" i="79"/>
  <c r="BF66" i="79"/>
  <c r="BD66" i="79"/>
  <c r="BC66" i="79"/>
  <c r="BB66" i="79"/>
  <c r="BA66" i="79"/>
  <c r="AZ66" i="79"/>
  <c r="AX66" i="79"/>
  <c r="AW66" i="79"/>
  <c r="AV66" i="79"/>
  <c r="AU66" i="79"/>
  <c r="AT66" i="79"/>
  <c r="AS66" i="79"/>
  <c r="AR66" i="79"/>
  <c r="BP65" i="79"/>
  <c r="BO65" i="79"/>
  <c r="BN65" i="79"/>
  <c r="BM65" i="79"/>
  <c r="BL65" i="79"/>
  <c r="BJ65" i="79"/>
  <c r="BI65" i="79"/>
  <c r="BH65" i="79"/>
  <c r="BG65" i="79"/>
  <c r="BF65" i="79"/>
  <c r="BD65" i="79"/>
  <c r="BC65" i="79"/>
  <c r="BB65" i="79"/>
  <c r="BA65" i="79"/>
  <c r="AZ65" i="79"/>
  <c r="AS65" i="79" s="1"/>
  <c r="AX65" i="79"/>
  <c r="AW65" i="79"/>
  <c r="AV65" i="79"/>
  <c r="AU65" i="79"/>
  <c r="AT65" i="79"/>
  <c r="BP64" i="79"/>
  <c r="BO64" i="79"/>
  <c r="BN64" i="79"/>
  <c r="BM64" i="79"/>
  <c r="BL64" i="79"/>
  <c r="BJ64" i="79"/>
  <c r="BI64" i="79"/>
  <c r="BH64" i="79"/>
  <c r="BG64" i="79"/>
  <c r="BF64" i="79"/>
  <c r="BD64" i="79"/>
  <c r="BC64" i="79"/>
  <c r="BB64" i="79"/>
  <c r="BA64" i="79"/>
  <c r="AZ64" i="79"/>
  <c r="AX64" i="79"/>
  <c r="AW64" i="79"/>
  <c r="AV64" i="79"/>
  <c r="AU64" i="79"/>
  <c r="AT64" i="79"/>
  <c r="AF64" i="79"/>
  <c r="C64" i="79"/>
  <c r="AF66" i="79" s="1"/>
  <c r="CR63" i="79"/>
  <c r="CV63" i="79" s="1"/>
  <c r="BP63" i="79"/>
  <c r="BO63" i="79"/>
  <c r="BN63" i="79"/>
  <c r="BM63" i="79"/>
  <c r="BL63" i="79"/>
  <c r="BJ63" i="79"/>
  <c r="BI63" i="79"/>
  <c r="BH63" i="79"/>
  <c r="BG63" i="79"/>
  <c r="BF63" i="79"/>
  <c r="BR63" i="79" s="1"/>
  <c r="BD63" i="79"/>
  <c r="BC63" i="79"/>
  <c r="BB63" i="79"/>
  <c r="BA63" i="79"/>
  <c r="AS63" i="79" s="1"/>
  <c r="AZ63" i="79"/>
  <c r="AX63" i="79"/>
  <c r="AW63" i="79"/>
  <c r="AV63" i="79"/>
  <c r="AU63" i="79"/>
  <c r="AT63" i="79"/>
  <c r="BP62" i="79"/>
  <c r="BO62" i="79"/>
  <c r="BN62" i="79"/>
  <c r="BM62" i="79"/>
  <c r="BL62" i="79"/>
  <c r="BJ62" i="79"/>
  <c r="BI62" i="79"/>
  <c r="BH62" i="79"/>
  <c r="BG62" i="79"/>
  <c r="BF62" i="79"/>
  <c r="BD62" i="79"/>
  <c r="BC62" i="79"/>
  <c r="BB62" i="79"/>
  <c r="BA62" i="79"/>
  <c r="AZ62" i="79"/>
  <c r="AX62" i="79"/>
  <c r="AW62" i="79"/>
  <c r="AV62" i="79"/>
  <c r="AU62" i="79"/>
  <c r="AT62" i="79"/>
  <c r="AS62" i="79"/>
  <c r="AR62" i="79"/>
  <c r="AA62" i="79"/>
  <c r="C62" i="79"/>
  <c r="AF63" i="79" s="1"/>
  <c r="BP61" i="79"/>
  <c r="BO61" i="79"/>
  <c r="BN61" i="79"/>
  <c r="BM61" i="79"/>
  <c r="BL61" i="79"/>
  <c r="BJ61" i="79"/>
  <c r="BI61" i="79"/>
  <c r="BH61" i="79"/>
  <c r="BG61" i="79"/>
  <c r="BF61" i="79"/>
  <c r="BD61" i="79"/>
  <c r="BC61" i="79"/>
  <c r="BB61" i="79"/>
  <c r="BA61" i="79"/>
  <c r="AZ61" i="79"/>
  <c r="AS61" i="79" s="1"/>
  <c r="AX61" i="79"/>
  <c r="AW61" i="79"/>
  <c r="AV61" i="79"/>
  <c r="AU61" i="79"/>
  <c r="AT61" i="79"/>
  <c r="AF61" i="79"/>
  <c r="BP60" i="79"/>
  <c r="BO60" i="79"/>
  <c r="BN60" i="79"/>
  <c r="BM60" i="79"/>
  <c r="BL60" i="79"/>
  <c r="BS60" i="79" s="1"/>
  <c r="BJ60" i="79"/>
  <c r="BI60" i="79"/>
  <c r="BH60" i="79"/>
  <c r="BG60" i="79"/>
  <c r="BF60" i="79"/>
  <c r="BD60" i="79"/>
  <c r="BC60" i="79"/>
  <c r="BB60" i="79"/>
  <c r="BA60" i="79"/>
  <c r="AZ60" i="79"/>
  <c r="AX60" i="79"/>
  <c r="AW60" i="79"/>
  <c r="AV60" i="79"/>
  <c r="AU60" i="79"/>
  <c r="AT60" i="79"/>
  <c r="AS60" i="79"/>
  <c r="CH64" i="79" s="1"/>
  <c r="AR60" i="79"/>
  <c r="C60" i="79"/>
  <c r="BP59" i="79"/>
  <c r="BO59" i="79"/>
  <c r="BN59" i="79"/>
  <c r="BM59" i="79"/>
  <c r="BL59" i="79"/>
  <c r="BJ59" i="79"/>
  <c r="BI59" i="79"/>
  <c r="BH59" i="79"/>
  <c r="BR59" i="79" s="1"/>
  <c r="BG59" i="79"/>
  <c r="BF59" i="79"/>
  <c r="BD59" i="79"/>
  <c r="BC59" i="79"/>
  <c r="BB59" i="79"/>
  <c r="BA59" i="79"/>
  <c r="AZ59" i="79"/>
  <c r="AX59" i="79"/>
  <c r="AW59" i="79"/>
  <c r="AV59" i="79"/>
  <c r="AU59" i="79"/>
  <c r="AT59" i="79"/>
  <c r="AR59" i="79" s="1"/>
  <c r="AF59" i="79"/>
  <c r="CO58" i="79"/>
  <c r="CK58" i="79"/>
  <c r="BP58" i="79"/>
  <c r="BO58" i="79"/>
  <c r="BN58" i="79"/>
  <c r="BM58" i="79"/>
  <c r="BL58" i="79"/>
  <c r="BJ58" i="79"/>
  <c r="BI58" i="79"/>
  <c r="BH58" i="79"/>
  <c r="BR58" i="79" s="1"/>
  <c r="BG58" i="79"/>
  <c r="BF58" i="79"/>
  <c r="BD58" i="79"/>
  <c r="BC58" i="79"/>
  <c r="AS58" i="79" s="1"/>
  <c r="BB58" i="79"/>
  <c r="BA58" i="79"/>
  <c r="AZ58" i="79"/>
  <c r="AX58" i="79"/>
  <c r="AW58" i="79"/>
  <c r="AV58" i="79"/>
  <c r="AU58" i="79"/>
  <c r="AT58" i="79"/>
  <c r="AR58" i="79" s="1"/>
  <c r="C58" i="79"/>
  <c r="AA58" i="79" s="1"/>
  <c r="BP57" i="79"/>
  <c r="BO57" i="79"/>
  <c r="BN57" i="79"/>
  <c r="BS57" i="79" s="1"/>
  <c r="BM57" i="79"/>
  <c r="BL57" i="79"/>
  <c r="BJ57" i="79"/>
  <c r="BI57" i="79"/>
  <c r="BH57" i="79"/>
  <c r="BG57" i="79"/>
  <c r="BF57" i="79"/>
  <c r="BD57" i="79"/>
  <c r="BC57" i="79"/>
  <c r="BB57" i="79"/>
  <c r="BA57" i="79"/>
  <c r="AZ57" i="79"/>
  <c r="AS57" i="79" s="1"/>
  <c r="AX57" i="79"/>
  <c r="AW57" i="79"/>
  <c r="AV57" i="79"/>
  <c r="AU57" i="79"/>
  <c r="AT57" i="79"/>
  <c r="BP56" i="79"/>
  <c r="BO56" i="79"/>
  <c r="BN56" i="79"/>
  <c r="BM56" i="79"/>
  <c r="BL56" i="79"/>
  <c r="BS56" i="79" s="1"/>
  <c r="BJ56" i="79"/>
  <c r="BI56" i="79"/>
  <c r="BH56" i="79"/>
  <c r="BG56" i="79"/>
  <c r="BF56" i="79"/>
  <c r="BD56" i="79"/>
  <c r="BC56" i="79"/>
  <c r="BB56" i="79"/>
  <c r="BA56" i="79"/>
  <c r="AZ56" i="79"/>
  <c r="AX56" i="79"/>
  <c r="AW56" i="79"/>
  <c r="AV56" i="79"/>
  <c r="AU56" i="79"/>
  <c r="AT56" i="79"/>
  <c r="AS56" i="79"/>
  <c r="BU56" i="79" s="1"/>
  <c r="AR56" i="79"/>
  <c r="C56" i="79"/>
  <c r="AC56" i="79" s="1"/>
  <c r="BP55" i="79"/>
  <c r="BO55" i="79"/>
  <c r="BN55" i="79"/>
  <c r="BM55" i="79"/>
  <c r="BL55" i="79"/>
  <c r="BJ55" i="79"/>
  <c r="BI55" i="79"/>
  <c r="BH55" i="79"/>
  <c r="BG55" i="79"/>
  <c r="BF55" i="79"/>
  <c r="BD55" i="79"/>
  <c r="BC55" i="79"/>
  <c r="BB55" i="79"/>
  <c r="BA55" i="79"/>
  <c r="AZ55" i="79"/>
  <c r="AX55" i="79"/>
  <c r="AW55" i="79"/>
  <c r="AV55" i="79"/>
  <c r="AU55" i="79"/>
  <c r="AT55" i="79"/>
  <c r="AR55" i="79" s="1"/>
  <c r="BP54" i="79"/>
  <c r="BO54" i="79"/>
  <c r="BN54" i="79"/>
  <c r="BM54" i="79"/>
  <c r="BL54" i="79"/>
  <c r="BS54" i="79" s="1"/>
  <c r="BJ54" i="79"/>
  <c r="BI54" i="79"/>
  <c r="BH54" i="79"/>
  <c r="BG54" i="79"/>
  <c r="BF54" i="79"/>
  <c r="BD54" i="79"/>
  <c r="BC54" i="79"/>
  <c r="BB54" i="79"/>
  <c r="BA54" i="79"/>
  <c r="AZ54" i="79"/>
  <c r="AX54" i="79"/>
  <c r="AW54" i="79"/>
  <c r="AV54" i="79"/>
  <c r="AU54" i="79"/>
  <c r="AT54" i="79"/>
  <c r="AS54" i="79"/>
  <c r="CG64" i="79" s="1"/>
  <c r="AR54" i="79"/>
  <c r="C54" i="79"/>
  <c r="AC54" i="79" s="1"/>
  <c r="BP53" i="79"/>
  <c r="BO53" i="79"/>
  <c r="BN53" i="79"/>
  <c r="BM53" i="79"/>
  <c r="BL53" i="79"/>
  <c r="BJ53" i="79"/>
  <c r="BI53" i="79"/>
  <c r="BH53" i="79"/>
  <c r="BR53" i="79" s="1"/>
  <c r="BG53" i="79"/>
  <c r="BF53" i="79"/>
  <c r="BD53" i="79"/>
  <c r="BC53" i="79"/>
  <c r="AS53" i="79" s="1"/>
  <c r="BB53" i="79"/>
  <c r="BA53" i="79"/>
  <c r="AZ53" i="79"/>
  <c r="AX53" i="79"/>
  <c r="AW53" i="79"/>
  <c r="AV53" i="79"/>
  <c r="AU53" i="79"/>
  <c r="AT53" i="79"/>
  <c r="AR53" i="79" s="1"/>
  <c r="AF53" i="79"/>
  <c r="BV52" i="79"/>
  <c r="BP52" i="79"/>
  <c r="BO52" i="79"/>
  <c r="BN52" i="79"/>
  <c r="BM52" i="79"/>
  <c r="BL52" i="79"/>
  <c r="BJ52" i="79"/>
  <c r="BI52" i="79"/>
  <c r="BH52" i="79"/>
  <c r="BG52" i="79"/>
  <c r="BF52" i="79"/>
  <c r="BD52" i="79"/>
  <c r="BC52" i="79"/>
  <c r="BB52" i="79"/>
  <c r="BA52" i="79"/>
  <c r="AZ52" i="79"/>
  <c r="AX52" i="79"/>
  <c r="AW52" i="79"/>
  <c r="AV52" i="79"/>
  <c r="AU52" i="79"/>
  <c r="AT52" i="79"/>
  <c r="AF52" i="79"/>
  <c r="BP51" i="79"/>
  <c r="BO51" i="79"/>
  <c r="BN51" i="79"/>
  <c r="BS51" i="79" s="1"/>
  <c r="BM51" i="79"/>
  <c r="BL51" i="79"/>
  <c r="BJ51" i="79"/>
  <c r="BI51" i="79"/>
  <c r="BH51" i="79"/>
  <c r="BG51" i="79"/>
  <c r="BF51" i="79"/>
  <c r="BD51" i="79"/>
  <c r="BC51" i="79"/>
  <c r="BB51" i="79"/>
  <c r="BA51" i="79"/>
  <c r="AZ51" i="79"/>
  <c r="AS51" i="79" s="1"/>
  <c r="AX51" i="79"/>
  <c r="AW51" i="79"/>
  <c r="AV51" i="79"/>
  <c r="AU51" i="79"/>
  <c r="AT51" i="79"/>
  <c r="BP50" i="79"/>
  <c r="BO50" i="79"/>
  <c r="BN50" i="79"/>
  <c r="BM50" i="79"/>
  <c r="BL50" i="79"/>
  <c r="BJ50" i="79"/>
  <c r="BI50" i="79"/>
  <c r="BH50" i="79"/>
  <c r="BG50" i="79"/>
  <c r="BF50" i="79"/>
  <c r="BD50" i="79"/>
  <c r="BC50" i="79"/>
  <c r="BB50" i="79"/>
  <c r="BA50" i="79"/>
  <c r="AZ50" i="79"/>
  <c r="AX50" i="79"/>
  <c r="AW50" i="79"/>
  <c r="AV50" i="79"/>
  <c r="AU50" i="79"/>
  <c r="AT50" i="79"/>
  <c r="BP49" i="79"/>
  <c r="BO49" i="79"/>
  <c r="BN49" i="79"/>
  <c r="BM49" i="79"/>
  <c r="BL49" i="79"/>
  <c r="BJ49" i="79"/>
  <c r="BI49" i="79"/>
  <c r="BH49" i="79"/>
  <c r="BG49" i="79"/>
  <c r="BF49" i="79"/>
  <c r="BR49" i="79" s="1"/>
  <c r="BD49" i="79"/>
  <c r="BC49" i="79"/>
  <c r="BB49" i="79"/>
  <c r="BA49" i="79"/>
  <c r="AZ49" i="79"/>
  <c r="AS49" i="79" s="1"/>
  <c r="AX49" i="79"/>
  <c r="AW49" i="79"/>
  <c r="AV49" i="79"/>
  <c r="AU49" i="79"/>
  <c r="AT49" i="79"/>
  <c r="AF49" i="79"/>
  <c r="AA49" i="79"/>
  <c r="C49" i="79"/>
  <c r="AF51" i="79" s="1"/>
  <c r="BP48" i="79"/>
  <c r="BO48" i="79"/>
  <c r="BN48" i="79"/>
  <c r="BM48" i="79"/>
  <c r="BL48" i="79"/>
  <c r="BJ48" i="79"/>
  <c r="BI48" i="79"/>
  <c r="BH48" i="79"/>
  <c r="BG48" i="79"/>
  <c r="BF48" i="79"/>
  <c r="BR48" i="79" s="1"/>
  <c r="BD48" i="79"/>
  <c r="BC48" i="79"/>
  <c r="BB48" i="79"/>
  <c r="BA48" i="79"/>
  <c r="AZ48" i="79"/>
  <c r="AS48" i="79" s="1"/>
  <c r="AX48" i="79"/>
  <c r="AW48" i="79"/>
  <c r="AV48" i="79"/>
  <c r="AU48" i="79"/>
  <c r="AT48" i="79"/>
  <c r="BP47" i="79"/>
  <c r="BO47" i="79"/>
  <c r="BN47" i="79"/>
  <c r="BM47" i="79"/>
  <c r="BL47" i="79"/>
  <c r="BJ47" i="79"/>
  <c r="BI47" i="79"/>
  <c r="BH47" i="79"/>
  <c r="BG47" i="79"/>
  <c r="BF47" i="79"/>
  <c r="BD47" i="79"/>
  <c r="BC47" i="79"/>
  <c r="BB47" i="79"/>
  <c r="BA47" i="79"/>
  <c r="AZ47" i="79"/>
  <c r="AX47" i="79"/>
  <c r="AW47" i="79"/>
  <c r="AV47" i="79"/>
  <c r="AU47" i="79"/>
  <c r="AT47" i="79"/>
  <c r="AR47" i="79"/>
  <c r="AF47" i="79"/>
  <c r="C47" i="79"/>
  <c r="AF42" i="79" s="1"/>
  <c r="BP46" i="79"/>
  <c r="BO46" i="79"/>
  <c r="BN46" i="79"/>
  <c r="BM46" i="79"/>
  <c r="BL46" i="79"/>
  <c r="BJ46" i="79"/>
  <c r="BI46" i="79"/>
  <c r="BH46" i="79"/>
  <c r="BG46" i="79"/>
  <c r="BF46" i="79"/>
  <c r="BD46" i="79"/>
  <c r="BC46" i="79"/>
  <c r="BB46" i="79"/>
  <c r="BA46" i="79"/>
  <c r="AZ46" i="79"/>
  <c r="AX46" i="79"/>
  <c r="AW46" i="79"/>
  <c r="AV46" i="79"/>
  <c r="AU46" i="79"/>
  <c r="AT46" i="79"/>
  <c r="AF46" i="79"/>
  <c r="BP45" i="79"/>
  <c r="BO45" i="79"/>
  <c r="BN45" i="79"/>
  <c r="BM45" i="79"/>
  <c r="BL45" i="79"/>
  <c r="BJ45" i="79"/>
  <c r="BI45" i="79"/>
  <c r="BH45" i="79"/>
  <c r="BG45" i="79"/>
  <c r="BF45" i="79"/>
  <c r="BD45" i="79"/>
  <c r="BC45" i="79"/>
  <c r="BB45" i="79"/>
  <c r="BA45" i="79"/>
  <c r="AZ45" i="79"/>
  <c r="AX45" i="79"/>
  <c r="AW45" i="79"/>
  <c r="AV45" i="79"/>
  <c r="AU45" i="79"/>
  <c r="AT45" i="79"/>
  <c r="AF45" i="79"/>
  <c r="AA45" i="79"/>
  <c r="C45" i="79"/>
  <c r="AC45" i="79" s="1"/>
  <c r="BP44" i="79"/>
  <c r="BO44" i="79"/>
  <c r="BN44" i="79"/>
  <c r="BM44" i="79"/>
  <c r="BL44" i="79"/>
  <c r="BJ44" i="79"/>
  <c r="BI44" i="79"/>
  <c r="BH44" i="79"/>
  <c r="BG44" i="79"/>
  <c r="BF44" i="79"/>
  <c r="BD44" i="79"/>
  <c r="BC44" i="79"/>
  <c r="BB44" i="79"/>
  <c r="BA44" i="79"/>
  <c r="AZ44" i="79"/>
  <c r="AX44" i="79"/>
  <c r="AW44" i="79"/>
  <c r="AV44" i="79"/>
  <c r="AU44" i="79"/>
  <c r="AT44" i="79"/>
  <c r="AF44" i="79"/>
  <c r="AE44" i="79"/>
  <c r="BP43" i="79"/>
  <c r="BO43" i="79"/>
  <c r="BN43" i="79"/>
  <c r="BS43" i="79" s="1"/>
  <c r="BM43" i="79"/>
  <c r="BL43" i="79"/>
  <c r="BJ43" i="79"/>
  <c r="BI43" i="79"/>
  <c r="BH43" i="79"/>
  <c r="BG43" i="79"/>
  <c r="BF43" i="79"/>
  <c r="BD43" i="79"/>
  <c r="BC43" i="79"/>
  <c r="BB43" i="79"/>
  <c r="BA43" i="79"/>
  <c r="AZ43" i="79"/>
  <c r="AS43" i="79" s="1"/>
  <c r="AX43" i="79"/>
  <c r="AW43" i="79"/>
  <c r="AV43" i="79"/>
  <c r="AU43" i="79"/>
  <c r="AT43" i="79"/>
  <c r="AC43" i="79"/>
  <c r="C43" i="79"/>
  <c r="AA43" i="79" s="1"/>
  <c r="BP42" i="79"/>
  <c r="BO42" i="79"/>
  <c r="BN42" i="79"/>
  <c r="BM42" i="79"/>
  <c r="BL42" i="79"/>
  <c r="BS42" i="79" s="1"/>
  <c r="BJ42" i="79"/>
  <c r="BI42" i="79"/>
  <c r="BH42" i="79"/>
  <c r="BG42" i="79"/>
  <c r="BR42" i="79" s="1"/>
  <c r="BF42" i="79"/>
  <c r="BD42" i="79"/>
  <c r="BC42" i="79"/>
  <c r="BB42" i="79"/>
  <c r="BA42" i="79"/>
  <c r="AZ42" i="79"/>
  <c r="AX42" i="79"/>
  <c r="AW42" i="79"/>
  <c r="AV42" i="79"/>
  <c r="AU42" i="79"/>
  <c r="AT42" i="79"/>
  <c r="BP41" i="79"/>
  <c r="BO41" i="79"/>
  <c r="BN41" i="79"/>
  <c r="BM41" i="79"/>
  <c r="BL41" i="79"/>
  <c r="BJ41" i="79"/>
  <c r="BI41" i="79"/>
  <c r="BH41" i="79"/>
  <c r="BG41" i="79"/>
  <c r="BF41" i="79"/>
  <c r="BD41" i="79"/>
  <c r="BC41" i="79"/>
  <c r="BB41" i="79"/>
  <c r="BA41" i="79"/>
  <c r="AZ41" i="79"/>
  <c r="AX41" i="79"/>
  <c r="AW41" i="79"/>
  <c r="AV41" i="79"/>
  <c r="AU41" i="79"/>
  <c r="AT41" i="79"/>
  <c r="AF41" i="79"/>
  <c r="AE41" i="79"/>
  <c r="C41" i="79"/>
  <c r="BP40" i="79"/>
  <c r="BO40" i="79"/>
  <c r="BN40" i="79"/>
  <c r="BM40" i="79"/>
  <c r="BL40" i="79"/>
  <c r="BJ40" i="79"/>
  <c r="BI40" i="79"/>
  <c r="BH40" i="79"/>
  <c r="BR40" i="79" s="1"/>
  <c r="BG40" i="79"/>
  <c r="BF40" i="79"/>
  <c r="BD40" i="79"/>
  <c r="BC40" i="79"/>
  <c r="BB40" i="79"/>
  <c r="BA40" i="79"/>
  <c r="AZ40" i="79"/>
  <c r="AX40" i="79"/>
  <c r="AW40" i="79"/>
  <c r="AV40" i="79"/>
  <c r="AU40" i="79"/>
  <c r="AT40" i="79"/>
  <c r="AR40" i="79" s="1"/>
  <c r="AE40" i="79"/>
  <c r="BP39" i="79"/>
  <c r="BO39" i="79"/>
  <c r="BN39" i="79"/>
  <c r="BM39" i="79"/>
  <c r="BL39" i="79"/>
  <c r="BJ39" i="79"/>
  <c r="BI39" i="79"/>
  <c r="BH39" i="79"/>
  <c r="BG39" i="79"/>
  <c r="BF39" i="79"/>
  <c r="BD39" i="79"/>
  <c r="BC39" i="79"/>
  <c r="BB39" i="79"/>
  <c r="BA39" i="79"/>
  <c r="AZ39" i="79"/>
  <c r="AX39" i="79"/>
  <c r="AW39" i="79"/>
  <c r="AV39" i="79"/>
  <c r="AU39" i="79"/>
  <c r="AT39" i="79"/>
  <c r="AR39" i="79" s="1"/>
  <c r="AF39" i="79"/>
  <c r="AE39" i="79"/>
  <c r="C39" i="79"/>
  <c r="BP38" i="79"/>
  <c r="BO38" i="79"/>
  <c r="BN38" i="79"/>
  <c r="BM38" i="79"/>
  <c r="BL38" i="79"/>
  <c r="BJ38" i="79"/>
  <c r="BI38" i="79"/>
  <c r="BH38" i="79"/>
  <c r="BG38" i="79"/>
  <c r="BF38" i="79"/>
  <c r="BD38" i="79"/>
  <c r="BC38" i="79"/>
  <c r="BB38" i="79"/>
  <c r="BA38" i="79"/>
  <c r="AZ38" i="79"/>
  <c r="AX38" i="79"/>
  <c r="AW38" i="79"/>
  <c r="AV38" i="79"/>
  <c r="AU38" i="79"/>
  <c r="AT38" i="79"/>
  <c r="AE38" i="79"/>
  <c r="BV37" i="79"/>
  <c r="BP37" i="79"/>
  <c r="BO37" i="79"/>
  <c r="BN37" i="79"/>
  <c r="BM37" i="79"/>
  <c r="BL37" i="79"/>
  <c r="BJ37" i="79"/>
  <c r="BI37" i="79"/>
  <c r="BH37" i="79"/>
  <c r="BG37" i="79"/>
  <c r="BF37" i="79"/>
  <c r="BD37" i="79"/>
  <c r="BC37" i="79"/>
  <c r="BB37" i="79"/>
  <c r="BA37" i="79"/>
  <c r="AZ37" i="79"/>
  <c r="AX37" i="79"/>
  <c r="AW37" i="79"/>
  <c r="AV37" i="79"/>
  <c r="AU37" i="79"/>
  <c r="AT37" i="79"/>
  <c r="AR37" i="79"/>
  <c r="AF37" i="79"/>
  <c r="AE37" i="79"/>
  <c r="BP34" i="79"/>
  <c r="BO34" i="79"/>
  <c r="BN34" i="79"/>
  <c r="BM34" i="79"/>
  <c r="BL34" i="79"/>
  <c r="BJ34" i="79"/>
  <c r="BI34" i="79"/>
  <c r="BH34" i="79"/>
  <c r="BG34" i="79"/>
  <c r="BF34" i="79"/>
  <c r="BR34" i="79" s="1"/>
  <c r="BD34" i="79"/>
  <c r="BC34" i="79"/>
  <c r="BB34" i="79"/>
  <c r="BA34" i="79"/>
  <c r="AZ34" i="79"/>
  <c r="AX34" i="79"/>
  <c r="AW34" i="79"/>
  <c r="AV34" i="79"/>
  <c r="AR34" i="79" s="1"/>
  <c r="AU34" i="79"/>
  <c r="AT34" i="79"/>
  <c r="AF34" i="79"/>
  <c r="BP33" i="79"/>
  <c r="BO33" i="79"/>
  <c r="BN33" i="79"/>
  <c r="BM33" i="79"/>
  <c r="BL33" i="79"/>
  <c r="BJ33" i="79"/>
  <c r="BI33" i="79"/>
  <c r="BH33" i="79"/>
  <c r="BG33" i="79"/>
  <c r="BF33" i="79"/>
  <c r="BD33" i="79"/>
  <c r="BC33" i="79"/>
  <c r="BB33" i="79"/>
  <c r="BA33" i="79"/>
  <c r="AZ33" i="79"/>
  <c r="AX33" i="79"/>
  <c r="AW33" i="79"/>
  <c r="AV33" i="79"/>
  <c r="AU33" i="79"/>
  <c r="AT33" i="79"/>
  <c r="BP32" i="79"/>
  <c r="BO32" i="79"/>
  <c r="BN32" i="79"/>
  <c r="BM32" i="79"/>
  <c r="BL32" i="79"/>
  <c r="BJ32" i="79"/>
  <c r="BI32" i="79"/>
  <c r="BH32" i="79"/>
  <c r="BG32" i="79"/>
  <c r="BF32" i="79"/>
  <c r="BD32" i="79"/>
  <c r="BC32" i="79"/>
  <c r="BB32" i="79"/>
  <c r="BA32" i="79"/>
  <c r="AZ32" i="79"/>
  <c r="AX32" i="79"/>
  <c r="AW32" i="79"/>
  <c r="AV32" i="79"/>
  <c r="AU32" i="79"/>
  <c r="AT32" i="79"/>
  <c r="AF32" i="79"/>
  <c r="AC32" i="79"/>
  <c r="C32" i="79"/>
  <c r="AE34" i="79" s="1"/>
  <c r="BP31" i="79"/>
  <c r="BO31" i="79"/>
  <c r="BN31" i="79"/>
  <c r="BM31" i="79"/>
  <c r="BL31" i="79"/>
  <c r="BJ31" i="79"/>
  <c r="BI31" i="79"/>
  <c r="BH31" i="79"/>
  <c r="BG31" i="79"/>
  <c r="BF31" i="79"/>
  <c r="BR31" i="79" s="1"/>
  <c r="BD31" i="79"/>
  <c r="BC31" i="79"/>
  <c r="BB31" i="79"/>
  <c r="BA31" i="79"/>
  <c r="AZ31" i="79"/>
  <c r="AX31" i="79"/>
  <c r="AW31" i="79"/>
  <c r="AV31" i="79"/>
  <c r="AU31" i="79"/>
  <c r="AT31" i="79"/>
  <c r="BP30" i="79"/>
  <c r="BO30" i="79"/>
  <c r="BN30" i="79"/>
  <c r="BM30" i="79"/>
  <c r="BL30" i="79"/>
  <c r="BJ30" i="79"/>
  <c r="BI30" i="79"/>
  <c r="BH30" i="79"/>
  <c r="BG30" i="79"/>
  <c r="BF30" i="79"/>
  <c r="BD30" i="79"/>
  <c r="BC30" i="79"/>
  <c r="BB30" i="79"/>
  <c r="BA30" i="79"/>
  <c r="AZ30" i="79"/>
  <c r="AX30" i="79"/>
  <c r="AW30" i="79"/>
  <c r="AV30" i="79"/>
  <c r="AU30" i="79"/>
  <c r="AT30" i="79"/>
  <c r="AR30" i="79"/>
  <c r="AF30" i="79"/>
  <c r="AE30" i="79"/>
  <c r="C30" i="79"/>
  <c r="AA30" i="79" s="1"/>
  <c r="BP29" i="79"/>
  <c r="BO29" i="79"/>
  <c r="BN29" i="79"/>
  <c r="BM29" i="79"/>
  <c r="BL29" i="79"/>
  <c r="BJ29" i="79"/>
  <c r="BI29" i="79"/>
  <c r="BH29" i="79"/>
  <c r="BG29" i="79"/>
  <c r="BF29" i="79"/>
  <c r="BD29" i="79"/>
  <c r="BC29" i="79"/>
  <c r="BB29" i="79"/>
  <c r="BA29" i="79"/>
  <c r="AZ29" i="79"/>
  <c r="AX29" i="79"/>
  <c r="AW29" i="79"/>
  <c r="AV29" i="79"/>
  <c r="AU29" i="79"/>
  <c r="AT29" i="79"/>
  <c r="AF29" i="79"/>
  <c r="BP28" i="79"/>
  <c r="BO28" i="79"/>
  <c r="BN28" i="79"/>
  <c r="BM28" i="79"/>
  <c r="BL28" i="79"/>
  <c r="BJ28" i="79"/>
  <c r="BI28" i="79"/>
  <c r="BH28" i="79"/>
  <c r="BG28" i="79"/>
  <c r="BF28" i="79"/>
  <c r="BD28" i="79"/>
  <c r="BC28" i="79"/>
  <c r="AS28" i="79" s="1"/>
  <c r="BB28" i="79"/>
  <c r="BA28" i="79"/>
  <c r="AZ28" i="79"/>
  <c r="AX28" i="79"/>
  <c r="AW28" i="79"/>
  <c r="AV28" i="79"/>
  <c r="AU28" i="79"/>
  <c r="AT28" i="79"/>
  <c r="AF28" i="79"/>
  <c r="AE28" i="79"/>
  <c r="AC28" i="79"/>
  <c r="AA28" i="79"/>
  <c r="C28" i="79"/>
  <c r="AE33" i="79" s="1"/>
  <c r="BP27" i="79"/>
  <c r="BO27" i="79"/>
  <c r="BN27" i="79"/>
  <c r="BM27" i="79"/>
  <c r="BL27" i="79"/>
  <c r="BJ27" i="79"/>
  <c r="BI27" i="79"/>
  <c r="BH27" i="79"/>
  <c r="BG27" i="79"/>
  <c r="BF27" i="79"/>
  <c r="BR27" i="79" s="1"/>
  <c r="BD27" i="79"/>
  <c r="BC27" i="79"/>
  <c r="BB27" i="79"/>
  <c r="BA27" i="79"/>
  <c r="AZ27" i="79"/>
  <c r="AX27" i="79"/>
  <c r="AW27" i="79"/>
  <c r="AV27" i="79"/>
  <c r="AU27" i="79"/>
  <c r="AT27" i="79"/>
  <c r="AF27" i="79"/>
  <c r="BP26" i="79"/>
  <c r="BO26" i="79"/>
  <c r="BN26" i="79"/>
  <c r="BM26" i="79"/>
  <c r="BL26" i="79"/>
  <c r="BJ26" i="79"/>
  <c r="BI26" i="79"/>
  <c r="BH26" i="79"/>
  <c r="BG26" i="79"/>
  <c r="BF26" i="79"/>
  <c r="BD26" i="79"/>
  <c r="BC26" i="79"/>
  <c r="BB26" i="79"/>
  <c r="BA26" i="79"/>
  <c r="AZ26" i="79"/>
  <c r="AX26" i="79"/>
  <c r="AW26" i="79"/>
  <c r="AV26" i="79"/>
  <c r="AU26" i="79"/>
  <c r="AT26" i="79"/>
  <c r="AF26" i="79"/>
  <c r="C26" i="79"/>
  <c r="AC26" i="79" s="1"/>
  <c r="BP25" i="79"/>
  <c r="BO25" i="79"/>
  <c r="BN25" i="79"/>
  <c r="BM25" i="79"/>
  <c r="BL25" i="79"/>
  <c r="BJ25" i="79"/>
  <c r="BI25" i="79"/>
  <c r="BH25" i="79"/>
  <c r="BG25" i="79"/>
  <c r="BF25" i="79"/>
  <c r="BD25" i="79"/>
  <c r="BC25" i="79"/>
  <c r="BB25" i="79"/>
  <c r="BA25" i="79"/>
  <c r="AZ25" i="79"/>
  <c r="AX25" i="79"/>
  <c r="AW25" i="79"/>
  <c r="AV25" i="79"/>
  <c r="AU25" i="79"/>
  <c r="AT25" i="79"/>
  <c r="AF25" i="79"/>
  <c r="AE25" i="79"/>
  <c r="BP24" i="79"/>
  <c r="BO24" i="79"/>
  <c r="BN24" i="79"/>
  <c r="BM24" i="79"/>
  <c r="BL24" i="79"/>
  <c r="BJ24" i="79"/>
  <c r="BI24" i="79"/>
  <c r="BH24" i="79"/>
  <c r="BG24" i="79"/>
  <c r="BF24" i="79"/>
  <c r="BD24" i="79"/>
  <c r="BC24" i="79"/>
  <c r="BB24" i="79"/>
  <c r="BA24" i="79"/>
  <c r="AZ24" i="79"/>
  <c r="AX24" i="79"/>
  <c r="AW24" i="79"/>
  <c r="AV24" i="79"/>
  <c r="AU24" i="79"/>
  <c r="AT24" i="79"/>
  <c r="AF24" i="79"/>
  <c r="AE24" i="79"/>
  <c r="C24" i="79"/>
  <c r="BP23" i="79"/>
  <c r="BO23" i="79"/>
  <c r="BN23" i="79"/>
  <c r="BM23" i="79"/>
  <c r="BL23" i="79"/>
  <c r="BJ23" i="79"/>
  <c r="BI23" i="79"/>
  <c r="BH23" i="79"/>
  <c r="BG23" i="79"/>
  <c r="BF23" i="79"/>
  <c r="BD23" i="79"/>
  <c r="BC23" i="79"/>
  <c r="BB23" i="79"/>
  <c r="BA23" i="79"/>
  <c r="AZ23" i="79"/>
  <c r="AX23" i="79"/>
  <c r="AW23" i="79"/>
  <c r="AV23" i="79"/>
  <c r="AU23" i="79"/>
  <c r="AT23" i="79"/>
  <c r="AF23" i="79"/>
  <c r="AE23" i="79"/>
  <c r="BP22" i="79"/>
  <c r="BO22" i="79"/>
  <c r="BN22" i="79"/>
  <c r="BM22" i="79"/>
  <c r="BL22" i="79"/>
  <c r="BJ22" i="79"/>
  <c r="BI22" i="79"/>
  <c r="BH22" i="79"/>
  <c r="BG22" i="79"/>
  <c r="BF22" i="79"/>
  <c r="BD22" i="79"/>
  <c r="BC22" i="79"/>
  <c r="BB22" i="79"/>
  <c r="BA22" i="79"/>
  <c r="AZ22" i="79"/>
  <c r="AX22" i="79"/>
  <c r="AW22" i="79"/>
  <c r="AV22" i="79"/>
  <c r="AU22" i="79"/>
  <c r="AT22" i="79"/>
  <c r="AF22" i="79"/>
  <c r="AE22" i="79"/>
  <c r="AC22" i="79"/>
  <c r="C22" i="79"/>
  <c r="AA22" i="79" s="1"/>
  <c r="BP21" i="79"/>
  <c r="BO21" i="79"/>
  <c r="BN21" i="79"/>
  <c r="BM21" i="79"/>
  <c r="BL21" i="79"/>
  <c r="BJ21" i="79"/>
  <c r="BI21" i="79"/>
  <c r="BH21" i="79"/>
  <c r="BG21" i="79"/>
  <c r="BF21" i="79"/>
  <c r="BD21" i="79"/>
  <c r="BC21" i="79"/>
  <c r="BB21" i="79"/>
  <c r="BA21" i="79"/>
  <c r="AZ21" i="79"/>
  <c r="AX21" i="79"/>
  <c r="AW21" i="79"/>
  <c r="AV21" i="79"/>
  <c r="AU21" i="79"/>
  <c r="AT21" i="79"/>
  <c r="AF21" i="79"/>
  <c r="AE21" i="79"/>
  <c r="BV20" i="79"/>
  <c r="BP20" i="79"/>
  <c r="BO20" i="79"/>
  <c r="BN20" i="79"/>
  <c r="BM20" i="79"/>
  <c r="BL20" i="79"/>
  <c r="BJ20" i="79"/>
  <c r="BI20" i="79"/>
  <c r="BH20" i="79"/>
  <c r="BG20" i="79"/>
  <c r="BF20" i="79"/>
  <c r="BD20" i="79"/>
  <c r="BC20" i="79"/>
  <c r="AS20" i="79" s="1"/>
  <c r="BB20" i="79"/>
  <c r="BA20" i="79"/>
  <c r="AZ20" i="79"/>
  <c r="AX20" i="79"/>
  <c r="AW20" i="79"/>
  <c r="AV20" i="79"/>
  <c r="AU20" i="79"/>
  <c r="AT20" i="79"/>
  <c r="AF20" i="79"/>
  <c r="AE20" i="79"/>
  <c r="BU19" i="79"/>
  <c r="BT19" i="79"/>
  <c r="BP19" i="79"/>
  <c r="BO19" i="79"/>
  <c r="BN19" i="79"/>
  <c r="BM19" i="79"/>
  <c r="BL19" i="79"/>
  <c r="BJ19" i="79"/>
  <c r="BI19" i="79"/>
  <c r="BH19" i="79"/>
  <c r="BG19" i="79"/>
  <c r="BF19" i="79"/>
  <c r="BD19" i="79"/>
  <c r="BC19" i="79"/>
  <c r="BB19" i="79"/>
  <c r="BA19" i="79"/>
  <c r="AZ19" i="79"/>
  <c r="AX19" i="79"/>
  <c r="AW19" i="79"/>
  <c r="AV19" i="79"/>
  <c r="AU19" i="79"/>
  <c r="AT19" i="79"/>
  <c r="AS19" i="79"/>
  <c r="AR19" i="79"/>
  <c r="BP18" i="79"/>
  <c r="BO18" i="79"/>
  <c r="BN18" i="79"/>
  <c r="BM18" i="79"/>
  <c r="BL18" i="79"/>
  <c r="BJ18" i="79"/>
  <c r="BI18" i="79"/>
  <c r="BH18" i="79"/>
  <c r="BG18" i="79"/>
  <c r="BF18" i="79"/>
  <c r="BD18" i="79"/>
  <c r="BC18" i="79"/>
  <c r="BB18" i="79"/>
  <c r="BA18" i="79"/>
  <c r="AZ18" i="79"/>
  <c r="AX18" i="79"/>
  <c r="AW18" i="79"/>
  <c r="AV18" i="79"/>
  <c r="AU18" i="79"/>
  <c r="AT18" i="79"/>
  <c r="AR18" i="79"/>
  <c r="BP17" i="79"/>
  <c r="BO17" i="79"/>
  <c r="BN17" i="79"/>
  <c r="BM17" i="79"/>
  <c r="BS17" i="79" s="1"/>
  <c r="BL17" i="79"/>
  <c r="BJ17" i="79"/>
  <c r="BI17" i="79"/>
  <c r="BH17" i="79"/>
  <c r="BR17" i="79" s="1"/>
  <c r="BG17" i="79"/>
  <c r="BF17" i="79"/>
  <c r="BD17" i="79"/>
  <c r="BC17" i="79"/>
  <c r="BB17" i="79"/>
  <c r="BA17" i="79"/>
  <c r="AZ17" i="79"/>
  <c r="AX17" i="79"/>
  <c r="AW17" i="79"/>
  <c r="AV17" i="79"/>
  <c r="AU17" i="79"/>
  <c r="AT17" i="79"/>
  <c r="AR17" i="79" s="1"/>
  <c r="AF17" i="79"/>
  <c r="C17" i="79"/>
  <c r="AF19" i="79" s="1"/>
  <c r="CV16" i="79"/>
  <c r="CR16" i="79"/>
  <c r="BP16" i="79"/>
  <c r="BO16" i="79"/>
  <c r="BN16" i="79"/>
  <c r="BM16" i="79"/>
  <c r="BL16" i="79"/>
  <c r="BJ16" i="79"/>
  <c r="BI16" i="79"/>
  <c r="BH16" i="79"/>
  <c r="BG16" i="79"/>
  <c r="BF16" i="79"/>
  <c r="BD16" i="79"/>
  <c r="BC16" i="79"/>
  <c r="BB16" i="79"/>
  <c r="BA16" i="79"/>
  <c r="AZ16" i="79"/>
  <c r="AX16" i="79"/>
  <c r="AW16" i="79"/>
  <c r="AV16" i="79"/>
  <c r="AU16" i="79"/>
  <c r="AR16" i="79" s="1"/>
  <c r="AT16" i="79"/>
  <c r="BP15" i="79"/>
  <c r="BO15" i="79"/>
  <c r="BN15" i="79"/>
  <c r="BM15" i="79"/>
  <c r="BL15" i="79"/>
  <c r="BJ15" i="79"/>
  <c r="BI15" i="79"/>
  <c r="BH15" i="79"/>
  <c r="BG15" i="79"/>
  <c r="BF15" i="79"/>
  <c r="BR15" i="79" s="1"/>
  <c r="BD15" i="79"/>
  <c r="BC15" i="79"/>
  <c r="BB15" i="79"/>
  <c r="BA15" i="79"/>
  <c r="AZ15" i="79"/>
  <c r="AX15" i="79"/>
  <c r="AW15" i="79"/>
  <c r="AV15" i="79"/>
  <c r="AU15" i="79"/>
  <c r="AT15" i="79"/>
  <c r="AS15" i="79"/>
  <c r="AR15" i="79"/>
  <c r="AF15" i="79"/>
  <c r="C15" i="79"/>
  <c r="AE16" i="79" s="1"/>
  <c r="BP14" i="79"/>
  <c r="BO14" i="79"/>
  <c r="BN14" i="79"/>
  <c r="BM14" i="79"/>
  <c r="BL14" i="79"/>
  <c r="BJ14" i="79"/>
  <c r="BI14" i="79"/>
  <c r="BH14" i="79"/>
  <c r="BG14" i="79"/>
  <c r="BF14" i="79"/>
  <c r="BD14" i="79"/>
  <c r="BC14" i="79"/>
  <c r="BB14" i="79"/>
  <c r="BA14" i="79"/>
  <c r="AZ14" i="79"/>
  <c r="AX14" i="79"/>
  <c r="AW14" i="79"/>
  <c r="AV14" i="79"/>
  <c r="AU14" i="79"/>
  <c r="AT14" i="79"/>
  <c r="AR14" i="79" s="1"/>
  <c r="AF14" i="79"/>
  <c r="BP13" i="79"/>
  <c r="BO13" i="79"/>
  <c r="BN13" i="79"/>
  <c r="BS13" i="79" s="1"/>
  <c r="BM13" i="79"/>
  <c r="BL13" i="79"/>
  <c r="BJ13" i="79"/>
  <c r="BI13" i="79"/>
  <c r="BH13" i="79"/>
  <c r="BG13" i="79"/>
  <c r="BF13" i="79"/>
  <c r="BD13" i="79"/>
  <c r="BC13" i="79"/>
  <c r="BB13" i="79"/>
  <c r="BA13" i="79"/>
  <c r="AZ13" i="79"/>
  <c r="AX13" i="79"/>
  <c r="AW13" i="79"/>
  <c r="AV13" i="79"/>
  <c r="AU13" i="79"/>
  <c r="AT13" i="79"/>
  <c r="AS13" i="79"/>
  <c r="AR13" i="79"/>
  <c r="CH17" i="79" s="1"/>
  <c r="AF13" i="79"/>
  <c r="AE13" i="79"/>
  <c r="C13" i="79"/>
  <c r="AF8" i="79" s="1"/>
  <c r="BP12" i="79"/>
  <c r="BO12" i="79"/>
  <c r="BN12" i="79"/>
  <c r="BM12" i="79"/>
  <c r="BL12" i="79"/>
  <c r="BJ12" i="79"/>
  <c r="BI12" i="79"/>
  <c r="BH12" i="79"/>
  <c r="BG12" i="79"/>
  <c r="BF12" i="79"/>
  <c r="BD12" i="79"/>
  <c r="BC12" i="79"/>
  <c r="BB12" i="79"/>
  <c r="BA12" i="79"/>
  <c r="AZ12" i="79"/>
  <c r="AX12" i="79"/>
  <c r="AW12" i="79"/>
  <c r="AV12" i="79"/>
  <c r="AU12" i="79"/>
  <c r="AT12" i="79"/>
  <c r="AE12" i="79"/>
  <c r="CO11" i="79"/>
  <c r="BP11" i="79"/>
  <c r="BO11" i="79"/>
  <c r="BN11" i="79"/>
  <c r="BM11" i="79"/>
  <c r="BL11" i="79"/>
  <c r="BJ11" i="79"/>
  <c r="BI11" i="79"/>
  <c r="BH11" i="79"/>
  <c r="BG11" i="79"/>
  <c r="BF11" i="79"/>
  <c r="BR11" i="79" s="1"/>
  <c r="BD11" i="79"/>
  <c r="BC11" i="79"/>
  <c r="BB11" i="79"/>
  <c r="BA11" i="79"/>
  <c r="AZ11" i="79"/>
  <c r="AS11" i="79" s="1"/>
  <c r="AX11" i="79"/>
  <c r="AW11" i="79"/>
  <c r="AV11" i="79"/>
  <c r="AU11" i="79"/>
  <c r="AT11" i="79"/>
  <c r="C11" i="79"/>
  <c r="AA11" i="79" s="1"/>
  <c r="BP10" i="79"/>
  <c r="BO10" i="79"/>
  <c r="BN10" i="79"/>
  <c r="BM10" i="79"/>
  <c r="BL10" i="79"/>
  <c r="BJ10" i="79"/>
  <c r="BI10" i="79"/>
  <c r="BH10" i="79"/>
  <c r="BR10" i="79" s="1"/>
  <c r="BG10" i="79"/>
  <c r="BF10" i="79"/>
  <c r="BD10" i="79"/>
  <c r="BC10" i="79"/>
  <c r="BB10" i="79"/>
  <c r="BA10" i="79"/>
  <c r="AZ10" i="79"/>
  <c r="AX10" i="79"/>
  <c r="AW10" i="79"/>
  <c r="AV10" i="79"/>
  <c r="AU10" i="79"/>
  <c r="AT10" i="79"/>
  <c r="AR10" i="79" s="1"/>
  <c r="BP9" i="79"/>
  <c r="BO9" i="79"/>
  <c r="BN9" i="79"/>
  <c r="BM9" i="79"/>
  <c r="BL9" i="79"/>
  <c r="BJ9" i="79"/>
  <c r="BI9" i="79"/>
  <c r="BH9" i="79"/>
  <c r="BG9" i="79"/>
  <c r="BF9" i="79"/>
  <c r="BD9" i="79"/>
  <c r="BC9" i="79"/>
  <c r="BB9" i="79"/>
  <c r="BA9" i="79"/>
  <c r="AZ9" i="79"/>
  <c r="AX9" i="79"/>
  <c r="AW9" i="79"/>
  <c r="AV9" i="79"/>
  <c r="AU9" i="79"/>
  <c r="AT9" i="79"/>
  <c r="AS9" i="79"/>
  <c r="AR9" i="79"/>
  <c r="CC17" i="79" s="1"/>
  <c r="AF9" i="79"/>
  <c r="C9" i="79"/>
  <c r="AA9" i="79" s="1"/>
  <c r="BP8" i="79"/>
  <c r="BO8" i="79"/>
  <c r="BN8" i="79"/>
  <c r="BM8" i="79"/>
  <c r="BL8" i="79"/>
  <c r="BJ8" i="79"/>
  <c r="BI8" i="79"/>
  <c r="BH8" i="79"/>
  <c r="BG8" i="79"/>
  <c r="BF8" i="79"/>
  <c r="BD8" i="79"/>
  <c r="BC8" i="79"/>
  <c r="AS8" i="79" s="1"/>
  <c r="BB8" i="79"/>
  <c r="BA8" i="79"/>
  <c r="AZ8" i="79"/>
  <c r="AX8" i="79"/>
  <c r="AW8" i="79"/>
  <c r="AV8" i="79"/>
  <c r="AU8" i="79"/>
  <c r="AT8" i="79"/>
  <c r="BP7" i="79"/>
  <c r="BO7" i="79"/>
  <c r="BN7" i="79"/>
  <c r="BM7" i="79"/>
  <c r="BL7" i="79"/>
  <c r="BJ7" i="79"/>
  <c r="BI7" i="79"/>
  <c r="BH7" i="79"/>
  <c r="BG7" i="79"/>
  <c r="BF7" i="79"/>
  <c r="BD7" i="79"/>
  <c r="BC7" i="79"/>
  <c r="BB7" i="79"/>
  <c r="BA7" i="79"/>
  <c r="AZ7" i="79"/>
  <c r="AX7" i="79"/>
  <c r="AW7" i="79"/>
  <c r="AV7" i="79"/>
  <c r="AU7" i="79"/>
  <c r="AT7" i="79"/>
  <c r="AS7" i="79"/>
  <c r="AR7" i="79"/>
  <c r="BT7" i="79" s="1"/>
  <c r="AF7" i="79"/>
  <c r="AE7" i="79"/>
  <c r="C7" i="79"/>
  <c r="AC7" i="79" s="1"/>
  <c r="BP6" i="79"/>
  <c r="BO6" i="79"/>
  <c r="BN6" i="79"/>
  <c r="BM6" i="79"/>
  <c r="BL6" i="79"/>
  <c r="BJ6" i="79"/>
  <c r="BI6" i="79"/>
  <c r="BH6" i="79"/>
  <c r="BG6" i="79"/>
  <c r="BF6" i="79"/>
  <c r="BR6" i="79" s="1"/>
  <c r="BD6" i="79"/>
  <c r="BC6" i="79"/>
  <c r="BB6" i="79"/>
  <c r="BA6" i="79"/>
  <c r="AZ6" i="79"/>
  <c r="AX6" i="79"/>
  <c r="AW6" i="79"/>
  <c r="AV6" i="79"/>
  <c r="AR6" i="79" s="1"/>
  <c r="AU6" i="79"/>
  <c r="AT6" i="79"/>
  <c r="AE6" i="79"/>
  <c r="BV5" i="79"/>
  <c r="BP5" i="79"/>
  <c r="BO5" i="79"/>
  <c r="BN5" i="79"/>
  <c r="BM5" i="79"/>
  <c r="BL5" i="79"/>
  <c r="BJ5" i="79"/>
  <c r="BI5" i="79"/>
  <c r="BH5" i="79"/>
  <c r="BG5" i="79"/>
  <c r="BF5" i="79"/>
  <c r="BD5" i="79"/>
  <c r="BC5" i="79"/>
  <c r="BB5" i="79"/>
  <c r="BA5" i="79"/>
  <c r="AZ5" i="79"/>
  <c r="AS5" i="79" s="1"/>
  <c r="AX5" i="79"/>
  <c r="AW5" i="79"/>
  <c r="AV5" i="79"/>
  <c r="AU5" i="79"/>
  <c r="AT5" i="79"/>
  <c r="AR5" i="79" s="1"/>
  <c r="CE13" i="79" l="1"/>
  <c r="BR5" i="79"/>
  <c r="BT5" i="79" s="1"/>
  <c r="N10" i="79" s="1"/>
  <c r="AF6" i="79"/>
  <c r="AC9" i="79"/>
  <c r="BU9" i="79"/>
  <c r="BS9" i="79"/>
  <c r="AS10" i="79"/>
  <c r="BS10" i="79"/>
  <c r="AR11" i="79"/>
  <c r="BS11" i="79"/>
  <c r="AF12" i="79"/>
  <c r="BS12" i="79"/>
  <c r="BR13" i="79"/>
  <c r="AS14" i="79"/>
  <c r="CD9" i="79" s="1"/>
  <c r="BS14" i="79"/>
  <c r="AC15" i="79"/>
  <c r="BU15" i="79"/>
  <c r="BS15" i="79"/>
  <c r="BR16" i="79"/>
  <c r="BR19" i="79"/>
  <c r="AS22" i="79"/>
  <c r="AS33" i="79"/>
  <c r="BZ26" i="79" s="1"/>
  <c r="BS33" i="79"/>
  <c r="AC60" i="79"/>
  <c r="AF55" i="79"/>
  <c r="AE55" i="79"/>
  <c r="AE52" i="79"/>
  <c r="AS16" i="79"/>
  <c r="BS5" i="79"/>
  <c r="CF17" i="79"/>
  <c r="BS7" i="79"/>
  <c r="BR8" i="79"/>
  <c r="AE9" i="79"/>
  <c r="BR9" i="79"/>
  <c r="AE10" i="79"/>
  <c r="CL11" i="79"/>
  <c r="AR12" i="79"/>
  <c r="CF9" i="79" s="1"/>
  <c r="AS12" i="79"/>
  <c r="BR12" i="79"/>
  <c r="CN11" i="79"/>
  <c r="BR14" i="79"/>
  <c r="AE15" i="79"/>
  <c r="AF16" i="79"/>
  <c r="AC17" i="79"/>
  <c r="AS31" i="79"/>
  <c r="AR33" i="79"/>
  <c r="AS6" i="79"/>
  <c r="CB15" i="79" s="1"/>
  <c r="BS6" i="79"/>
  <c r="BR7" i="79"/>
  <c r="AR8" i="79"/>
  <c r="BS8" i="79"/>
  <c r="BT8" i="79" s="1"/>
  <c r="N8" i="79" s="1"/>
  <c r="AF10" i="79"/>
  <c r="AS18" i="79"/>
  <c r="BR18" i="79"/>
  <c r="AR20" i="79"/>
  <c r="O24" i="79" s="1"/>
  <c r="BS20" i="79"/>
  <c r="AR25" i="79"/>
  <c r="BR25" i="79"/>
  <c r="BS25" i="79"/>
  <c r="BT25" i="79" s="1"/>
  <c r="BR26" i="79"/>
  <c r="AR27" i="79"/>
  <c r="AS27" i="79"/>
  <c r="BS27" i="79"/>
  <c r="AR28" i="79"/>
  <c r="BS28" i="79"/>
  <c r="BR30" i="79"/>
  <c r="AR38" i="79"/>
  <c r="BU38" i="79" s="1"/>
  <c r="Q40" i="79" s="1"/>
  <c r="AA39" i="79"/>
  <c r="AC39" i="79"/>
  <c r="AA41" i="79"/>
  <c r="AC41" i="79"/>
  <c r="BS39" i="79"/>
  <c r="AR43" i="79"/>
  <c r="BR43" i="79"/>
  <c r="BR47" i="79"/>
  <c r="AS50" i="79"/>
  <c r="BS50" i="79"/>
  <c r="BS53" i="79"/>
  <c r="BT54" i="79"/>
  <c r="BR54" i="79"/>
  <c r="CD64" i="79"/>
  <c r="AR57" i="79"/>
  <c r="BR57" i="79"/>
  <c r="BS58" i="79"/>
  <c r="BT60" i="79"/>
  <c r="BZ64" i="79"/>
  <c r="AR64" i="79"/>
  <c r="BR64" i="79"/>
  <c r="BS64" i="79"/>
  <c r="AR65" i="79"/>
  <c r="BS65" i="79"/>
  <c r="AS64" i="79"/>
  <c r="BU66" i="79"/>
  <c r="BR66" i="79"/>
  <c r="AR21" i="79"/>
  <c r="BU21" i="79" s="1"/>
  <c r="AS21" i="79"/>
  <c r="BS21" i="79"/>
  <c r="AR23" i="79"/>
  <c r="BR23" i="79"/>
  <c r="BS23" i="79"/>
  <c r="AR24" i="79"/>
  <c r="BR24" i="79"/>
  <c r="BS24" i="79"/>
  <c r="BT24" i="79" s="1"/>
  <c r="AR29" i="79"/>
  <c r="BR29" i="79"/>
  <c r="BS29" i="79"/>
  <c r="AR31" i="79"/>
  <c r="O30" i="79" s="1"/>
  <c r="BS31" i="79"/>
  <c r="AR32" i="79"/>
  <c r="BR32" i="79"/>
  <c r="AF33" i="79"/>
  <c r="BR33" i="79"/>
  <c r="AS37" i="79"/>
  <c r="BS37" i="79"/>
  <c r="AS38" i="79"/>
  <c r="BZ47" i="79" s="1"/>
  <c r="BR38" i="79"/>
  <c r="BR39" i="79"/>
  <c r="BR41" i="79"/>
  <c r="BS41" i="79"/>
  <c r="AR42" i="79"/>
  <c r="BU42" i="79" s="1"/>
  <c r="AS42" i="79"/>
  <c r="AR44" i="79"/>
  <c r="BR44" i="79"/>
  <c r="AR46" i="79"/>
  <c r="I43" i="79" s="1"/>
  <c r="AS46" i="79"/>
  <c r="BR46" i="79"/>
  <c r="AR48" i="79"/>
  <c r="O47" i="79" s="1"/>
  <c r="BS48" i="79"/>
  <c r="AR49" i="79"/>
  <c r="BS49" i="79"/>
  <c r="BR50" i="79"/>
  <c r="AR52" i="79"/>
  <c r="BR52" i="79"/>
  <c r="AE54" i="79"/>
  <c r="AS55" i="79"/>
  <c r="CB60" i="79" s="1"/>
  <c r="BS55" i="79"/>
  <c r="AE56" i="79"/>
  <c r="BR56" i="79"/>
  <c r="AE57" i="79"/>
  <c r="AS59" i="79"/>
  <c r="BS59" i="79"/>
  <c r="AE60" i="79"/>
  <c r="BR60" i="79"/>
  <c r="BR61" i="79"/>
  <c r="AE62" i="79"/>
  <c r="BR62" i="79"/>
  <c r="AR63" i="79"/>
  <c r="CD60" i="79" s="1"/>
  <c r="BS63" i="79"/>
  <c r="AC64" i="79"/>
  <c r="AR22" i="79"/>
  <c r="BS22" i="79"/>
  <c r="AR26" i="79"/>
  <c r="CD21" i="79" s="1"/>
  <c r="AS26" i="79"/>
  <c r="BS26" i="79"/>
  <c r="BR28" i="79"/>
  <c r="BT28" i="79" s="1"/>
  <c r="T29" i="79" s="1"/>
  <c r="AS29" i="79"/>
  <c r="AS30" i="79"/>
  <c r="BS30" i="79"/>
  <c r="AS32" i="79"/>
  <c r="BZ24" i="79" s="1"/>
  <c r="BS32" i="79"/>
  <c r="AS34" i="79"/>
  <c r="BT34" i="79" s="1"/>
  <c r="T31" i="79" s="1"/>
  <c r="BS34" i="79"/>
  <c r="BR37" i="79"/>
  <c r="AS40" i="79"/>
  <c r="AS41" i="79"/>
  <c r="BS44" i="79"/>
  <c r="AR45" i="79"/>
  <c r="CA49" i="79" s="1"/>
  <c r="BR45" i="79"/>
  <c r="AS47" i="79"/>
  <c r="U39" i="79" s="1"/>
  <c r="BS47" i="79"/>
  <c r="AE51" i="79"/>
  <c r="AS52" i="79"/>
  <c r="BS52" i="79"/>
  <c r="AE53" i="79"/>
  <c r="AF54" i="79"/>
  <c r="BR55" i="79"/>
  <c r="AF56" i="79"/>
  <c r="AF57" i="79"/>
  <c r="AE59" i="79"/>
  <c r="AF60" i="79"/>
  <c r="AR61" i="79"/>
  <c r="BS61" i="79"/>
  <c r="AF62" i="79"/>
  <c r="BS62" i="79"/>
  <c r="BR65" i="79"/>
  <c r="CF15" i="79"/>
  <c r="L15" i="79"/>
  <c r="BU10" i="79"/>
  <c r="K16" i="79" s="1"/>
  <c r="CG15" i="79"/>
  <c r="BT10" i="79"/>
  <c r="R22" i="79"/>
  <c r="Q12" i="79"/>
  <c r="CH11" i="79"/>
  <c r="R11" i="79"/>
  <c r="CF11" i="79"/>
  <c r="BU11" i="79"/>
  <c r="E12" i="79" s="1"/>
  <c r="BT11" i="79"/>
  <c r="L7" i="79"/>
  <c r="K8" i="79"/>
  <c r="CC6" i="79"/>
  <c r="CE6" i="79"/>
  <c r="CC9" i="79"/>
  <c r="U26" i="79"/>
  <c r="BU22" i="79"/>
  <c r="I11" i="79"/>
  <c r="R13" i="79"/>
  <c r="CH13" i="79"/>
  <c r="BT12" i="79"/>
  <c r="I15" i="79"/>
  <c r="BZ15" i="79"/>
  <c r="CA13" i="79"/>
  <c r="BU8" i="79"/>
  <c r="E14" i="79" s="1"/>
  <c r="BZ13" i="79"/>
  <c r="BY13" i="79"/>
  <c r="CB13" i="79"/>
  <c r="F13" i="79"/>
  <c r="O7" i="79"/>
  <c r="BU18" i="79"/>
  <c r="BT18" i="79"/>
  <c r="N12" i="79" s="1"/>
  <c r="L13" i="79"/>
  <c r="O11" i="79"/>
  <c r="K14" i="79"/>
  <c r="CG13" i="79"/>
  <c r="CF13" i="79"/>
  <c r="CC24" i="79"/>
  <c r="R7" i="79"/>
  <c r="BU16" i="79"/>
  <c r="N16" i="79" s="1"/>
  <c r="O15" i="79"/>
  <c r="CH15" i="79"/>
  <c r="BU5" i="79"/>
  <c r="AE8" i="79"/>
  <c r="O9" i="79"/>
  <c r="F11" i="79"/>
  <c r="AC11" i="79"/>
  <c r="AD7" i="79" s="1"/>
  <c r="BY11" i="79"/>
  <c r="CG11" i="79"/>
  <c r="CM11" i="79"/>
  <c r="AC13" i="79"/>
  <c r="BU13" i="79"/>
  <c r="H14" i="79"/>
  <c r="BR21" i="79"/>
  <c r="AS23" i="79"/>
  <c r="F28" i="79" s="1"/>
  <c r="AC24" i="79"/>
  <c r="AA24" i="79"/>
  <c r="AS24" i="79"/>
  <c r="BY24" i="79"/>
  <c r="AS25" i="79"/>
  <c r="CA26" i="79" s="1"/>
  <c r="BT26" i="79"/>
  <c r="K23" i="79" s="1"/>
  <c r="BU26" i="79"/>
  <c r="E27" i="79" s="1"/>
  <c r="BY26" i="79"/>
  <c r="CB26" i="79"/>
  <c r="F26" i="79"/>
  <c r="CD24" i="79"/>
  <c r="L24" i="79"/>
  <c r="U22" i="79"/>
  <c r="F24" i="79"/>
  <c r="U30" i="79"/>
  <c r="R32" i="79"/>
  <c r="O39" i="79"/>
  <c r="CG38" i="79"/>
  <c r="CG9" i="79"/>
  <c r="AE5" i="79"/>
  <c r="AA7" i="79"/>
  <c r="AF5" i="79"/>
  <c r="CG6" i="79"/>
  <c r="CE17" i="79"/>
  <c r="BT9" i="79"/>
  <c r="AF11" i="79"/>
  <c r="BZ11" i="79"/>
  <c r="I13" i="79"/>
  <c r="CC13" i="79"/>
  <c r="BS16" i="79"/>
  <c r="BT16" i="79" s="1"/>
  <c r="Q14" i="79" s="1"/>
  <c r="AS17" i="79"/>
  <c r="BY6" i="79" s="1"/>
  <c r="CD17" i="79"/>
  <c r="BS18" i="79"/>
  <c r="BS19" i="79"/>
  <c r="BR22" i="79"/>
  <c r="BT22" i="79" s="1"/>
  <c r="T27" i="79" s="1"/>
  <c r="BT27" i="79"/>
  <c r="Q25" i="79" s="1"/>
  <c r="CH24" i="79"/>
  <c r="BU27" i="79"/>
  <c r="H31" i="79" s="1"/>
  <c r="CE30" i="79"/>
  <c r="CD30" i="79"/>
  <c r="CC30" i="79"/>
  <c r="I30" i="79"/>
  <c r="BU28" i="79"/>
  <c r="N33" i="79" s="1"/>
  <c r="U28" i="79"/>
  <c r="BT43" i="79"/>
  <c r="BU43" i="79"/>
  <c r="E44" i="79" s="1"/>
  <c r="L39" i="79"/>
  <c r="CC38" i="79"/>
  <c r="K40" i="79"/>
  <c r="CE38" i="79"/>
  <c r="BY38" i="79"/>
  <c r="BU7" i="79"/>
  <c r="CA11" i="79"/>
  <c r="CK11" i="79"/>
  <c r="CD13" i="79"/>
  <c r="AA15" i="79"/>
  <c r="CB17" i="79"/>
  <c r="CA17" i="79"/>
  <c r="BT15" i="79"/>
  <c r="BY17" i="79"/>
  <c r="CG17" i="79"/>
  <c r="BR20" i="79"/>
  <c r="L32" i="79"/>
  <c r="K33" i="79"/>
  <c r="CG32" i="79"/>
  <c r="CF32" i="79"/>
  <c r="BZ32" i="79"/>
  <c r="CF28" i="79"/>
  <c r="CB45" i="79"/>
  <c r="BY45" i="79"/>
  <c r="BT40" i="79"/>
  <c r="E46" i="79" s="1"/>
  <c r="F45" i="79"/>
  <c r="BU40" i="79"/>
  <c r="N40" i="79" s="1"/>
  <c r="CB11" i="79"/>
  <c r="AF18" i="79"/>
  <c r="AE18" i="79"/>
  <c r="AA13" i="79"/>
  <c r="BT13" i="79"/>
  <c r="BZ17" i="79"/>
  <c r="CC28" i="79"/>
  <c r="BZ30" i="79"/>
  <c r="CA28" i="79"/>
  <c r="BY28" i="79"/>
  <c r="CD32" i="79"/>
  <c r="CC32" i="79"/>
  <c r="I32" i="79"/>
  <c r="BU24" i="79"/>
  <c r="H33" i="79" s="1"/>
  <c r="CE32" i="79"/>
  <c r="L30" i="79"/>
  <c r="BU25" i="79"/>
  <c r="K31" i="79" s="1"/>
  <c r="CF30" i="79"/>
  <c r="CE26" i="79"/>
  <c r="CD26" i="79"/>
  <c r="BU29" i="79"/>
  <c r="H27" i="79" s="1"/>
  <c r="I26" i="79"/>
  <c r="BT29" i="79"/>
  <c r="K25" i="79" s="1"/>
  <c r="CH30" i="79"/>
  <c r="I22" i="79"/>
  <c r="I45" i="79"/>
  <c r="CA47" i="79"/>
  <c r="CD43" i="79"/>
  <c r="R43" i="79"/>
  <c r="AE19" i="79"/>
  <c r="AA26" i="79"/>
  <c r="CF26" i="79"/>
  <c r="AC30" i="79"/>
  <c r="BU30" i="79"/>
  <c r="AE31" i="79"/>
  <c r="O32" i="79"/>
  <c r="CA32" i="79"/>
  <c r="E33" i="79"/>
  <c r="BU34" i="79"/>
  <c r="Q33" i="79" s="1"/>
  <c r="BU37" i="79"/>
  <c r="BS38" i="79"/>
  <c r="CC41" i="79"/>
  <c r="AE42" i="79"/>
  <c r="AF43" i="79"/>
  <c r="BY43" i="79"/>
  <c r="H44" i="79"/>
  <c r="AA47" i="79"/>
  <c r="AA17" i="79"/>
  <c r="CG26" i="79"/>
  <c r="AE27" i="79"/>
  <c r="AF31" i="79"/>
  <c r="F32" i="79"/>
  <c r="AA32" i="79"/>
  <c r="CB32" i="79"/>
  <c r="CA38" i="79"/>
  <c r="AS39" i="79"/>
  <c r="CH43" i="79" s="1"/>
  <c r="BS40" i="79"/>
  <c r="L41" i="79"/>
  <c r="BY41" i="79"/>
  <c r="CD41" i="79"/>
  <c r="AS44" i="79"/>
  <c r="BU44" i="79" s="1"/>
  <c r="Q42" i="79" s="1"/>
  <c r="BY32" i="79"/>
  <c r="O41" i="79"/>
  <c r="AR41" i="79"/>
  <c r="BZ41" i="79"/>
  <c r="CF41" i="79"/>
  <c r="N42" i="79"/>
  <c r="AS45" i="79"/>
  <c r="BS45" i="79"/>
  <c r="BS46" i="79"/>
  <c r="BT46" i="79" s="1"/>
  <c r="K42" i="79" s="1"/>
  <c r="AE48" i="79"/>
  <c r="AC47" i="79"/>
  <c r="AF48" i="79"/>
  <c r="AF38" i="79"/>
  <c r="BZ49" i="79"/>
  <c r="BU47" i="79"/>
  <c r="E50" i="79" s="1"/>
  <c r="BY49" i="79"/>
  <c r="BT47" i="79"/>
  <c r="T40" i="79" s="1"/>
  <c r="F49" i="79"/>
  <c r="BT30" i="79"/>
  <c r="T23" i="79" s="1"/>
  <c r="CH32" i="79"/>
  <c r="BT37" i="79"/>
  <c r="H46" i="79" s="1"/>
  <c r="CH38" i="79"/>
  <c r="U43" i="79"/>
  <c r="BU39" i="79"/>
  <c r="CF47" i="79"/>
  <c r="L47" i="79"/>
  <c r="K48" i="79"/>
  <c r="BT42" i="79"/>
  <c r="Q44" i="79" s="1"/>
  <c r="CA43" i="79"/>
  <c r="CB43" i="79"/>
  <c r="F43" i="79"/>
  <c r="CE43" i="79"/>
  <c r="BU46" i="79"/>
  <c r="CE41" i="79"/>
  <c r="R45" i="79"/>
  <c r="CA41" i="79"/>
  <c r="BU49" i="79"/>
  <c r="E42" i="79" s="1"/>
  <c r="BT49" i="79"/>
  <c r="H40" i="79" s="1"/>
  <c r="BZ38" i="79"/>
  <c r="AF40" i="79"/>
  <c r="AE45" i="79"/>
  <c r="AE47" i="79"/>
  <c r="R49" i="79"/>
  <c r="AR50" i="79"/>
  <c r="BZ45" i="79" s="1"/>
  <c r="AR51" i="79"/>
  <c r="CB49" i="79" s="1"/>
  <c r="BR51" i="79"/>
  <c r="CE60" i="79"/>
  <c r="I60" i="79"/>
  <c r="CC60" i="79"/>
  <c r="BT61" i="79"/>
  <c r="K57" i="79" s="1"/>
  <c r="CE58" i="79"/>
  <c r="I58" i="79"/>
  <c r="CD58" i="79"/>
  <c r="L56" i="79"/>
  <c r="BU61" i="79"/>
  <c r="H59" i="79" s="1"/>
  <c r="CC58" i="79"/>
  <c r="CH45" i="79"/>
  <c r="AE50" i="79"/>
  <c r="CG62" i="79"/>
  <c r="BU57" i="79"/>
  <c r="K63" i="79" s="1"/>
  <c r="BT57" i="79"/>
  <c r="Q59" i="79" s="1"/>
  <c r="L62" i="79"/>
  <c r="CB53" i="79"/>
  <c r="BZ53" i="79"/>
  <c r="BU65" i="79"/>
  <c r="K61" i="79" s="1"/>
  <c r="CF58" i="79"/>
  <c r="O58" i="79"/>
  <c r="BT65" i="79"/>
  <c r="N59" i="79" s="1"/>
  <c r="L60" i="79"/>
  <c r="CG60" i="79"/>
  <c r="CG58" i="79"/>
  <c r="AF50" i="79"/>
  <c r="R54" i="79"/>
  <c r="BU53" i="79"/>
  <c r="BT53" i="79"/>
  <c r="Q55" i="79" s="1"/>
  <c r="CH53" i="79"/>
  <c r="BZ62" i="79"/>
  <c r="BY62" i="79"/>
  <c r="F62" i="79"/>
  <c r="CB62" i="79"/>
  <c r="E63" i="79"/>
  <c r="CA62" i="79"/>
  <c r="CH58" i="79"/>
  <c r="R58" i="79"/>
  <c r="BU58" i="79"/>
  <c r="E59" i="79" s="1"/>
  <c r="K55" i="79"/>
  <c r="BT58" i="79"/>
  <c r="CE53" i="79"/>
  <c r="L54" i="79"/>
  <c r="CD53" i="79"/>
  <c r="CB58" i="79"/>
  <c r="CA58" i="79"/>
  <c r="BZ58" i="79"/>
  <c r="F58" i="79"/>
  <c r="W58" i="79" s="1"/>
  <c r="CR57" i="79" s="1"/>
  <c r="CO55" i="79" s="1"/>
  <c r="BY58" i="79"/>
  <c r="R56" i="79"/>
  <c r="BU59" i="79"/>
  <c r="BT59" i="79"/>
  <c r="Q57" i="79" s="1"/>
  <c r="CH56" i="79"/>
  <c r="CD56" i="79"/>
  <c r="CA56" i="79"/>
  <c r="AC49" i="79"/>
  <c r="CF56" i="79"/>
  <c r="O56" i="79"/>
  <c r="BU52" i="79"/>
  <c r="H61" i="79" s="1"/>
  <c r="N57" i="79"/>
  <c r="BT52" i="79"/>
  <c r="CG56" i="79"/>
  <c r="CC56" i="79"/>
  <c r="CF53" i="79"/>
  <c r="CD62" i="79"/>
  <c r="I62" i="79"/>
  <c r="CC62" i="79"/>
  <c r="H63" i="79"/>
  <c r="CE62" i="79"/>
  <c r="BT63" i="79"/>
  <c r="Q61" i="79" s="1"/>
  <c r="BU54" i="79"/>
  <c r="AC58" i="79"/>
  <c r="AD54" i="79" s="1"/>
  <c r="CM58" i="79"/>
  <c r="BT62" i="79"/>
  <c r="AE63" i="79"/>
  <c r="CA64" i="79"/>
  <c r="CE64" i="79"/>
  <c r="AE65" i="79"/>
  <c r="AE66" i="79"/>
  <c r="AF58" i="79"/>
  <c r="CN58" i="79"/>
  <c r="AC62" i="79"/>
  <c r="BU62" i="79"/>
  <c r="AA64" i="79"/>
  <c r="CB64" i="79"/>
  <c r="CF64" i="79"/>
  <c r="AF65" i="79"/>
  <c r="AA54" i="79"/>
  <c r="AA56" i="79"/>
  <c r="BT56" i="79"/>
  <c r="CE56" i="79"/>
  <c r="AA60" i="79"/>
  <c r="BY64" i="79"/>
  <c r="CC64" i="79"/>
  <c r="BT66" i="79"/>
  <c r="CL58" i="79"/>
  <c r="BU60" i="79"/>
  <c r="E61" i="79" l="1"/>
  <c r="BY60" i="79"/>
  <c r="BT55" i="79"/>
  <c r="R60" i="79"/>
  <c r="CG53" i="79"/>
  <c r="F56" i="79"/>
  <c r="CB56" i="79"/>
  <c r="BY53" i="79"/>
  <c r="BU64" i="79"/>
  <c r="E57" i="79" s="1"/>
  <c r="CH47" i="79"/>
  <c r="CG47" i="79"/>
  <c r="CH28" i="79"/>
  <c r="R39" i="79"/>
  <c r="BU33" i="79"/>
  <c r="K29" i="79" s="1"/>
  <c r="F47" i="79"/>
  <c r="CB21" i="79"/>
  <c r="H23" i="79"/>
  <c r="BT31" i="79"/>
  <c r="Q29" i="79" s="1"/>
  <c r="BU23" i="79"/>
  <c r="E29" i="79" s="1"/>
  <c r="CB28" i="79"/>
  <c r="F30" i="79"/>
  <c r="CD28" i="79"/>
  <c r="CA45" i="79"/>
  <c r="L28" i="79"/>
  <c r="CF38" i="79"/>
  <c r="CA24" i="79"/>
  <c r="CC21" i="79"/>
  <c r="CG24" i="79"/>
  <c r="BZ21" i="79"/>
  <c r="CH6" i="79"/>
  <c r="CF24" i="79"/>
  <c r="CA15" i="79"/>
  <c r="CC15" i="79"/>
  <c r="CH9" i="79"/>
  <c r="BU12" i="79"/>
  <c r="H16" i="79" s="1"/>
  <c r="CC11" i="79"/>
  <c r="CD11" i="79"/>
  <c r="CE9" i="79"/>
  <c r="CD6" i="79"/>
  <c r="CH21" i="79"/>
  <c r="CA60" i="79"/>
  <c r="CH60" i="79"/>
  <c r="BU55" i="79"/>
  <c r="F60" i="79"/>
  <c r="W60" i="79" s="1"/>
  <c r="CR59" i="79" s="1"/>
  <c r="CK56" i="79" s="1"/>
  <c r="CH62" i="79"/>
  <c r="N55" i="79"/>
  <c r="BY56" i="79"/>
  <c r="I54" i="79"/>
  <c r="CA53" i="79"/>
  <c r="BT48" i="79"/>
  <c r="Q46" i="79" s="1"/>
  <c r="AD39" i="79"/>
  <c r="BU45" i="79"/>
  <c r="N50" i="79" s="1"/>
  <c r="R28" i="79"/>
  <c r="BT38" i="79"/>
  <c r="E48" i="79" s="1"/>
  <c r="BY47" i="79"/>
  <c r="CB47" i="79"/>
  <c r="BT32" i="79"/>
  <c r="E25" i="79" s="1"/>
  <c r="BU32" i="79"/>
  <c r="BU31" i="79"/>
  <c r="N31" i="79" s="1"/>
  <c r="CC26" i="79"/>
  <c r="BT23" i="79"/>
  <c r="BZ28" i="79"/>
  <c r="CB30" i="79"/>
  <c r="CA30" i="79"/>
  <c r="CE28" i="79"/>
  <c r="CG28" i="79"/>
  <c r="BT20" i="79"/>
  <c r="N25" i="79" s="1"/>
  <c r="CD38" i="79"/>
  <c r="CF6" i="79"/>
  <c r="CB24" i="79"/>
  <c r="BT21" i="79"/>
  <c r="Q23" i="79" s="1"/>
  <c r="W11" i="79"/>
  <c r="CR10" i="79" s="1"/>
  <c r="CO8" i="79" s="1"/>
  <c r="BU6" i="79"/>
  <c r="E16" i="79" s="1"/>
  <c r="BU20" i="79"/>
  <c r="H29" i="79" s="1"/>
  <c r="F15" i="79"/>
  <c r="W15" i="79" s="1"/>
  <c r="CR14" i="79" s="1"/>
  <c r="CD15" i="79"/>
  <c r="R9" i="79"/>
  <c r="BT14" i="79"/>
  <c r="H12" i="79" s="1"/>
  <c r="BU14" i="79"/>
  <c r="K10" i="79" s="1"/>
  <c r="L9" i="79"/>
  <c r="I39" i="79"/>
  <c r="CB38" i="79"/>
  <c r="R24" i="79"/>
  <c r="F41" i="79"/>
  <c r="W41" i="79" s="1"/>
  <c r="CR40" i="79" s="1"/>
  <c r="CP39" i="79" s="1"/>
  <c r="BZ60" i="79"/>
  <c r="O62" i="79"/>
  <c r="W62" i="79" s="1"/>
  <c r="CR61" i="79" s="1"/>
  <c r="BU63" i="79"/>
  <c r="N63" i="79" s="1"/>
  <c r="O54" i="79"/>
  <c r="BZ56" i="79"/>
  <c r="CC53" i="79"/>
  <c r="CF60" i="79"/>
  <c r="BT64" i="79"/>
  <c r="H55" i="79" s="1"/>
  <c r="CF62" i="79"/>
  <c r="BU48" i="79"/>
  <c r="N48" i="79" s="1"/>
  <c r="R41" i="79"/>
  <c r="CD45" i="79"/>
  <c r="BY21" i="79"/>
  <c r="BY30" i="79"/>
  <c r="E31" i="79"/>
  <c r="I28" i="79"/>
  <c r="W28" i="79" s="1"/>
  <c r="CR27" i="79" s="1"/>
  <c r="O26" i="79"/>
  <c r="CA21" i="79"/>
  <c r="BT33" i="79"/>
  <c r="N27" i="79" s="1"/>
  <c r="BT6" i="79"/>
  <c r="Q8" i="79" s="1"/>
  <c r="BY15" i="79"/>
  <c r="CE15" i="79"/>
  <c r="Q10" i="79"/>
  <c r="CE11" i="79"/>
  <c r="L22" i="79"/>
  <c r="CE21" i="79"/>
  <c r="W56" i="79"/>
  <c r="CR55" i="79" s="1"/>
  <c r="CN55" i="79"/>
  <c r="W54" i="79"/>
  <c r="CR53" i="79" s="1"/>
  <c r="CL55" i="79"/>
  <c r="CF45" i="79"/>
  <c r="CG30" i="79"/>
  <c r="CG41" i="79"/>
  <c r="U45" i="79"/>
  <c r="CE24" i="79"/>
  <c r="CG21" i="79"/>
  <c r="CF21" i="79"/>
  <c r="O22" i="79"/>
  <c r="N23" i="79"/>
  <c r="BU17" i="79"/>
  <c r="CA6" i="79"/>
  <c r="CO56" i="79"/>
  <c r="CP55" i="79"/>
  <c r="CK55" i="79"/>
  <c r="BU51" i="79"/>
  <c r="BT51" i="79"/>
  <c r="T48" i="79" s="1"/>
  <c r="U47" i="79"/>
  <c r="Q50" i="79"/>
  <c r="CH49" i="79"/>
  <c r="O49" i="79"/>
  <c r="CD49" i="79"/>
  <c r="CE49" i="79"/>
  <c r="CC49" i="79"/>
  <c r="I49" i="79"/>
  <c r="BT41" i="79"/>
  <c r="H50" i="79" s="1"/>
  <c r="BU41" i="79"/>
  <c r="T42" i="79" s="1"/>
  <c r="L45" i="79"/>
  <c r="W45" i="79" s="1"/>
  <c r="CR44" i="79" s="1"/>
  <c r="CE47" i="79"/>
  <c r="CD47" i="79"/>
  <c r="CC47" i="79"/>
  <c r="I47" i="79"/>
  <c r="W47" i="79" s="1"/>
  <c r="CR46" i="79" s="1"/>
  <c r="CP42" i="79" s="1"/>
  <c r="CH41" i="79"/>
  <c r="K50" i="79"/>
  <c r="CF49" i="79"/>
  <c r="L49" i="79"/>
  <c r="CG49" i="79"/>
  <c r="W32" i="79"/>
  <c r="CR31" i="79" s="1"/>
  <c r="BT44" i="79"/>
  <c r="H48" i="79" s="1"/>
  <c r="CE45" i="79"/>
  <c r="BZ43" i="79"/>
  <c r="BZ6" i="79"/>
  <c r="BT45" i="79"/>
  <c r="T25" i="79"/>
  <c r="U24" i="79"/>
  <c r="W24" i="79" s="1"/>
  <c r="CR23" i="79" s="1"/>
  <c r="CV10" i="79"/>
  <c r="W13" i="79"/>
  <c r="CR12" i="79" s="1"/>
  <c r="CV59" i="79"/>
  <c r="CP56" i="79"/>
  <c r="CM56" i="79"/>
  <c r="CL56" i="79"/>
  <c r="BU50" i="79"/>
  <c r="N44" i="79" s="1"/>
  <c r="BT50" i="79"/>
  <c r="K46" i="79" s="1"/>
  <c r="CF43" i="79"/>
  <c r="CC43" i="79"/>
  <c r="O43" i="79"/>
  <c r="CN40" i="79"/>
  <c r="CG43" i="79"/>
  <c r="W43" i="79"/>
  <c r="CR42" i="79" s="1"/>
  <c r="W49" i="79"/>
  <c r="CR48" i="79" s="1"/>
  <c r="CO43" i="79" s="1"/>
  <c r="CG45" i="79"/>
  <c r="CC45" i="79"/>
  <c r="W30" i="79"/>
  <c r="CR29" i="79" s="1"/>
  <c r="CM25" i="79" s="1"/>
  <c r="T46" i="79"/>
  <c r="U41" i="79"/>
  <c r="BT39" i="79"/>
  <c r="T44" i="79" s="1"/>
  <c r="Q27" i="79"/>
  <c r="R26" i="79"/>
  <c r="W26" i="79" s="1"/>
  <c r="CR25" i="79" s="1"/>
  <c r="CH26" i="79"/>
  <c r="CV57" i="79"/>
  <c r="E10" i="79"/>
  <c r="CB9" i="79"/>
  <c r="F9" i="79"/>
  <c r="W9" i="79" s="1"/>
  <c r="CR8" i="79" s="1"/>
  <c r="CK7" i="79" s="1"/>
  <c r="CA9" i="79"/>
  <c r="I7" i="79"/>
  <c r="W7" i="79" s="1"/>
  <c r="CR6" i="79" s="1"/>
  <c r="CB6" i="79"/>
  <c r="BY9" i="79"/>
  <c r="BZ9" i="79"/>
  <c r="CL6" i="79"/>
  <c r="CB41" i="79"/>
  <c r="AD22" i="79"/>
  <c r="BT17" i="79"/>
  <c r="H8" i="79" s="1"/>
  <c r="CL24" i="79" l="1"/>
  <c r="CM24" i="79"/>
  <c r="CO24" i="79"/>
  <c r="CP24" i="79"/>
  <c r="CV27" i="79"/>
  <c r="CK24" i="79"/>
  <c r="CN43" i="79"/>
  <c r="CP8" i="79"/>
  <c r="CN8" i="79"/>
  <c r="CK8" i="79"/>
  <c r="W22" i="79"/>
  <c r="CR21" i="79" s="1"/>
  <c r="CS25" i="79" s="1"/>
  <c r="CY25" i="79" s="1"/>
  <c r="CL8" i="79"/>
  <c r="W39" i="79"/>
  <c r="CR38" i="79" s="1"/>
  <c r="CO22" i="79"/>
  <c r="CV23" i="79"/>
  <c r="CK22" i="79"/>
  <c r="CN22" i="79"/>
  <c r="CM22" i="79"/>
  <c r="CP22" i="79"/>
  <c r="CV44" i="79"/>
  <c r="CO41" i="79"/>
  <c r="CM41" i="79"/>
  <c r="CS44" i="79"/>
  <c r="CY44" i="79" s="1"/>
  <c r="CK41" i="79"/>
  <c r="CL41" i="79"/>
  <c r="CP41" i="79"/>
  <c r="CV25" i="79"/>
  <c r="CK23" i="79"/>
  <c r="CN23" i="79"/>
  <c r="CP23" i="79"/>
  <c r="CL23" i="79"/>
  <c r="CO23" i="79"/>
  <c r="CS21" i="79"/>
  <c r="CY21" i="79" s="1"/>
  <c r="CP21" i="79"/>
  <c r="CM21" i="79"/>
  <c r="CO21" i="79"/>
  <c r="CL21" i="79"/>
  <c r="CN21" i="79"/>
  <c r="CV12" i="79"/>
  <c r="CS12" i="79"/>
  <c r="CY12" i="79" s="1"/>
  <c r="CM9" i="79"/>
  <c r="CK9" i="79"/>
  <c r="CL9" i="79"/>
  <c r="CP9" i="79"/>
  <c r="CO9" i="79"/>
  <c r="CP57" i="79"/>
  <c r="CS61" i="79"/>
  <c r="CY61" i="79" s="1"/>
  <c r="CV61" i="79"/>
  <c r="CM57" i="79"/>
  <c r="CK57" i="79"/>
  <c r="CN57" i="79"/>
  <c r="CL57" i="79"/>
  <c r="CP6" i="79"/>
  <c r="CS6" i="79"/>
  <c r="CY6" i="79" s="1"/>
  <c r="CV6" i="79"/>
  <c r="CM6" i="79"/>
  <c r="CO6" i="79"/>
  <c r="CS16" i="79"/>
  <c r="CY16" i="79" s="1"/>
  <c r="CN6" i="79"/>
  <c r="CV48" i="79"/>
  <c r="CS48" i="79"/>
  <c r="CY48" i="79" s="1"/>
  <c r="CK43" i="79"/>
  <c r="CS42" i="79"/>
  <c r="CY42" i="79" s="1"/>
  <c r="CV42" i="79"/>
  <c r="CP40" i="79"/>
  <c r="CL40" i="79"/>
  <c r="CK40" i="79"/>
  <c r="CO40" i="79"/>
  <c r="CS10" i="79"/>
  <c r="CY10" i="79" s="1"/>
  <c r="CV31" i="79"/>
  <c r="CS31" i="79"/>
  <c r="CY31" i="79" s="1"/>
  <c r="CK26" i="79"/>
  <c r="CO26" i="79"/>
  <c r="CM26" i="79"/>
  <c r="CL26" i="79"/>
  <c r="CN26" i="79"/>
  <c r="CL43" i="79"/>
  <c r="CP7" i="79"/>
  <c r="CS8" i="79"/>
  <c r="CY8" i="79" s="1"/>
  <c r="CV8" i="79"/>
  <c r="CM7" i="79"/>
  <c r="CO7" i="79"/>
  <c r="CN7" i="79"/>
  <c r="CS38" i="79"/>
  <c r="CY38" i="79" s="1"/>
  <c r="CS57" i="79"/>
  <c r="CY57" i="79" s="1"/>
  <c r="CS46" i="79"/>
  <c r="CY46" i="79" s="1"/>
  <c r="CV46" i="79"/>
  <c r="CM42" i="79"/>
  <c r="CK42" i="79"/>
  <c r="CN42" i="79"/>
  <c r="CM43" i="79"/>
  <c r="CV55" i="79"/>
  <c r="CS55" i="79"/>
  <c r="CY55" i="79" s="1"/>
  <c r="CO54" i="79"/>
  <c r="CK54" i="79"/>
  <c r="CM54" i="79"/>
  <c r="CN54" i="79"/>
  <c r="CP54" i="79"/>
  <c r="CV40" i="79"/>
  <c r="CK39" i="79"/>
  <c r="CS40" i="79"/>
  <c r="CY40" i="79" s="1"/>
  <c r="CM39" i="79"/>
  <c r="CN39" i="79"/>
  <c r="CS14" i="79"/>
  <c r="CY14" i="79" s="1"/>
  <c r="CP10" i="79"/>
  <c r="CV14" i="79"/>
  <c r="CW10" i="79" s="1"/>
  <c r="CM10" i="79"/>
  <c r="CL10" i="79"/>
  <c r="CN10" i="79"/>
  <c r="CK10" i="79"/>
  <c r="CS29" i="79"/>
  <c r="CY29" i="79" s="1"/>
  <c r="CV29" i="79"/>
  <c r="CK25" i="79"/>
  <c r="CP25" i="79"/>
  <c r="CL25" i="79"/>
  <c r="CN25" i="79"/>
  <c r="CS59" i="79"/>
  <c r="CY59" i="79" s="1"/>
  <c r="CO39" i="79"/>
  <c r="CL42" i="79"/>
  <c r="CV53" i="79"/>
  <c r="CP53" i="79"/>
  <c r="CS53" i="79"/>
  <c r="CY53" i="79" s="1"/>
  <c r="CN53" i="79"/>
  <c r="CS63" i="79"/>
  <c r="CY63" i="79" s="1"/>
  <c r="CO53" i="79"/>
  <c r="CM53" i="79"/>
  <c r="CL53" i="79"/>
  <c r="CW8" i="79" l="1"/>
  <c r="CW29" i="79"/>
  <c r="CS23" i="79"/>
  <c r="CY23" i="79" s="1"/>
  <c r="CS27" i="79"/>
  <c r="CY27" i="79" s="1"/>
  <c r="X28" i="79" s="1"/>
  <c r="CV21" i="79"/>
  <c r="CN38" i="79"/>
  <c r="CL38" i="79"/>
  <c r="CP38" i="79"/>
  <c r="CM38" i="79"/>
  <c r="CV38" i="79"/>
  <c r="CW48" i="79" s="1"/>
  <c r="DA48" i="79" s="1"/>
  <c r="DB48" i="79" s="1"/>
  <c r="CO38" i="79"/>
  <c r="CT63" i="79"/>
  <c r="CW53" i="79"/>
  <c r="DA53" i="79" s="1"/>
  <c r="DB53" i="79" s="1"/>
  <c r="CW63" i="79"/>
  <c r="DA63" i="79" s="1"/>
  <c r="DB63" i="79" s="1"/>
  <c r="CT27" i="79"/>
  <c r="CW21" i="79"/>
  <c r="DA21" i="79" s="1"/>
  <c r="DB21" i="79" s="1"/>
  <c r="X30" i="79"/>
  <c r="DA29" i="79"/>
  <c r="DB29" i="79" s="1"/>
  <c r="CT29" i="79"/>
  <c r="CW57" i="79"/>
  <c r="DA57" i="79" s="1"/>
  <c r="DB57" i="79" s="1"/>
  <c r="CT40" i="79"/>
  <c r="X41" i="79"/>
  <c r="X56" i="79"/>
  <c r="CT55" i="79"/>
  <c r="CW59" i="79"/>
  <c r="DA59" i="79" s="1"/>
  <c r="DB59" i="79" s="1"/>
  <c r="CW46" i="79"/>
  <c r="DA46" i="79" s="1"/>
  <c r="DB46" i="79" s="1"/>
  <c r="X9" i="79"/>
  <c r="DA8" i="79"/>
  <c r="DB8" i="79" s="1"/>
  <c r="CT8" i="79"/>
  <c r="CW42" i="79"/>
  <c r="DA42" i="79" s="1"/>
  <c r="DB42" i="79" s="1"/>
  <c r="Y43" i="79" s="1"/>
  <c r="CW61" i="79"/>
  <c r="DA61" i="79" s="1"/>
  <c r="DB61" i="79" s="1"/>
  <c r="X13" i="79"/>
  <c r="CT12" i="79"/>
  <c r="CW25" i="79"/>
  <c r="CT44" i="79"/>
  <c r="X45" i="79"/>
  <c r="CW23" i="79"/>
  <c r="X15" i="79"/>
  <c r="DA14" i="79"/>
  <c r="DB14" i="79" s="1"/>
  <c r="CT14" i="79"/>
  <c r="X11" i="79"/>
  <c r="DA10" i="79"/>
  <c r="DB10" i="79" s="1"/>
  <c r="CT10" i="79"/>
  <c r="X26" i="79"/>
  <c r="DA25" i="79"/>
  <c r="DB25" i="79" s="1"/>
  <c r="CT25" i="79"/>
  <c r="X54" i="79"/>
  <c r="CT53" i="79"/>
  <c r="CW14" i="79"/>
  <c r="CW27" i="79"/>
  <c r="DA27" i="79" s="1"/>
  <c r="DB27" i="79" s="1"/>
  <c r="CW55" i="79"/>
  <c r="DA55" i="79" s="1"/>
  <c r="DB55" i="79" s="1"/>
  <c r="X47" i="79"/>
  <c r="CT46" i="79"/>
  <c r="X32" i="79"/>
  <c r="CT31" i="79"/>
  <c r="CT42" i="79"/>
  <c r="X43" i="79"/>
  <c r="CW6" i="79"/>
  <c r="CW16" i="79"/>
  <c r="DA16" i="79" s="1"/>
  <c r="DB16" i="79" s="1"/>
  <c r="X62" i="79"/>
  <c r="CT61" i="79"/>
  <c r="CW12" i="79"/>
  <c r="DA12" i="79" s="1"/>
  <c r="DB12" i="79" s="1"/>
  <c r="Y13" i="79" s="1"/>
  <c r="X22" i="79"/>
  <c r="CT21" i="79"/>
  <c r="CT38" i="79"/>
  <c r="X39" i="79"/>
  <c r="X49" i="79"/>
  <c r="CT48" i="79"/>
  <c r="X60" i="79"/>
  <c r="CT59" i="79"/>
  <c r="CW40" i="79"/>
  <c r="DA40" i="79" s="1"/>
  <c r="DB40" i="79" s="1"/>
  <c r="X58" i="79"/>
  <c r="CT57" i="79"/>
  <c r="CW38" i="79"/>
  <c r="DA38" i="79" s="1"/>
  <c r="DB38" i="79" s="1"/>
  <c r="CW31" i="79"/>
  <c r="DA31" i="79" s="1"/>
  <c r="DB31" i="79" s="1"/>
  <c r="Y32" i="79" s="1"/>
  <c r="CT16" i="79"/>
  <c r="X7" i="79"/>
  <c r="DA6" i="79"/>
  <c r="DB6" i="79" s="1"/>
  <c r="CT6" i="79"/>
  <c r="DA23" i="79"/>
  <c r="DB23" i="79" s="1"/>
  <c r="CT23" i="79"/>
  <c r="X24" i="79"/>
  <c r="CW44" i="79" l="1"/>
  <c r="DA44" i="79" s="1"/>
  <c r="DB44" i="79" s="1"/>
  <c r="Y28" i="79"/>
  <c r="Y22" i="79"/>
  <c r="Y15" i="79"/>
  <c r="Y11" i="79"/>
  <c r="Y45" i="79"/>
  <c r="Y24" i="79"/>
  <c r="Y26" i="79"/>
  <c r="Y9" i="79"/>
  <c r="Y30" i="79"/>
  <c r="Y7" i="79"/>
</calcChain>
</file>

<file path=xl/sharedStrings.xml><?xml version="1.0" encoding="utf-8"?>
<sst xmlns="http://schemas.openxmlformats.org/spreadsheetml/2006/main" count="573" uniqueCount="155">
  <si>
    <t>Название команды</t>
  </si>
  <si>
    <t>№</t>
  </si>
  <si>
    <t>Фамилия, Имя</t>
  </si>
  <si>
    <t>1</t>
  </si>
  <si>
    <t>2</t>
  </si>
  <si>
    <t>3</t>
  </si>
  <si>
    <t>4</t>
  </si>
  <si>
    <t>5</t>
  </si>
  <si>
    <t>6</t>
  </si>
  <si>
    <t>10</t>
  </si>
  <si>
    <t>О</t>
  </si>
  <si>
    <t>С</t>
  </si>
  <si>
    <t>М</t>
  </si>
  <si>
    <t>Группа № 2</t>
  </si>
  <si>
    <t>Группа № 1</t>
  </si>
  <si>
    <t>2-4</t>
  </si>
  <si>
    <t>1-5</t>
  </si>
  <si>
    <t>3-6</t>
  </si>
  <si>
    <t>1-3</t>
  </si>
  <si>
    <t>2-5</t>
  </si>
  <si>
    <t>4-6</t>
  </si>
  <si>
    <t>3-2</t>
  </si>
  <si>
    <t>1-2</t>
  </si>
  <si>
    <t>3-4</t>
  </si>
  <si>
    <t>5-6</t>
  </si>
  <si>
    <t>сумма</t>
  </si>
  <si>
    <t>2-3</t>
  </si>
  <si>
    <t>2-6</t>
  </si>
  <si>
    <t>3-5</t>
  </si>
  <si>
    <t>4-5</t>
  </si>
  <si>
    <t>1-4</t>
  </si>
  <si>
    <t>1-6</t>
  </si>
  <si>
    <t>ОТКРЫТЫЙ КОМАНДНЫЙ ЧЕМПИОНАТ РК ПО НАСТОЛЬНОМУ ТЕННИСУ</t>
  </si>
  <si>
    <t>3-ЛИГА.      2-ТУР</t>
  </si>
  <si>
    <t>1 финал</t>
  </si>
  <si>
    <t>КОМАНДЫ</t>
  </si>
  <si>
    <t>АРЫСТАН</t>
  </si>
  <si>
    <t>Уральск</t>
  </si>
  <si>
    <t>W</t>
  </si>
  <si>
    <t>Нур-Султан</t>
  </si>
  <si>
    <t>KEZAR</t>
  </si>
  <si>
    <t>Андижан</t>
  </si>
  <si>
    <t>АК АЛТЫН</t>
  </si>
  <si>
    <t>Жетысай</t>
  </si>
  <si>
    <t>ТАРАЗ</t>
  </si>
  <si>
    <t>Тараз</t>
  </si>
  <si>
    <t>STANDART</t>
  </si>
  <si>
    <t>Шымкент</t>
  </si>
  <si>
    <t>Усть-Каменогорск</t>
  </si>
  <si>
    <t>CYHKAP-МАНГИСТАУ</t>
  </si>
  <si>
    <t>Мангистау</t>
  </si>
  <si>
    <t>АЛЬЯНС</t>
  </si>
  <si>
    <t>Алматы</t>
  </si>
  <si>
    <t>ЭКИБАСТУЗ</t>
  </si>
  <si>
    <t>Экибастуз</t>
  </si>
  <si>
    <t>TYPKICTAH</t>
  </si>
  <si>
    <t>Туркестан</t>
  </si>
  <si>
    <t xml:space="preserve">                        Главный судья. Судья МК                                                   Перевалов А.Л.                  </t>
  </si>
  <si>
    <t>Главный секретарь. Судья МК                                              Мирасланов М.К,</t>
  </si>
  <si>
    <t>2 финал</t>
  </si>
  <si>
    <t>MUSTAFA-RIM</t>
  </si>
  <si>
    <t>Актау</t>
  </si>
  <si>
    <t>YASSY</t>
  </si>
  <si>
    <t>TURAN</t>
  </si>
  <si>
    <t>ДЮСШ-1 ЭКИБАСТУЗ</t>
  </si>
  <si>
    <t>ВКО-2</t>
  </si>
  <si>
    <t>САРЫАГАШ</t>
  </si>
  <si>
    <t>SHAH-SHAH</t>
  </si>
  <si>
    <t>ARSENAL</t>
  </si>
  <si>
    <t>Предварительные игры</t>
  </si>
  <si>
    <t>DEAF</t>
  </si>
  <si>
    <t>Костанай</t>
  </si>
  <si>
    <t>TTPRIME</t>
  </si>
  <si>
    <t>Караганда</t>
  </si>
  <si>
    <t>СУНКАР</t>
  </si>
  <si>
    <t>DREAM TEAM</t>
  </si>
  <si>
    <t>AURORA</t>
  </si>
  <si>
    <t>КОСТАНАЙ</t>
  </si>
  <si>
    <t>МАРТОБЕ ДЮСШ-12</t>
  </si>
  <si>
    <t>ASM</t>
  </si>
  <si>
    <t>Бишкек</t>
  </si>
  <si>
    <t>ТОПЖАРГАН</t>
  </si>
  <si>
    <t>ОСДЮСШОР-2</t>
  </si>
  <si>
    <t>ОСДЮСШОР-3</t>
  </si>
  <si>
    <t>Финальные игры</t>
  </si>
  <si>
    <t>Главный судья. Судья МК                                                        Перевалов А.Л.</t>
  </si>
  <si>
    <t>Главный секретарь. Судья МК                                                        Мирасланов М.К.</t>
  </si>
  <si>
    <t xml:space="preserve">Финальные игры </t>
  </si>
  <si>
    <t>За 1-4 места</t>
  </si>
  <si>
    <t>ЭКИБАСТУЗ   Экибастуз</t>
  </si>
  <si>
    <t>АРЫСТАН  Уральск</t>
  </si>
  <si>
    <t>АК АЛТЫН  Жетысай</t>
  </si>
  <si>
    <t>За 5-8 места</t>
  </si>
  <si>
    <t>TYPKICTAH  Туркестан</t>
  </si>
  <si>
    <t>STANDART  Шымкент</t>
  </si>
  <si>
    <t>KEZAR  Андижан</t>
  </si>
  <si>
    <t>ТАРАЗ  Тараз</t>
  </si>
  <si>
    <t>АЛЬЯНС  Алматы</t>
  </si>
  <si>
    <t xml:space="preserve">CYHKAP-МАНГИСТАУ  Мангистау  </t>
  </si>
  <si>
    <t>За 13-14 места</t>
  </si>
  <si>
    <t>SHAH-SHAH  Алматы</t>
  </si>
  <si>
    <t>TURAN  Туркестан</t>
  </si>
  <si>
    <t>За 15-16 места</t>
  </si>
  <si>
    <t>САРЫАГАШ  Туркестан</t>
  </si>
  <si>
    <t>MUSTAFA-RIM  Актау</t>
  </si>
  <si>
    <t>За 17-18 места</t>
  </si>
  <si>
    <t>YASSY  Туркестан</t>
  </si>
  <si>
    <t>QUANTUM STEM SCHOOL  Нур-Султан</t>
  </si>
  <si>
    <t>ARSENAL  Нур-Султан</t>
  </si>
  <si>
    <t>ДЮСШ-1 ЭКИБАСТУЗ  Экибастуз</t>
  </si>
  <si>
    <t>ALTAY SPORTS  CLUB-1  Семей</t>
  </si>
  <si>
    <t>ВКО-2  Усть-Каменогорск</t>
  </si>
  <si>
    <t>ALTAY SPORTS  CLUB-2  Семей</t>
  </si>
  <si>
    <t>ТУЛПАР  Уральск</t>
  </si>
  <si>
    <t xml:space="preserve">Главный судья. Судья МК                                     Перевалов А.Л.                  </t>
  </si>
  <si>
    <t>Главный секретарь. Судья МК                            Мирасланов М.К,</t>
  </si>
  <si>
    <t xml:space="preserve">2-ЛИГА.      </t>
  </si>
  <si>
    <t>место</t>
  </si>
  <si>
    <t>"КОСТАНАЙ" Костанай</t>
  </si>
  <si>
    <t>"DEAF" Костанай</t>
  </si>
  <si>
    <t>"TTPRIME" Караганда</t>
  </si>
  <si>
    <t>"МАРТОБЕ-ДЮСШ-12" Шымкент</t>
  </si>
  <si>
    <t>"СУНКАР" Шымкент</t>
  </si>
  <si>
    <t>"ASM"  Бишкек</t>
  </si>
  <si>
    <t>"DREAM TEAM" Алматы</t>
  </si>
  <si>
    <t>"ОСДЮСШОР КАРАГАНДА-3" Караганда</t>
  </si>
  <si>
    <t>"ТОПЖАРГАН" Шымкент</t>
  </si>
  <si>
    <t>"AURORA" Нур-Султан</t>
  </si>
  <si>
    <t>"ОСДЮСШОР КАРАГАНДА-2" Караганда</t>
  </si>
  <si>
    <t xml:space="preserve">3-ЛИГА.      </t>
  </si>
  <si>
    <t>место     1 этап</t>
  </si>
  <si>
    <t>TEAM SPIRIT Нур-Султан</t>
  </si>
  <si>
    <t>КОКШЕ Кокшетау</t>
  </si>
  <si>
    <t>г.Алматы                                                                                        15-18 декабря 2022г.</t>
  </si>
  <si>
    <t>2-ЛИГА.      4-ТУР</t>
  </si>
  <si>
    <t>за 1-6 места</t>
  </si>
  <si>
    <t>за 7-11 места</t>
  </si>
  <si>
    <t>3-ЛИГА.      4-ТУР</t>
  </si>
  <si>
    <t>ВКО</t>
  </si>
  <si>
    <t xml:space="preserve">               Главный судья. Судья МК.                                                 Перевалов А.Л.                  </t>
  </si>
  <si>
    <t>Главный секретарь. Судья МК.                                             Мирасланов М.К,</t>
  </si>
  <si>
    <t>ВКО  Усть-Каменогорск</t>
  </si>
  <si>
    <t>За 9-12 места</t>
  </si>
  <si>
    <t>АЛЬЯНС Алматы</t>
  </si>
  <si>
    <t>ИТОГОВОЕ РАСПРЕДЕЛЕНИЕ МЕСТ ПОСЛЕ ВТОРОГО ЭТАПА</t>
  </si>
  <si>
    <t>место     2 этап</t>
  </si>
  <si>
    <t>3тур</t>
  </si>
  <si>
    <t>4тур</t>
  </si>
  <si>
    <t>итоговое     место</t>
  </si>
  <si>
    <t>1 этап</t>
  </si>
  <si>
    <t>2этап</t>
  </si>
  <si>
    <t>7</t>
  </si>
  <si>
    <t xml:space="preserve">  ВКО  Усть-Каменогорск</t>
  </si>
  <si>
    <t>ИТОГОВОЕ РАСПРЕДЕЛЕНИЕ МЕСТ 2022г.</t>
  </si>
  <si>
    <t>ИТОГОВОЕ РАСПРЕДЕЛЕНИЕ МЕСТ 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</si>
</sst>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Franklin Gothic Medium Cond"/>
      <family val="2"/>
      <charset val="204"/>
    </font>
    <font>
      <sz val="12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sz val="10"/>
      <name val="Franklin Gothic Medium Cond"/>
      <family val="2"/>
      <charset val="204"/>
    </font>
    <font>
      <i/>
      <sz val="12"/>
      <name val="Franklin Gothic Medium Cond"/>
      <family val="2"/>
      <charset val="204"/>
    </font>
    <font>
      <b/>
      <sz val="10"/>
      <name val="Franklin Gothic Medium Cond"/>
      <family val="2"/>
      <charset val="204"/>
    </font>
    <font>
      <sz val="8"/>
      <name val="Franklin Gothic Medium Cond"/>
      <family val="2"/>
      <charset val="204"/>
    </font>
    <font>
      <sz val="11"/>
      <name val="Franklin Gothic Medium Cond"/>
      <family val="2"/>
      <charset val="204"/>
    </font>
    <font>
      <b/>
      <i/>
      <sz val="11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b/>
      <sz val="11"/>
      <name val="Franklin Gothic Medium Cond"/>
      <family val="2"/>
      <charset val="204"/>
    </font>
    <font>
      <sz val="12"/>
      <color indexed="12"/>
      <name val="Franklin Gothic Medium Cond"/>
      <family val="2"/>
      <charset val="204"/>
    </font>
    <font>
      <i/>
      <sz val="9"/>
      <name val="Franklin Gothic Medium Cond"/>
      <family val="2"/>
      <charset val="204"/>
    </font>
    <font>
      <sz val="10"/>
      <color theme="0"/>
      <name val="Franklin Gothic Medium Cond"/>
      <family val="2"/>
      <charset val="204"/>
    </font>
    <font>
      <sz val="14"/>
      <name val="Franklin Gothic Medium Cond"/>
      <family val="2"/>
      <charset val="204"/>
    </font>
    <font>
      <b/>
      <sz val="10"/>
      <color theme="0"/>
      <name val="Franklin Gothic Medium Cond"/>
      <family val="2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3" xfId="0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/>
    <xf numFmtId="0" fontId="7" fillId="0" borderId="0" xfId="0" applyNumberFormat="1" applyFont="1"/>
    <xf numFmtId="0" fontId="7" fillId="0" borderId="0" xfId="0" applyFont="1" applyBorder="1"/>
    <xf numFmtId="49" fontId="9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/>
    <xf numFmtId="0" fontId="7" fillId="0" borderId="3" xfId="0" applyFont="1" applyBorder="1"/>
    <xf numFmtId="0" fontId="10" fillId="4" borderId="3" xfId="0" applyFont="1" applyFill="1" applyBorder="1" applyAlignment="1">
      <alignment horizontal="center" vertical="center"/>
    </xf>
    <xf numFmtId="0" fontId="7" fillId="10" borderId="3" xfId="0" applyFont="1" applyFill="1" applyBorder="1"/>
    <xf numFmtId="0" fontId="9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 applyProtection="1">
      <alignment horizontal="center"/>
      <protection hidden="1"/>
    </xf>
    <xf numFmtId="0" fontId="1" fillId="2" borderId="25" xfId="0" applyNumberFormat="1" applyFont="1" applyFill="1" applyBorder="1" applyAlignment="1" applyProtection="1">
      <alignment horizontal="center"/>
      <protection hidden="1"/>
    </xf>
    <xf numFmtId="0" fontId="1" fillId="2" borderId="26" xfId="0" applyNumberFormat="1" applyFont="1" applyFill="1" applyBorder="1" applyAlignment="1" applyProtection="1">
      <alignment horizontal="center"/>
      <protection hidden="1"/>
    </xf>
    <xf numFmtId="0" fontId="10" fillId="7" borderId="2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7" fillId="5" borderId="10" xfId="0" applyFont="1" applyFill="1" applyBorder="1"/>
    <xf numFmtId="0" fontId="7" fillId="6" borderId="10" xfId="0" applyFont="1" applyFill="1" applyBorder="1"/>
    <xf numFmtId="0" fontId="10" fillId="8" borderId="33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49" fontId="7" fillId="9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9" fillId="11" borderId="3" xfId="0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11" borderId="3" xfId="0" applyNumberFormat="1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vertical="center"/>
    </xf>
    <xf numFmtId="49" fontId="7" fillId="12" borderId="0" xfId="0" applyNumberFormat="1" applyFont="1" applyFill="1"/>
    <xf numFmtId="0" fontId="16" fillId="12" borderId="0" xfId="0" applyFont="1" applyFill="1" applyBorder="1" applyAlignment="1">
      <alignment horizontal="left" vertical="center"/>
    </xf>
    <xf numFmtId="0" fontId="16" fillId="12" borderId="0" xfId="0" applyNumberFormat="1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right" vertical="center"/>
    </xf>
    <xf numFmtId="0" fontId="6" fillId="12" borderId="0" xfId="0" applyNumberFormat="1" applyFont="1" applyFill="1"/>
    <xf numFmtId="0" fontId="13" fillId="12" borderId="0" xfId="0" applyNumberFormat="1" applyFont="1" applyFill="1"/>
    <xf numFmtId="49" fontId="13" fillId="12" borderId="0" xfId="0" applyNumberFormat="1" applyFont="1" applyFill="1"/>
    <xf numFmtId="0" fontId="9" fillId="12" borderId="12" xfId="0" applyNumberFormat="1" applyFont="1" applyFill="1" applyBorder="1" applyAlignment="1">
      <alignment horizontal="center"/>
    </xf>
    <xf numFmtId="0" fontId="11" fillId="12" borderId="11" xfId="0" applyNumberFormat="1" applyFont="1" applyFill="1" applyBorder="1" applyAlignment="1">
      <alignment horizontal="center" vertical="center"/>
    </xf>
    <xf numFmtId="0" fontId="9" fillId="12" borderId="14" xfId="0" applyNumberFormat="1" applyFont="1" applyFill="1" applyBorder="1" applyAlignment="1">
      <alignment horizontal="center"/>
    </xf>
    <xf numFmtId="0" fontId="7" fillId="12" borderId="0" xfId="0" applyFont="1" applyFill="1"/>
    <xf numFmtId="0" fontId="7" fillId="12" borderId="0" xfId="0" applyNumberFormat="1" applyFont="1" applyFill="1"/>
    <xf numFmtId="0" fontId="4" fillId="12" borderId="0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right"/>
    </xf>
    <xf numFmtId="49" fontId="7" fillId="12" borderId="0" xfId="0" applyNumberFormat="1" applyFont="1" applyFill="1" applyBorder="1"/>
    <xf numFmtId="49" fontId="13" fillId="12" borderId="0" xfId="0" applyNumberFormat="1" applyFont="1" applyFill="1" applyBorder="1" applyAlignment="1">
      <alignment horizontal="center"/>
    </xf>
    <xf numFmtId="0" fontId="7" fillId="12" borderId="0" xfId="0" applyFont="1" applyFill="1" applyBorder="1"/>
    <xf numFmtId="49" fontId="9" fillId="12" borderId="0" xfId="0" applyNumberFormat="1" applyFont="1" applyFill="1" applyBorder="1" applyAlignment="1">
      <alignment horizontal="center"/>
    </xf>
    <xf numFmtId="0" fontId="9" fillId="12" borderId="0" xfId="0" applyNumberFormat="1" applyFont="1" applyFill="1" applyBorder="1" applyAlignment="1">
      <alignment horizontal="center" vertical="center"/>
    </xf>
    <xf numFmtId="0" fontId="9" fillId="12" borderId="13" xfId="0" applyNumberFormat="1" applyFont="1" applyFill="1" applyBorder="1" applyAlignment="1">
      <alignment horizontal="center"/>
    </xf>
    <xf numFmtId="0" fontId="9" fillId="12" borderId="18" xfId="0" applyNumberFormat="1" applyFont="1" applyFill="1" applyBorder="1" applyAlignment="1">
      <alignment horizontal="center"/>
    </xf>
    <xf numFmtId="0" fontId="11" fillId="12" borderId="8" xfId="0" applyNumberFormat="1" applyFont="1" applyFill="1" applyBorder="1" applyAlignment="1">
      <alignment horizontal="center" vertical="center"/>
    </xf>
    <xf numFmtId="0" fontId="9" fillId="12" borderId="16" xfId="0" applyNumberFormat="1" applyFont="1" applyFill="1" applyBorder="1" applyAlignment="1">
      <alignment horizontal="center"/>
    </xf>
    <xf numFmtId="0" fontId="9" fillId="12" borderId="0" xfId="0" applyNumberFormat="1" applyFont="1" applyFill="1" applyBorder="1" applyAlignment="1">
      <alignment horizontal="center"/>
    </xf>
    <xf numFmtId="49" fontId="19" fillId="11" borderId="46" xfId="0" applyNumberFormat="1" applyFont="1" applyFill="1" applyBorder="1" applyAlignment="1">
      <alignment horizontal="center"/>
    </xf>
    <xf numFmtId="0" fontId="19" fillId="11" borderId="47" xfId="0" applyNumberFormat="1" applyFont="1" applyFill="1" applyBorder="1" applyAlignment="1">
      <alignment horizontal="center"/>
    </xf>
    <xf numFmtId="49" fontId="19" fillId="11" borderId="47" xfId="0" applyNumberFormat="1" applyFont="1" applyFill="1" applyBorder="1" applyAlignment="1">
      <alignment horizontal="center"/>
    </xf>
    <xf numFmtId="49" fontId="19" fillId="11" borderId="38" xfId="0" applyNumberFormat="1" applyFont="1" applyFill="1" applyBorder="1" applyAlignment="1">
      <alignment horizontal="center"/>
    </xf>
    <xf numFmtId="49" fontId="9" fillId="12" borderId="0" xfId="0" applyNumberFormat="1" applyFont="1" applyFill="1" applyBorder="1" applyAlignment="1">
      <alignment horizontal="center" vertical="center"/>
    </xf>
    <xf numFmtId="0" fontId="19" fillId="11" borderId="3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76" xfId="0" applyFill="1" applyBorder="1" applyAlignment="1">
      <alignment horizontal="center" vertical="center"/>
    </xf>
    <xf numFmtId="0" fontId="0" fillId="9" borderId="77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20" fillId="0" borderId="0" xfId="0" applyFont="1" applyAlignment="1"/>
    <xf numFmtId="0" fontId="2" fillId="11" borderId="13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4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8" fillId="12" borderId="45" xfId="0" applyNumberFormat="1" applyFont="1" applyFill="1" applyBorder="1" applyAlignment="1">
      <alignment horizontal="center" vertical="center" shrinkToFit="1"/>
    </xf>
    <xf numFmtId="0" fontId="5" fillId="12" borderId="39" xfId="0" applyNumberFormat="1" applyFont="1" applyFill="1" applyBorder="1" applyAlignment="1">
      <alignment horizontal="center" vertical="center" shrinkToFit="1"/>
    </xf>
    <xf numFmtId="0" fontId="8" fillId="12" borderId="41" xfId="0" applyNumberFormat="1" applyFont="1" applyFill="1" applyBorder="1" applyAlignment="1">
      <alignment horizontal="center" vertical="center" shrinkToFit="1"/>
    </xf>
    <xf numFmtId="0" fontId="5" fillId="12" borderId="45" xfId="0" applyNumberFormat="1" applyFont="1" applyFill="1" applyBorder="1" applyAlignment="1">
      <alignment horizontal="center" vertical="center" shrinkToFit="1"/>
    </xf>
    <xf numFmtId="0" fontId="8" fillId="12" borderId="2" xfId="0" applyNumberFormat="1" applyFont="1" applyFill="1" applyBorder="1" applyAlignment="1">
      <alignment horizontal="center" vertical="center" shrinkToFit="1"/>
    </xf>
    <xf numFmtId="0" fontId="5" fillId="12" borderId="5" xfId="0" applyNumberFormat="1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vertical="center" shrinkToFit="1"/>
    </xf>
    <xf numFmtId="0" fontId="5" fillId="12" borderId="40" xfId="0" applyNumberFormat="1" applyFont="1" applyFill="1" applyBorder="1" applyAlignment="1">
      <alignment horizontal="center" vertical="center" shrinkToFit="1"/>
    </xf>
    <xf numFmtId="0" fontId="1" fillId="2" borderId="81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Border="1" applyAlignment="1">
      <alignment vertical="center" shrinkToFit="1"/>
    </xf>
    <xf numFmtId="0" fontId="10" fillId="8" borderId="16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7" fillId="0" borderId="51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center"/>
    </xf>
    <xf numFmtId="0" fontId="0" fillId="0" borderId="3" xfId="0" applyFont="1" applyBorder="1"/>
    <xf numFmtId="16" fontId="0" fillId="0" borderId="0" xfId="0" applyNumberFormat="1"/>
    <xf numFmtId="0" fontId="21" fillId="0" borderId="0" xfId="0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/>
    <xf numFmtId="0" fontId="18" fillId="0" borderId="28" xfId="0" applyFont="1" applyBorder="1" applyAlignment="1">
      <alignment horizontal="center" vertical="center" textRotation="180"/>
    </xf>
    <xf numFmtId="0" fontId="5" fillId="12" borderId="0" xfId="0" applyFont="1" applyFill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8" fillId="12" borderId="51" xfId="0" applyNumberFormat="1" applyFont="1" applyFill="1" applyBorder="1" applyAlignment="1">
      <alignment horizontal="center" vertical="center" shrinkToFit="1"/>
    </xf>
    <xf numFmtId="0" fontId="8" fillId="12" borderId="84" xfId="0" applyNumberFormat="1" applyFont="1" applyFill="1" applyBorder="1" applyAlignment="1">
      <alignment horizontal="center" vertical="center" shrinkToFit="1"/>
    </xf>
    <xf numFmtId="0" fontId="8" fillId="12" borderId="0" xfId="0" applyNumberFormat="1" applyFont="1" applyFill="1" applyBorder="1" applyAlignment="1">
      <alignment horizontal="center" vertical="center" shrinkToFit="1"/>
    </xf>
    <xf numFmtId="0" fontId="5" fillId="12" borderId="0" xfId="0" applyNumberFormat="1" applyFont="1" applyFill="1" applyBorder="1" applyAlignment="1">
      <alignment horizontal="center" vertical="center" shrinkToFit="1"/>
    </xf>
    <xf numFmtId="0" fontId="25" fillId="0" borderId="64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11" borderId="7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vertical="center"/>
    </xf>
    <xf numFmtId="0" fontId="27" fillId="0" borderId="3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49" fontId="28" fillId="0" borderId="3" xfId="0" applyNumberFormat="1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6" fillId="9" borderId="3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0" fillId="12" borderId="42" xfId="0" applyNumberFormat="1" applyFont="1" applyFill="1" applyBorder="1" applyAlignment="1">
      <alignment horizontal="center" vertical="center" shrinkToFit="1"/>
    </xf>
    <xf numFmtId="0" fontId="7" fillId="12" borderId="43" xfId="0" applyNumberFormat="1" applyFont="1" applyFill="1" applyBorder="1" applyAlignment="1">
      <alignment horizontal="center" shrinkToFit="1"/>
    </xf>
    <xf numFmtId="0" fontId="7" fillId="12" borderId="44" xfId="0" applyNumberFormat="1" applyFont="1" applyFill="1" applyBorder="1" applyAlignment="1">
      <alignment horizontal="center" shrinkToFit="1"/>
    </xf>
    <xf numFmtId="0" fontId="15" fillId="12" borderId="0" xfId="0" applyFont="1" applyFill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49" fontId="9" fillId="12" borderId="41" xfId="0" applyNumberFormat="1" applyFont="1" applyFill="1" applyBorder="1" applyAlignment="1">
      <alignment horizontal="center" vertical="center"/>
    </xf>
    <xf numFmtId="49" fontId="9" fillId="12" borderId="40" xfId="0" applyNumberFormat="1" applyFont="1" applyFill="1" applyBorder="1" applyAlignment="1">
      <alignment horizontal="center" vertical="center"/>
    </xf>
    <xf numFmtId="0" fontId="9" fillId="14" borderId="80" xfId="0" applyNumberFormat="1" applyFont="1" applyFill="1" applyBorder="1" applyAlignment="1">
      <alignment horizontal="center" vertical="center"/>
    </xf>
    <xf numFmtId="0" fontId="7" fillId="14" borderId="83" xfId="0" applyNumberFormat="1" applyFont="1" applyFill="1" applyBorder="1" applyAlignment="1">
      <alignment horizontal="center" vertical="center"/>
    </xf>
    <xf numFmtId="0" fontId="7" fillId="13" borderId="12" xfId="0" applyNumberFormat="1" applyFont="1" applyFill="1" applyBorder="1" applyAlignment="1">
      <alignment horizontal="center"/>
    </xf>
    <xf numFmtId="0" fontId="7" fillId="13" borderId="13" xfId="0" applyNumberFormat="1" applyFont="1" applyFill="1" applyBorder="1" applyAlignment="1">
      <alignment horizontal="center"/>
    </xf>
    <xf numFmtId="0" fontId="7" fillId="13" borderId="42" xfId="0" applyNumberFormat="1" applyFont="1" applyFill="1" applyBorder="1" applyAlignment="1">
      <alignment horizontal="center"/>
    </xf>
    <xf numFmtId="0" fontId="7" fillId="13" borderId="43" xfId="0" applyNumberFormat="1" applyFont="1" applyFill="1" applyBorder="1" applyAlignment="1">
      <alignment horizontal="center"/>
    </xf>
    <xf numFmtId="0" fontId="9" fillId="12" borderId="41" xfId="0" applyNumberFormat="1" applyFont="1" applyFill="1" applyBorder="1" applyAlignment="1">
      <alignment horizontal="center" vertical="center"/>
    </xf>
    <xf numFmtId="0" fontId="9" fillId="12" borderId="40" xfId="0" applyNumberFormat="1" applyFont="1" applyFill="1" applyBorder="1" applyAlignment="1">
      <alignment horizontal="center" vertical="center"/>
    </xf>
    <xf numFmtId="0" fontId="6" fillId="12" borderId="41" xfId="0" applyNumberFormat="1" applyFont="1" applyFill="1" applyBorder="1" applyAlignment="1">
      <alignment horizontal="center" vertical="center"/>
    </xf>
    <xf numFmtId="0" fontId="6" fillId="12" borderId="40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12" borderId="43" xfId="0" applyNumberFormat="1" applyFont="1" applyFill="1" applyBorder="1" applyAlignment="1">
      <alignment horizontal="center" vertical="center" shrinkToFit="1"/>
    </xf>
    <xf numFmtId="2" fontId="9" fillId="0" borderId="2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49" fontId="9" fillId="12" borderId="39" xfId="0" applyNumberFormat="1" applyFont="1" applyFill="1" applyBorder="1" applyAlignment="1">
      <alignment horizontal="center" vertical="center"/>
    </xf>
    <xf numFmtId="0" fontId="7" fillId="14" borderId="7" xfId="0" applyNumberFormat="1" applyFont="1" applyFill="1" applyBorder="1" applyAlignment="1">
      <alignment horizontal="center" vertical="center"/>
    </xf>
    <xf numFmtId="0" fontId="7" fillId="13" borderId="14" xfId="0" applyNumberFormat="1" applyFont="1" applyFill="1" applyBorder="1" applyAlignment="1">
      <alignment horizontal="center"/>
    </xf>
    <xf numFmtId="0" fontId="7" fillId="13" borderId="15" xfId="0" applyNumberFormat="1" applyFont="1" applyFill="1" applyBorder="1" applyAlignment="1">
      <alignment horizontal="center"/>
    </xf>
    <xf numFmtId="0" fontId="7" fillId="13" borderId="8" xfId="0" applyNumberFormat="1" applyFont="1" applyFill="1" applyBorder="1" applyAlignment="1">
      <alignment horizontal="center"/>
    </xf>
    <xf numFmtId="0" fontId="7" fillId="13" borderId="9" xfId="0" applyNumberFormat="1" applyFont="1" applyFill="1" applyBorder="1" applyAlignment="1">
      <alignment horizontal="center"/>
    </xf>
    <xf numFmtId="0" fontId="9" fillId="12" borderId="39" xfId="0" applyNumberFormat="1" applyFont="1" applyFill="1" applyBorder="1" applyAlignment="1">
      <alignment horizontal="center" vertical="center"/>
    </xf>
    <xf numFmtId="0" fontId="6" fillId="12" borderId="39" xfId="0" applyNumberFormat="1" applyFont="1" applyFill="1" applyBorder="1" applyAlignment="1">
      <alignment horizontal="center" vertical="center"/>
    </xf>
    <xf numFmtId="0" fontId="10" fillId="12" borderId="8" xfId="0" applyNumberFormat="1" applyFont="1" applyFill="1" applyBorder="1" applyAlignment="1">
      <alignment horizontal="center" vertical="center" shrinkToFit="1"/>
    </xf>
    <xf numFmtId="0" fontId="7" fillId="12" borderId="8" xfId="0" applyNumberFormat="1" applyFont="1" applyFill="1" applyBorder="1" applyAlignment="1">
      <alignment horizontal="center" shrinkToFit="1"/>
    </xf>
    <xf numFmtId="0" fontId="7" fillId="12" borderId="9" xfId="0" applyNumberFormat="1" applyFont="1" applyFill="1" applyBorder="1" applyAlignment="1">
      <alignment horizontal="center" shrinkToFit="1"/>
    </xf>
    <xf numFmtId="0" fontId="10" fillId="12" borderId="15" xfId="0" applyNumberFormat="1" applyFont="1" applyFill="1" applyBorder="1" applyAlignment="1">
      <alignment horizontal="center" vertical="center" shrinkToFit="1"/>
    </xf>
    <xf numFmtId="49" fontId="9" fillId="12" borderId="45" xfId="0" applyNumberFormat="1" applyFont="1" applyFill="1" applyBorder="1" applyAlignment="1">
      <alignment horizontal="center" vertical="center"/>
    </xf>
    <xf numFmtId="0" fontId="9" fillId="14" borderId="82" xfId="0" applyNumberFormat="1" applyFont="1" applyFill="1" applyBorder="1" applyAlignment="1">
      <alignment horizontal="center" vertical="center"/>
    </xf>
    <xf numFmtId="0" fontId="7" fillId="13" borderId="0" xfId="0" applyNumberFormat="1" applyFont="1" applyFill="1" applyBorder="1" applyAlignment="1">
      <alignment horizontal="center"/>
    </xf>
    <xf numFmtId="0" fontId="7" fillId="13" borderId="16" xfId="0" applyNumberFormat="1" applyFont="1" applyFill="1" applyBorder="1" applyAlignment="1">
      <alignment horizontal="center"/>
    </xf>
    <xf numFmtId="0" fontId="9" fillId="12" borderId="45" xfId="0" applyNumberFormat="1" applyFont="1" applyFill="1" applyBorder="1" applyAlignment="1">
      <alignment horizontal="center" vertical="center"/>
    </xf>
    <xf numFmtId="0" fontId="6" fillId="12" borderId="45" xfId="0" applyNumberFormat="1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textRotation="180"/>
    </xf>
    <xf numFmtId="0" fontId="18" fillId="0" borderId="28" xfId="0" applyFont="1" applyBorder="1" applyAlignment="1">
      <alignment horizontal="center" vertical="center" textRotation="180"/>
    </xf>
    <xf numFmtId="0" fontId="18" fillId="0" borderId="22" xfId="0" applyFont="1" applyBorder="1" applyAlignment="1">
      <alignment horizontal="center" vertical="center" textRotation="180"/>
    </xf>
    <xf numFmtId="49" fontId="19" fillId="11" borderId="48" xfId="0" applyNumberFormat="1" applyFont="1" applyFill="1" applyBorder="1" applyAlignment="1">
      <alignment horizontal="center" vertical="center"/>
    </xf>
    <xf numFmtId="49" fontId="19" fillId="11" borderId="49" xfId="0" applyNumberFormat="1" applyFont="1" applyFill="1" applyBorder="1" applyAlignment="1">
      <alignment horizontal="center" vertical="center"/>
    </xf>
    <xf numFmtId="49" fontId="19" fillId="11" borderId="50" xfId="0" applyNumberFormat="1" applyFont="1" applyFill="1" applyBorder="1" applyAlignment="1">
      <alignment horizontal="center" vertical="center"/>
    </xf>
    <xf numFmtId="0" fontId="9" fillId="14" borderId="41" xfId="0" applyNumberFormat="1" applyFont="1" applyFill="1" applyBorder="1" applyAlignment="1">
      <alignment horizontal="center" vertical="center"/>
    </xf>
    <xf numFmtId="0" fontId="7" fillId="14" borderId="40" xfId="0" applyNumberFormat="1" applyFont="1" applyFill="1" applyBorder="1" applyAlignment="1">
      <alignment horizontal="center" vertical="center"/>
    </xf>
    <xf numFmtId="0" fontId="7" fillId="14" borderId="39" xfId="0" applyNumberFormat="1" applyFont="1" applyFill="1" applyBorder="1" applyAlignment="1">
      <alignment horizontal="center" vertical="center"/>
    </xf>
    <xf numFmtId="0" fontId="9" fillId="14" borderId="45" xfId="0" applyNumberFormat="1" applyFont="1" applyFill="1" applyBorder="1" applyAlignment="1">
      <alignment horizontal="center" vertical="center"/>
    </xf>
    <xf numFmtId="49" fontId="19" fillId="11" borderId="38" xfId="0" applyNumberFormat="1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85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11" borderId="88" xfId="0" applyFont="1" applyFill="1" applyBorder="1" applyAlignment="1">
      <alignment horizontal="center"/>
    </xf>
    <xf numFmtId="0" fontId="2" fillId="11" borderId="3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3" fillId="0" borderId="7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11" borderId="58" xfId="0" applyFont="1" applyFill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91;&#1089;&#1090;&#1072;&#1084;/Desktop/&#1063;&#1056;&#1050;-2001/&#1052;&#1040;&#1051;&#1068;&#1063;&#1048;&#1050;&#104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91;&#1089;&#1090;&#1072;&#1084;/Desktop/&#1063;&#1056;&#1050;-2001/&#1059;&#1085;&#1080;&#1074;&#1077;&#1088;&#1089;&#1072;&#1083;&#1100;&#1085;&#1086;&#1077;_&#1087;&#1077;&#1088;&#1074;&#1077;&#1085;&#1089;&#1090;&#1074;&#1086;_&#1052;&#1086;&#1089;&#1082;&#1074;&#1099;-ver.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 refreshError="1"/>
      <sheetData sheetId="1" refreshError="1">
        <row r="2">
          <cell r="A2">
            <v>1</v>
          </cell>
        </row>
        <row r="3">
          <cell r="A3">
            <v>42</v>
          </cell>
        </row>
        <row r="4">
          <cell r="A4">
            <v>49</v>
          </cell>
        </row>
        <row r="5">
          <cell r="A5">
            <v>96</v>
          </cell>
        </row>
        <row r="6">
          <cell r="A6">
            <v>98</v>
          </cell>
        </row>
        <row r="7">
          <cell r="A7">
            <v>144</v>
          </cell>
        </row>
        <row r="9">
          <cell r="A9">
            <v>2</v>
          </cell>
        </row>
        <row r="10">
          <cell r="A10">
            <v>48</v>
          </cell>
        </row>
        <row r="11">
          <cell r="A11">
            <v>50</v>
          </cell>
        </row>
        <row r="12">
          <cell r="A12">
            <v>95</v>
          </cell>
        </row>
        <row r="13">
          <cell r="A13">
            <v>97</v>
          </cell>
        </row>
        <row r="14">
          <cell r="A14">
            <v>129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Girl's Team"/>
      <sheetName val="Boy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BS-48"/>
      <sheetName val="G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  <sheetName val="Лист1"/>
      <sheetName val="Лист3"/>
      <sheetName val="Лист4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B1" t="str">
            <v>ПЕРВЕНСТВО Г. МОСКВЫ ПО НАСТОЛЬНОМУ ТЕННИСУ СРЕДИ ДЮСШ И СДЮШОР 2018 ГОДА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  <row r="2">
          <cell r="B2" t="str">
            <v>27 - 28 января 2018 года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СК "Чертаново"</v>
          </cell>
        </row>
        <row r="3">
          <cell r="B3" t="str">
            <v>С П И С О К    У Ч А С Т Н И К О В    Л И Ч Н Ы Х   С О Р Е В Н О В А Н И Й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B4" t="str">
            <v>ЮНОШИ 2000 - 2002 г.р.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0</v>
          </cell>
          <cell r="B6" t="str">
            <v>№</v>
          </cell>
          <cell r="C6" t="str">
            <v>Фамилия, Имя</v>
          </cell>
          <cell r="D6" t="str">
            <v>Дата рождения</v>
          </cell>
          <cell r="E6" t="str">
            <v>Рейтинг</v>
          </cell>
          <cell r="F6" t="str">
            <v>Организация</v>
          </cell>
          <cell r="G6">
            <v>0</v>
          </cell>
          <cell r="H6" t="str">
            <v>Тренер</v>
          </cell>
        </row>
        <row r="7">
          <cell r="A7">
            <v>1</v>
          </cell>
          <cell r="B7">
            <v>1</v>
          </cell>
          <cell r="C7" t="e">
            <v>#VALUE!</v>
          </cell>
          <cell r="D7" t="e">
            <v>#VALUE!</v>
          </cell>
          <cell r="E7" t="e">
            <v>#VALUE!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e">
            <v>#VALUE!</v>
          </cell>
          <cell r="K7" t="e">
            <v>#VALUE!</v>
          </cell>
          <cell r="L7" t="e">
            <v>#VALUE!</v>
          </cell>
        </row>
        <row r="8">
          <cell r="A8">
            <v>2</v>
          </cell>
          <cell r="B8">
            <v>2</v>
          </cell>
          <cell r="C8" t="e">
            <v>#VALUE!</v>
          </cell>
          <cell r="D8" t="e">
            <v>#VALUE!</v>
          </cell>
          <cell r="E8" t="e">
            <v>#VALUE!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#VALUE!</v>
          </cell>
          <cell r="K8" t="e">
            <v>#VALUE!</v>
          </cell>
          <cell r="L8" t="e">
            <v>#VALUE!</v>
          </cell>
        </row>
        <row r="9">
          <cell r="A9">
            <v>3</v>
          </cell>
          <cell r="B9">
            <v>3</v>
          </cell>
          <cell r="C9" t="e">
            <v>#VALUE!</v>
          </cell>
          <cell r="D9" t="e">
            <v>#VALUE!</v>
          </cell>
          <cell r="E9" t="e">
            <v>#VALUE!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e">
            <v>#VALUE!</v>
          </cell>
          <cell r="K9" t="e">
            <v>#VALUE!</v>
          </cell>
          <cell r="L9" t="e">
            <v>#VALUE!</v>
          </cell>
        </row>
        <row r="10">
          <cell r="A10">
            <v>4</v>
          </cell>
          <cell r="B10">
            <v>4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e">
            <v>#VALUE!</v>
          </cell>
          <cell r="K10" t="e">
            <v>#VALUE!</v>
          </cell>
          <cell r="L10" t="e">
            <v>#VALUE!</v>
          </cell>
        </row>
        <row r="11">
          <cell r="A11">
            <v>5</v>
          </cell>
          <cell r="B11">
            <v>5</v>
          </cell>
          <cell r="C11" t="e">
            <v>#VALUE!</v>
          </cell>
          <cell r="D11" t="e">
            <v>#VALUE!</v>
          </cell>
          <cell r="E11" t="e">
            <v>#VALUE!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#VALUE!</v>
          </cell>
          <cell r="K11" t="e">
            <v>#VALUE!</v>
          </cell>
          <cell r="L11" t="e">
            <v>#VALUE!</v>
          </cell>
        </row>
        <row r="12">
          <cell r="A12">
            <v>6</v>
          </cell>
          <cell r="B12">
            <v>6</v>
          </cell>
          <cell r="C12" t="e">
            <v>#VALUE!</v>
          </cell>
          <cell r="D12" t="e">
            <v>#VALUE!</v>
          </cell>
          <cell r="E12" t="e">
            <v>#VALUE!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e">
            <v>#VALUE!</v>
          </cell>
          <cell r="K12" t="e">
            <v>#VALUE!</v>
          </cell>
          <cell r="L12" t="e">
            <v>#VALUE!</v>
          </cell>
        </row>
        <row r="13">
          <cell r="A13">
            <v>7</v>
          </cell>
          <cell r="B13">
            <v>7</v>
          </cell>
          <cell r="C13" t="e">
            <v>#VALUE!</v>
          </cell>
          <cell r="D13" t="e">
            <v>#VALUE!</v>
          </cell>
          <cell r="E13" t="e">
            <v>#VALUE!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e">
            <v>#VALUE!</v>
          </cell>
          <cell r="K13" t="e">
            <v>#VALUE!</v>
          </cell>
          <cell r="L13" t="e">
            <v>#VALUE!</v>
          </cell>
        </row>
        <row r="14">
          <cell r="A14">
            <v>8</v>
          </cell>
          <cell r="B14">
            <v>8</v>
          </cell>
          <cell r="C14" t="e">
            <v>#VALUE!</v>
          </cell>
          <cell r="D14" t="e">
            <v>#VALUE!</v>
          </cell>
          <cell r="E14" t="e">
            <v>#VALUE!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e">
            <v>#VALUE!</v>
          </cell>
          <cell r="K14" t="e">
            <v>#VALUE!</v>
          </cell>
          <cell r="L14" t="e">
            <v>#VALUE!</v>
          </cell>
        </row>
        <row r="15">
          <cell r="A15">
            <v>9</v>
          </cell>
          <cell r="B15">
            <v>9</v>
          </cell>
          <cell r="C15" t="e">
            <v>#VALUE!</v>
          </cell>
          <cell r="D15" t="e">
            <v>#VALUE!</v>
          </cell>
          <cell r="E15" t="e">
            <v>#VALUE!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e">
            <v>#VALUE!</v>
          </cell>
          <cell r="K15" t="e">
            <v>#VALUE!</v>
          </cell>
          <cell r="L15" t="e">
            <v>#VALUE!</v>
          </cell>
        </row>
        <row r="16">
          <cell r="A16">
            <v>10</v>
          </cell>
          <cell r="B16">
            <v>10</v>
          </cell>
          <cell r="C16" t="e">
            <v>#VALUE!</v>
          </cell>
          <cell r="D16" t="e">
            <v>#VALUE!</v>
          </cell>
          <cell r="E16" t="e">
            <v>#VALUE!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e">
            <v>#VALUE!</v>
          </cell>
          <cell r="K16" t="e">
            <v>#VALUE!</v>
          </cell>
          <cell r="L16" t="e">
            <v>#VALUE!</v>
          </cell>
        </row>
        <row r="17">
          <cell r="A17">
            <v>11</v>
          </cell>
          <cell r="B17">
            <v>11</v>
          </cell>
          <cell r="C17" t="e">
            <v>#VALUE!</v>
          </cell>
          <cell r="D17" t="e">
            <v>#VALUE!</v>
          </cell>
          <cell r="E17" t="e">
            <v>#VALUE!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#VALUE!</v>
          </cell>
          <cell r="K17" t="e">
            <v>#VALUE!</v>
          </cell>
          <cell r="L17" t="e">
            <v>#VALUE!</v>
          </cell>
        </row>
        <row r="18">
          <cell r="A18">
            <v>12</v>
          </cell>
          <cell r="B18">
            <v>12</v>
          </cell>
          <cell r="C18" t="e">
            <v>#VALUE!</v>
          </cell>
          <cell r="D18" t="e">
            <v>#VALUE!</v>
          </cell>
          <cell r="E18" t="e">
            <v>#VALUE!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e">
            <v>#VALUE!</v>
          </cell>
          <cell r="K18" t="e">
            <v>#VALUE!</v>
          </cell>
          <cell r="L18" t="e">
            <v>#VALUE!</v>
          </cell>
        </row>
        <row r="19">
          <cell r="A19">
            <v>13</v>
          </cell>
          <cell r="B19">
            <v>13</v>
          </cell>
          <cell r="C19" t="e">
            <v>#VALUE!</v>
          </cell>
          <cell r="D19" t="e">
            <v>#VALUE!</v>
          </cell>
          <cell r="E19" t="e">
            <v>#VALUE!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e">
            <v>#VALUE!</v>
          </cell>
          <cell r="K19" t="e">
            <v>#VALUE!</v>
          </cell>
          <cell r="L19" t="e">
            <v>#VALUE!</v>
          </cell>
        </row>
        <row r="20">
          <cell r="A20">
            <v>14</v>
          </cell>
          <cell r="B20">
            <v>14</v>
          </cell>
          <cell r="C20" t="e">
            <v>#VALUE!</v>
          </cell>
          <cell r="D20" t="e">
            <v>#VALUE!</v>
          </cell>
          <cell r="E20" t="e">
            <v>#VALUE!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e">
            <v>#VALUE!</v>
          </cell>
          <cell r="K20" t="e">
            <v>#VALUE!</v>
          </cell>
          <cell r="L20" t="e">
            <v>#VALUE!</v>
          </cell>
        </row>
        <row r="21">
          <cell r="A21">
            <v>15</v>
          </cell>
          <cell r="B21">
            <v>15</v>
          </cell>
          <cell r="C21" t="e">
            <v>#VALUE!</v>
          </cell>
          <cell r="D21" t="e">
            <v>#VALUE!</v>
          </cell>
          <cell r="E21" t="e">
            <v>#VALUE!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e">
            <v>#VALUE!</v>
          </cell>
          <cell r="K21" t="e">
            <v>#VALUE!</v>
          </cell>
          <cell r="L21" t="e">
            <v>#VALUE!</v>
          </cell>
        </row>
        <row r="22">
          <cell r="A22">
            <v>16</v>
          </cell>
          <cell r="B22">
            <v>16</v>
          </cell>
          <cell r="C22" t="e">
            <v>#VALUE!</v>
          </cell>
          <cell r="D22" t="e">
            <v>#VALUE!</v>
          </cell>
          <cell r="E22" t="e">
            <v>#VALUE!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e">
            <v>#VALUE!</v>
          </cell>
          <cell r="K22" t="e">
            <v>#VALUE!</v>
          </cell>
          <cell r="L22" t="e">
            <v>#VALUE!</v>
          </cell>
        </row>
        <row r="23">
          <cell r="A23">
            <v>17</v>
          </cell>
          <cell r="B23">
            <v>17</v>
          </cell>
          <cell r="C23" t="e">
            <v>#VALUE!</v>
          </cell>
          <cell r="D23" t="e">
            <v>#VALUE!</v>
          </cell>
          <cell r="E23" t="e">
            <v>#VALUE!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e">
            <v>#VALUE!</v>
          </cell>
          <cell r="K23" t="e">
            <v>#VALUE!</v>
          </cell>
          <cell r="L23" t="e">
            <v>#VALUE!</v>
          </cell>
        </row>
        <row r="24">
          <cell r="A24">
            <v>18</v>
          </cell>
          <cell r="B24">
            <v>18</v>
          </cell>
          <cell r="C24" t="e">
            <v>#VALUE!</v>
          </cell>
          <cell r="D24" t="e">
            <v>#VALUE!</v>
          </cell>
          <cell r="E24" t="e">
            <v>#VALUE!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e">
            <v>#VALUE!</v>
          </cell>
          <cell r="K24" t="e">
            <v>#VALUE!</v>
          </cell>
          <cell r="L24" t="e">
            <v>#VALUE!</v>
          </cell>
        </row>
        <row r="25">
          <cell r="A25">
            <v>19</v>
          </cell>
          <cell r="B25">
            <v>19</v>
          </cell>
          <cell r="C25" t="e">
            <v>#VALUE!</v>
          </cell>
          <cell r="D25" t="e">
            <v>#VALUE!</v>
          </cell>
          <cell r="E25" t="e">
            <v>#VALUE!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e">
            <v>#VALUE!</v>
          </cell>
          <cell r="K25" t="e">
            <v>#VALUE!</v>
          </cell>
          <cell r="L25" t="e">
            <v>#VALUE!</v>
          </cell>
        </row>
        <row r="26">
          <cell r="A26">
            <v>20</v>
          </cell>
          <cell r="B26">
            <v>20</v>
          </cell>
          <cell r="C26" t="e">
            <v>#VALUE!</v>
          </cell>
          <cell r="D26" t="e">
            <v>#VALUE!</v>
          </cell>
          <cell r="E26" t="e">
            <v>#VALUE!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e">
            <v>#VALUE!</v>
          </cell>
          <cell r="K26" t="e">
            <v>#VALUE!</v>
          </cell>
          <cell r="L26" t="e">
            <v>#VALUE!</v>
          </cell>
        </row>
        <row r="27">
          <cell r="A27">
            <v>21</v>
          </cell>
          <cell r="B27">
            <v>21</v>
          </cell>
          <cell r="C27" t="e">
            <v>#VALUE!</v>
          </cell>
          <cell r="D27" t="e">
            <v>#VALUE!</v>
          </cell>
          <cell r="E27" t="e">
            <v>#VALUE!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e">
            <v>#VALUE!</v>
          </cell>
          <cell r="K27" t="e">
            <v>#VALUE!</v>
          </cell>
          <cell r="L27" t="e">
            <v>#VALUE!</v>
          </cell>
        </row>
        <row r="28">
          <cell r="A28">
            <v>22</v>
          </cell>
          <cell r="B28">
            <v>22</v>
          </cell>
          <cell r="C28" t="e">
            <v>#VALUE!</v>
          </cell>
          <cell r="D28" t="e">
            <v>#VALUE!</v>
          </cell>
          <cell r="E28" t="e">
            <v>#VALUE!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e">
            <v>#VALUE!</v>
          </cell>
          <cell r="K28" t="e">
            <v>#VALUE!</v>
          </cell>
          <cell r="L28" t="e">
            <v>#VALUE!</v>
          </cell>
        </row>
        <row r="29">
          <cell r="A29">
            <v>23</v>
          </cell>
          <cell r="B29">
            <v>23</v>
          </cell>
          <cell r="C29" t="e">
            <v>#VALUE!</v>
          </cell>
          <cell r="D29" t="e">
            <v>#VALUE!</v>
          </cell>
          <cell r="E29" t="e">
            <v>#VALUE!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e">
            <v>#VALUE!</v>
          </cell>
          <cell r="K29" t="e">
            <v>#VALUE!</v>
          </cell>
          <cell r="L29" t="e">
            <v>#VALUE!</v>
          </cell>
        </row>
        <row r="30">
          <cell r="A30">
            <v>24</v>
          </cell>
          <cell r="B30">
            <v>24</v>
          </cell>
          <cell r="C30" t="e">
            <v>#VALUE!</v>
          </cell>
          <cell r="D30" t="e">
            <v>#VALUE!</v>
          </cell>
          <cell r="E30" t="e">
            <v>#VALUE!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e">
            <v>#VALUE!</v>
          </cell>
          <cell r="K30" t="e">
            <v>#VALUE!</v>
          </cell>
          <cell r="L30" t="e">
            <v>#VALUE!</v>
          </cell>
        </row>
        <row r="31">
          <cell r="A31">
            <v>25</v>
          </cell>
          <cell r="B31">
            <v>25</v>
          </cell>
          <cell r="C31" t="e">
            <v>#VALUE!</v>
          </cell>
          <cell r="D31" t="e">
            <v>#VALUE!</v>
          </cell>
          <cell r="E31" t="e">
            <v>#VALUE!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e">
            <v>#VALUE!</v>
          </cell>
          <cell r="K31" t="e">
            <v>#VALUE!</v>
          </cell>
          <cell r="L31" t="e">
            <v>#VALUE!</v>
          </cell>
        </row>
        <row r="32">
          <cell r="A32">
            <v>26</v>
          </cell>
          <cell r="B32">
            <v>26</v>
          </cell>
          <cell r="C32" t="e">
            <v>#VALUE!</v>
          </cell>
          <cell r="D32" t="e">
            <v>#VALUE!</v>
          </cell>
          <cell r="E32" t="e">
            <v>#VALUE!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e">
            <v>#VALUE!</v>
          </cell>
          <cell r="K32" t="e">
            <v>#VALUE!</v>
          </cell>
          <cell r="L32" t="e">
            <v>#VALUE!</v>
          </cell>
        </row>
        <row r="33">
          <cell r="A33">
            <v>27</v>
          </cell>
          <cell r="B33">
            <v>27</v>
          </cell>
          <cell r="C33" t="e">
            <v>#VALUE!</v>
          </cell>
          <cell r="D33" t="e">
            <v>#VALUE!</v>
          </cell>
          <cell r="E33" t="e">
            <v>#VALUE!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e">
            <v>#VALUE!</v>
          </cell>
          <cell r="K33" t="e">
            <v>#VALUE!</v>
          </cell>
          <cell r="L33" t="e">
            <v>#VALUE!</v>
          </cell>
        </row>
        <row r="34">
          <cell r="A34">
            <v>28</v>
          </cell>
          <cell r="B34">
            <v>28</v>
          </cell>
          <cell r="C34" t="e">
            <v>#VALUE!</v>
          </cell>
          <cell r="D34" t="e">
            <v>#VALUE!</v>
          </cell>
          <cell r="E34" t="e">
            <v>#VALUE!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 t="e">
            <v>#VALUE!</v>
          </cell>
          <cell r="K34" t="e">
            <v>#VALUE!</v>
          </cell>
          <cell r="L34" t="e">
            <v>#VALUE!</v>
          </cell>
        </row>
        <row r="35">
          <cell r="A35">
            <v>29</v>
          </cell>
          <cell r="B35">
            <v>29</v>
          </cell>
          <cell r="C35" t="e">
            <v>#VALUE!</v>
          </cell>
          <cell r="D35" t="e">
            <v>#VALUE!</v>
          </cell>
          <cell r="E35" t="e">
            <v>#VALUE!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e">
            <v>#VALUE!</v>
          </cell>
          <cell r="K35" t="e">
            <v>#VALUE!</v>
          </cell>
          <cell r="L35" t="e">
            <v>#VALUE!</v>
          </cell>
        </row>
        <row r="36">
          <cell r="A36">
            <v>30</v>
          </cell>
          <cell r="B36">
            <v>30</v>
          </cell>
          <cell r="C36" t="e">
            <v>#VALUE!</v>
          </cell>
          <cell r="D36" t="e">
            <v>#VALUE!</v>
          </cell>
          <cell r="E36" t="e">
            <v>#VALUE!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e">
            <v>#VALUE!</v>
          </cell>
          <cell r="K36" t="e">
            <v>#VALUE!</v>
          </cell>
          <cell r="L36" t="e">
            <v>#VALUE!</v>
          </cell>
        </row>
        <row r="37">
          <cell r="A37">
            <v>31</v>
          </cell>
          <cell r="B37">
            <v>31</v>
          </cell>
          <cell r="C37" t="e">
            <v>#VALUE!</v>
          </cell>
          <cell r="D37" t="e">
            <v>#VALUE!</v>
          </cell>
          <cell r="E37" t="e">
            <v>#VALUE!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e">
            <v>#VALUE!</v>
          </cell>
          <cell r="K37" t="e">
            <v>#VALUE!</v>
          </cell>
          <cell r="L37" t="e">
            <v>#VALUE!</v>
          </cell>
        </row>
        <row r="38">
          <cell r="A38">
            <v>32</v>
          </cell>
          <cell r="B38">
            <v>32</v>
          </cell>
          <cell r="C38" t="e">
            <v>#VALUE!</v>
          </cell>
          <cell r="D38" t="e">
            <v>#VALUE!</v>
          </cell>
          <cell r="E38" t="e">
            <v>#VALUE!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e">
            <v>#VALUE!</v>
          </cell>
          <cell r="K38" t="e">
            <v>#VALUE!</v>
          </cell>
          <cell r="L38" t="e">
            <v>#VALUE!</v>
          </cell>
        </row>
        <row r="39">
          <cell r="A39">
            <v>33</v>
          </cell>
          <cell r="B39">
            <v>33</v>
          </cell>
          <cell r="C39" t="e">
            <v>#VALUE!</v>
          </cell>
          <cell r="D39" t="e">
            <v>#VALUE!</v>
          </cell>
          <cell r="E39" t="e">
            <v>#VALUE!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e">
            <v>#VALUE!</v>
          </cell>
          <cell r="K39" t="e">
            <v>#VALUE!</v>
          </cell>
          <cell r="L39" t="e">
            <v>#VALUE!</v>
          </cell>
        </row>
        <row r="40">
          <cell r="A40">
            <v>34</v>
          </cell>
          <cell r="B40">
            <v>34</v>
          </cell>
          <cell r="C40" t="e">
            <v>#VALUE!</v>
          </cell>
          <cell r="D40" t="e">
            <v>#VALUE!</v>
          </cell>
          <cell r="E40" t="e">
            <v>#VALUE!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e">
            <v>#VALUE!</v>
          </cell>
          <cell r="K40" t="e">
            <v>#VALUE!</v>
          </cell>
          <cell r="L40" t="e">
            <v>#VALUE!</v>
          </cell>
        </row>
        <row r="41">
          <cell r="A41">
            <v>35</v>
          </cell>
          <cell r="B41">
            <v>35</v>
          </cell>
          <cell r="C41" t="e">
            <v>#VALUE!</v>
          </cell>
          <cell r="D41" t="e">
            <v>#VALUE!</v>
          </cell>
          <cell r="E41" t="e">
            <v>#VALUE!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e">
            <v>#VALUE!</v>
          </cell>
          <cell r="K41" t="e">
            <v>#VALUE!</v>
          </cell>
          <cell r="L41" t="e">
            <v>#VALUE!</v>
          </cell>
        </row>
        <row r="42">
          <cell r="A42">
            <v>36</v>
          </cell>
          <cell r="B42">
            <v>36</v>
          </cell>
          <cell r="C42" t="e">
            <v>#VALUE!</v>
          </cell>
          <cell r="D42" t="e">
            <v>#VALUE!</v>
          </cell>
          <cell r="E42" t="e">
            <v>#VALUE!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e">
            <v>#VALUE!</v>
          </cell>
          <cell r="K42" t="e">
            <v>#VALUE!</v>
          </cell>
          <cell r="L42" t="e">
            <v>#VALUE!</v>
          </cell>
        </row>
        <row r="43">
          <cell r="A43">
            <v>37</v>
          </cell>
          <cell r="B43">
            <v>37</v>
          </cell>
          <cell r="C43" t="e">
            <v>#VALUE!</v>
          </cell>
          <cell r="D43" t="e">
            <v>#VALUE!</v>
          </cell>
          <cell r="E43" t="e">
            <v>#VALUE!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e">
            <v>#VALUE!</v>
          </cell>
          <cell r="K43" t="e">
            <v>#VALUE!</v>
          </cell>
          <cell r="L43" t="e">
            <v>#VALUE!</v>
          </cell>
        </row>
        <row r="44">
          <cell r="A44">
            <v>38</v>
          </cell>
          <cell r="B44">
            <v>38</v>
          </cell>
          <cell r="C44" t="e">
            <v>#VALUE!</v>
          </cell>
          <cell r="D44" t="e">
            <v>#VALUE!</v>
          </cell>
          <cell r="E44" t="e">
            <v>#VALUE!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 t="e">
            <v>#VALUE!</v>
          </cell>
          <cell r="K44" t="e">
            <v>#VALUE!</v>
          </cell>
          <cell r="L44" t="e">
            <v>#VALUE!</v>
          </cell>
        </row>
        <row r="45">
          <cell r="A45">
            <v>39</v>
          </cell>
          <cell r="B45">
            <v>39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e">
            <v>#VALUE!</v>
          </cell>
          <cell r="K45" t="e">
            <v>#VALUE!</v>
          </cell>
          <cell r="L45" t="e">
            <v>#VALUE!</v>
          </cell>
        </row>
        <row r="46">
          <cell r="A46">
            <v>40</v>
          </cell>
          <cell r="B46">
            <v>40</v>
          </cell>
          <cell r="C46" t="e">
            <v>#VALUE!</v>
          </cell>
          <cell r="D46" t="e">
            <v>#VALUE!</v>
          </cell>
          <cell r="E46" t="e">
            <v>#VALUE!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 t="e">
            <v>#VALUE!</v>
          </cell>
          <cell r="K46" t="e">
            <v>#VALUE!</v>
          </cell>
          <cell r="L46" t="e">
            <v>#VALUE!</v>
          </cell>
        </row>
        <row r="47">
          <cell r="A47">
            <v>41</v>
          </cell>
          <cell r="B47">
            <v>41</v>
          </cell>
          <cell r="C47" t="e">
            <v>#VALUE!</v>
          </cell>
          <cell r="D47" t="e">
            <v>#VALUE!</v>
          </cell>
          <cell r="E47" t="e">
            <v>#VALUE!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e">
            <v>#VALUE!</v>
          </cell>
          <cell r="K47" t="e">
            <v>#VALUE!</v>
          </cell>
          <cell r="L47" t="e">
            <v>#VALUE!</v>
          </cell>
        </row>
        <row r="48">
          <cell r="A48">
            <v>42</v>
          </cell>
          <cell r="B48">
            <v>42</v>
          </cell>
          <cell r="C48" t="e">
            <v>#VALUE!</v>
          </cell>
          <cell r="D48" t="e">
            <v>#VALUE!</v>
          </cell>
          <cell r="E48" t="e">
            <v>#VALUE!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e">
            <v>#VALUE!</v>
          </cell>
          <cell r="K48" t="e">
            <v>#VALUE!</v>
          </cell>
          <cell r="L48" t="e">
            <v>#VALUE!</v>
          </cell>
        </row>
        <row r="49">
          <cell r="A49">
            <v>43</v>
          </cell>
          <cell r="B49">
            <v>43</v>
          </cell>
          <cell r="C49" t="e">
            <v>#VALUE!</v>
          </cell>
          <cell r="D49" t="e">
            <v>#VALUE!</v>
          </cell>
          <cell r="E49" t="e">
            <v>#VALUE!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e">
            <v>#VALUE!</v>
          </cell>
          <cell r="K49" t="e">
            <v>#VALUE!</v>
          </cell>
          <cell r="L49" t="e">
            <v>#VALUE!</v>
          </cell>
        </row>
        <row r="50">
          <cell r="A50">
            <v>44</v>
          </cell>
          <cell r="B50">
            <v>44</v>
          </cell>
          <cell r="C50" t="e">
            <v>#VALUE!</v>
          </cell>
          <cell r="D50" t="e">
            <v>#VALUE!</v>
          </cell>
          <cell r="E50" t="e">
            <v>#VALUE!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e">
            <v>#VALUE!</v>
          </cell>
          <cell r="K50" t="e">
            <v>#VALUE!</v>
          </cell>
          <cell r="L50" t="e">
            <v>#VALUE!</v>
          </cell>
        </row>
        <row r="51">
          <cell r="A51">
            <v>45</v>
          </cell>
          <cell r="B51">
            <v>45</v>
          </cell>
          <cell r="C51" t="e">
            <v>#VALUE!</v>
          </cell>
          <cell r="D51" t="e">
            <v>#VALUE!</v>
          </cell>
          <cell r="E51" t="e">
            <v>#VALUE!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e">
            <v>#VALUE!</v>
          </cell>
          <cell r="K51" t="e">
            <v>#VALUE!</v>
          </cell>
          <cell r="L51" t="e">
            <v>#VALUE!</v>
          </cell>
        </row>
        <row r="52">
          <cell r="A52">
            <v>46</v>
          </cell>
          <cell r="B52">
            <v>46</v>
          </cell>
          <cell r="C52" t="e">
            <v>#VALUE!</v>
          </cell>
          <cell r="D52" t="e">
            <v>#VALUE!</v>
          </cell>
          <cell r="E52" t="e">
            <v>#VALUE!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e">
            <v>#VALUE!</v>
          </cell>
          <cell r="K52" t="e">
            <v>#VALUE!</v>
          </cell>
          <cell r="L52" t="e">
            <v>#VALUE!</v>
          </cell>
        </row>
        <row r="53">
          <cell r="A53">
            <v>47</v>
          </cell>
          <cell r="B53">
            <v>47</v>
          </cell>
          <cell r="C53" t="e">
            <v>#VALUE!</v>
          </cell>
          <cell r="D53" t="e">
            <v>#VALUE!</v>
          </cell>
          <cell r="E53" t="e">
            <v>#VALUE!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e">
            <v>#VALUE!</v>
          </cell>
          <cell r="K53" t="e">
            <v>#VALUE!</v>
          </cell>
          <cell r="L53" t="e">
            <v>#VALUE!</v>
          </cell>
        </row>
        <row r="54">
          <cell r="A54">
            <v>48</v>
          </cell>
          <cell r="B54">
            <v>48</v>
          </cell>
          <cell r="C54" t="e">
            <v>#VALUE!</v>
          </cell>
          <cell r="D54" t="e">
            <v>#VALUE!</v>
          </cell>
          <cell r="E54" t="e">
            <v>#VALUE!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e">
            <v>#VALUE!</v>
          </cell>
          <cell r="K54" t="e">
            <v>#VALUE!</v>
          </cell>
          <cell r="L54" t="e">
            <v>#VALUE!</v>
          </cell>
        </row>
        <row r="55">
          <cell r="A55">
            <v>49</v>
          </cell>
          <cell r="B55">
            <v>49</v>
          </cell>
          <cell r="C55" t="e">
            <v>#VALUE!</v>
          </cell>
          <cell r="D55" t="e">
            <v>#VALUE!</v>
          </cell>
          <cell r="E55" t="e">
            <v>#VALUE!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e">
            <v>#VALUE!</v>
          </cell>
          <cell r="K55" t="e">
            <v>#VALUE!</v>
          </cell>
          <cell r="L55" t="e">
            <v>#VALUE!</v>
          </cell>
        </row>
        <row r="56">
          <cell r="A56">
            <v>50</v>
          </cell>
          <cell r="B56">
            <v>50</v>
          </cell>
          <cell r="C56" t="e">
            <v>#VALUE!</v>
          </cell>
          <cell r="D56" t="e">
            <v>#VALUE!</v>
          </cell>
          <cell r="E56" t="e">
            <v>#VALUE!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 t="e">
            <v>#VALUE!</v>
          </cell>
          <cell r="K56" t="e">
            <v>#VALUE!</v>
          </cell>
          <cell r="L56" t="e">
            <v>#VALUE!</v>
          </cell>
        </row>
        <row r="57">
          <cell r="A57">
            <v>51</v>
          </cell>
          <cell r="B57">
            <v>51</v>
          </cell>
          <cell r="C57" t="e">
            <v>#VALUE!</v>
          </cell>
          <cell r="D57" t="e">
            <v>#VALUE!</v>
          </cell>
          <cell r="E57" t="e">
            <v>#VALUE!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e">
            <v>#VALUE!</v>
          </cell>
          <cell r="K57" t="e">
            <v>#VALUE!</v>
          </cell>
          <cell r="L57" t="e">
            <v>#VALUE!</v>
          </cell>
        </row>
        <row r="58">
          <cell r="A58">
            <v>52</v>
          </cell>
          <cell r="B58">
            <v>52</v>
          </cell>
          <cell r="C58" t="e">
            <v>#VALUE!</v>
          </cell>
          <cell r="D58" t="e">
            <v>#VALUE!</v>
          </cell>
          <cell r="E58" t="e">
            <v>#VALUE!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e">
            <v>#VALUE!</v>
          </cell>
          <cell r="K58" t="e">
            <v>#VALUE!</v>
          </cell>
          <cell r="L58" t="e">
            <v>#VALUE!</v>
          </cell>
        </row>
        <row r="59">
          <cell r="A59">
            <v>53</v>
          </cell>
          <cell r="B59">
            <v>53</v>
          </cell>
          <cell r="C59" t="e">
            <v>#VALUE!</v>
          </cell>
          <cell r="D59" t="e">
            <v>#VALUE!</v>
          </cell>
          <cell r="E59" t="e">
            <v>#VALUE!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e">
            <v>#VALUE!</v>
          </cell>
          <cell r="K59" t="e">
            <v>#VALUE!</v>
          </cell>
          <cell r="L59" t="e">
            <v>#VALUE!</v>
          </cell>
        </row>
        <row r="60">
          <cell r="A60">
            <v>54</v>
          </cell>
          <cell r="B60">
            <v>54</v>
          </cell>
          <cell r="C60" t="e">
            <v>#VALUE!</v>
          </cell>
          <cell r="D60" t="e">
            <v>#VALUE!</v>
          </cell>
          <cell r="E60" t="e">
            <v>#VALUE!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e">
            <v>#VALUE!</v>
          </cell>
          <cell r="K60" t="e">
            <v>#VALUE!</v>
          </cell>
          <cell r="L60" t="e">
            <v>#VALUE!</v>
          </cell>
        </row>
        <row r="61">
          <cell r="A61">
            <v>55</v>
          </cell>
          <cell r="B61">
            <v>55</v>
          </cell>
          <cell r="C61" t="e">
            <v>#VALUE!</v>
          </cell>
          <cell r="D61" t="e">
            <v>#VALUE!</v>
          </cell>
          <cell r="E61" t="e">
            <v>#VALUE!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e">
            <v>#VALUE!</v>
          </cell>
          <cell r="K61" t="e">
            <v>#VALUE!</v>
          </cell>
          <cell r="L61" t="e">
            <v>#VALUE!</v>
          </cell>
        </row>
        <row r="62">
          <cell r="A62">
            <v>56</v>
          </cell>
          <cell r="B62">
            <v>56</v>
          </cell>
          <cell r="C62" t="e">
            <v>#VALUE!</v>
          </cell>
          <cell r="D62" t="e">
            <v>#VALUE!</v>
          </cell>
          <cell r="E62" t="e">
            <v>#VALUE!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e">
            <v>#VALUE!</v>
          </cell>
          <cell r="K62" t="e">
            <v>#VALUE!</v>
          </cell>
          <cell r="L62" t="e">
            <v>#VALUE!</v>
          </cell>
        </row>
        <row r="63">
          <cell r="A63">
            <v>57</v>
          </cell>
          <cell r="B63">
            <v>57</v>
          </cell>
          <cell r="C63" t="e">
            <v>#VALUE!</v>
          </cell>
          <cell r="D63" t="e">
            <v>#VALUE!</v>
          </cell>
          <cell r="E63" t="e">
            <v>#VALUE!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e">
            <v>#VALUE!</v>
          </cell>
          <cell r="K63" t="e">
            <v>#VALUE!</v>
          </cell>
          <cell r="L63" t="e">
            <v>#VALUE!</v>
          </cell>
        </row>
        <row r="64">
          <cell r="A64">
            <v>58</v>
          </cell>
          <cell r="B64">
            <v>58</v>
          </cell>
          <cell r="C64" t="e">
            <v>#VALUE!</v>
          </cell>
          <cell r="D64" t="e">
            <v>#VALUE!</v>
          </cell>
          <cell r="E64" t="e">
            <v>#VALUE!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e">
            <v>#VALUE!</v>
          </cell>
          <cell r="K64" t="e">
            <v>#VALUE!</v>
          </cell>
          <cell r="L64" t="e">
            <v>#VALUE!</v>
          </cell>
        </row>
        <row r="65">
          <cell r="A65">
            <v>59</v>
          </cell>
          <cell r="B65">
            <v>59</v>
          </cell>
          <cell r="C65" t="e">
            <v>#VALUE!</v>
          </cell>
          <cell r="D65" t="e">
            <v>#VALUE!</v>
          </cell>
          <cell r="E65" t="e">
            <v>#VALUE!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e">
            <v>#VALUE!</v>
          </cell>
          <cell r="K65" t="e">
            <v>#VALUE!</v>
          </cell>
          <cell r="L65" t="e">
            <v>#VALUE!</v>
          </cell>
        </row>
        <row r="66">
          <cell r="A66">
            <v>60</v>
          </cell>
          <cell r="B66">
            <v>60</v>
          </cell>
          <cell r="C66" t="e">
            <v>#VALUE!</v>
          </cell>
          <cell r="D66" t="e">
            <v>#VALUE!</v>
          </cell>
          <cell r="E66" t="e">
            <v>#VALUE!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e">
            <v>#VALUE!</v>
          </cell>
          <cell r="K66" t="e">
            <v>#VALUE!</v>
          </cell>
          <cell r="L66" t="e">
            <v>#VALUE!</v>
          </cell>
        </row>
        <row r="67">
          <cell r="A67">
            <v>61</v>
          </cell>
          <cell r="B67">
            <v>61</v>
          </cell>
          <cell r="C67" t="e">
            <v>#VALUE!</v>
          </cell>
          <cell r="D67" t="e">
            <v>#VALUE!</v>
          </cell>
          <cell r="E67" t="e">
            <v>#VALUE!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e">
            <v>#VALUE!</v>
          </cell>
          <cell r="K67" t="e">
            <v>#VALUE!</v>
          </cell>
          <cell r="L67" t="e">
            <v>#VALUE!</v>
          </cell>
        </row>
        <row r="68">
          <cell r="A68">
            <v>62</v>
          </cell>
          <cell r="B68" t="str">
            <v>62</v>
          </cell>
          <cell r="C68" t="e">
            <v>#VALUE!</v>
          </cell>
          <cell r="D68" t="e">
            <v>#VALUE!</v>
          </cell>
          <cell r="E68" t="e">
            <v>#VALUE!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e">
            <v>#VALUE!</v>
          </cell>
          <cell r="K68" t="e">
            <v>#VALUE!</v>
          </cell>
          <cell r="L68" t="e">
            <v>#VALUE!</v>
          </cell>
        </row>
        <row r="69">
          <cell r="A69">
            <v>63</v>
          </cell>
          <cell r="B69" t="str">
            <v>63</v>
          </cell>
          <cell r="C69" t="e">
            <v>#VALUE!</v>
          </cell>
          <cell r="D69" t="e">
            <v>#VALUE!</v>
          </cell>
          <cell r="E69" t="e">
            <v>#VALUE!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e">
            <v>#VALUE!</v>
          </cell>
          <cell r="K69" t="e">
            <v>#VALUE!</v>
          </cell>
          <cell r="L69" t="e">
            <v>#VALUE!</v>
          </cell>
        </row>
        <row r="70">
          <cell r="A70">
            <v>64</v>
          </cell>
          <cell r="B70" t="str">
            <v>64</v>
          </cell>
          <cell r="C70" t="e">
            <v>#VALUE!</v>
          </cell>
          <cell r="D70" t="e">
            <v>#VALUE!</v>
          </cell>
          <cell r="E70" t="e">
            <v>#VALUE!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e">
            <v>#VALUE!</v>
          </cell>
          <cell r="K70" t="e">
            <v>#VALUE!</v>
          </cell>
          <cell r="L70" t="e">
            <v>#VALUE!</v>
          </cell>
        </row>
        <row r="71">
          <cell r="A71">
            <v>65</v>
          </cell>
          <cell r="B71" t="str">
            <v>65</v>
          </cell>
          <cell r="C71" t="e">
            <v>#VALUE!</v>
          </cell>
          <cell r="D71" t="e">
            <v>#VALUE!</v>
          </cell>
          <cell r="E71" t="e">
            <v>#VALUE!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e">
            <v>#VALUE!</v>
          </cell>
          <cell r="K71" t="e">
            <v>#VALUE!</v>
          </cell>
          <cell r="L71" t="e">
            <v>#VALUE!</v>
          </cell>
        </row>
        <row r="72">
          <cell r="A72">
            <v>66</v>
          </cell>
          <cell r="B72" t="str">
            <v>66</v>
          </cell>
          <cell r="C72" t="e">
            <v>#VALUE!</v>
          </cell>
          <cell r="D72" t="e">
            <v>#VALUE!</v>
          </cell>
          <cell r="E72" t="e">
            <v>#VALUE!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 t="e">
            <v>#VALUE!</v>
          </cell>
          <cell r="K72" t="e">
            <v>#VALUE!</v>
          </cell>
          <cell r="L72" t="e">
            <v>#VALUE!</v>
          </cell>
        </row>
        <row r="73">
          <cell r="A73">
            <v>67</v>
          </cell>
          <cell r="B73" t="str">
            <v>67</v>
          </cell>
          <cell r="C73" t="e">
            <v>#VALUE!</v>
          </cell>
          <cell r="D73" t="e">
            <v>#VALUE!</v>
          </cell>
          <cell r="E73" t="e">
            <v>#VALUE!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#VALUE!</v>
          </cell>
          <cell r="K73" t="e">
            <v>#VALUE!</v>
          </cell>
          <cell r="L73" t="e">
            <v>#VALUE!</v>
          </cell>
        </row>
        <row r="74">
          <cell r="A74">
            <v>68</v>
          </cell>
          <cell r="B74" t="str">
            <v>68</v>
          </cell>
          <cell r="C74" t="e">
            <v>#VALUE!</v>
          </cell>
          <cell r="D74" t="e">
            <v>#VALUE!</v>
          </cell>
          <cell r="E74" t="e">
            <v>#VALUE!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e">
            <v>#VALUE!</v>
          </cell>
          <cell r="K74" t="e">
            <v>#VALUE!</v>
          </cell>
          <cell r="L74" t="e">
            <v>#VALUE!</v>
          </cell>
        </row>
        <row r="75">
          <cell r="A75">
            <v>69</v>
          </cell>
          <cell r="B75" t="str">
            <v>69</v>
          </cell>
          <cell r="C75" t="e">
            <v>#VALUE!</v>
          </cell>
          <cell r="D75" t="e">
            <v>#VALUE!</v>
          </cell>
          <cell r="E75" t="e">
            <v>#VALUE!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e">
            <v>#VALUE!</v>
          </cell>
          <cell r="K75" t="e">
            <v>#VALUE!</v>
          </cell>
          <cell r="L75" t="e">
            <v>#VALUE!</v>
          </cell>
        </row>
        <row r="76">
          <cell r="A76">
            <v>70</v>
          </cell>
          <cell r="B76" t="str">
            <v>70</v>
          </cell>
          <cell r="C76" t="e">
            <v>#VALUE!</v>
          </cell>
          <cell r="D76" t="e">
            <v>#VALUE!</v>
          </cell>
          <cell r="E76" t="e">
            <v>#VALUE!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e">
            <v>#VALUE!</v>
          </cell>
          <cell r="K76" t="e">
            <v>#VALUE!</v>
          </cell>
          <cell r="L76" t="e">
            <v>#VALUE!</v>
          </cell>
        </row>
        <row r="77">
          <cell r="A77">
            <v>71</v>
          </cell>
          <cell r="B77" t="str">
            <v>71</v>
          </cell>
          <cell r="C77" t="e">
            <v>#VALUE!</v>
          </cell>
          <cell r="D77" t="e">
            <v>#VALUE!</v>
          </cell>
          <cell r="E77" t="e">
            <v>#VALUE!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e">
            <v>#VALUE!</v>
          </cell>
          <cell r="K77" t="e">
            <v>#VALUE!</v>
          </cell>
          <cell r="L77" t="e">
            <v>#VALUE!</v>
          </cell>
        </row>
        <row r="78">
          <cell r="A78">
            <v>72</v>
          </cell>
          <cell r="B78" t="str">
            <v>72</v>
          </cell>
          <cell r="C78" t="e">
            <v>#VALUE!</v>
          </cell>
          <cell r="D78" t="e">
            <v>#VALUE!</v>
          </cell>
          <cell r="E78" t="e">
            <v>#VALUE!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e">
            <v>#VALUE!</v>
          </cell>
          <cell r="K78" t="e">
            <v>#VALUE!</v>
          </cell>
          <cell r="L78" t="e">
            <v>#VALUE!</v>
          </cell>
        </row>
        <row r="79">
          <cell r="A79">
            <v>73</v>
          </cell>
          <cell r="B79" t="str">
            <v>73</v>
          </cell>
          <cell r="C79" t="e">
            <v>#VALUE!</v>
          </cell>
          <cell r="D79" t="e">
            <v>#VALUE!</v>
          </cell>
          <cell r="E79" t="e">
            <v>#VALUE!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e">
            <v>#VALUE!</v>
          </cell>
          <cell r="K79" t="e">
            <v>#VALUE!</v>
          </cell>
          <cell r="L79" t="e">
            <v>#VALUE!</v>
          </cell>
        </row>
        <row r="80">
          <cell r="A80">
            <v>74</v>
          </cell>
          <cell r="B80" t="str">
            <v>74</v>
          </cell>
          <cell r="C80" t="e">
            <v>#VALUE!</v>
          </cell>
          <cell r="D80" t="e">
            <v>#VALUE!</v>
          </cell>
          <cell r="E80" t="e">
            <v>#VALUE!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e">
            <v>#VALUE!</v>
          </cell>
          <cell r="K80" t="e">
            <v>#VALUE!</v>
          </cell>
          <cell r="L80" t="e">
            <v>#VALUE!</v>
          </cell>
        </row>
        <row r="81">
          <cell r="A81">
            <v>75</v>
          </cell>
          <cell r="B81" t="str">
            <v>75</v>
          </cell>
          <cell r="C81" t="e">
            <v>#VALUE!</v>
          </cell>
          <cell r="D81" t="e">
            <v>#VALUE!</v>
          </cell>
          <cell r="E81" t="e">
            <v>#VALUE!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e">
            <v>#VALUE!</v>
          </cell>
          <cell r="K81" t="e">
            <v>#VALUE!</v>
          </cell>
          <cell r="L81" t="e">
            <v>#VALUE!</v>
          </cell>
        </row>
        <row r="82">
          <cell r="A82">
            <v>76</v>
          </cell>
          <cell r="B82" t="str">
            <v>76</v>
          </cell>
          <cell r="C82" t="e">
            <v>#VALUE!</v>
          </cell>
          <cell r="D82" t="e">
            <v>#VALUE!</v>
          </cell>
          <cell r="E82" t="e">
            <v>#VALUE!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e">
            <v>#VALUE!</v>
          </cell>
          <cell r="K82" t="e">
            <v>#VALUE!</v>
          </cell>
          <cell r="L82" t="e">
            <v>#VALUE!</v>
          </cell>
        </row>
        <row r="83">
          <cell r="A83">
            <v>77</v>
          </cell>
          <cell r="B83" t="str">
            <v>77</v>
          </cell>
          <cell r="C83" t="e">
            <v>#VALUE!</v>
          </cell>
          <cell r="D83" t="e">
            <v>#VALUE!</v>
          </cell>
          <cell r="E83" t="e">
            <v>#VALUE!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e">
            <v>#VALUE!</v>
          </cell>
          <cell r="K83" t="e">
            <v>#VALUE!</v>
          </cell>
          <cell r="L83" t="e">
            <v>#VALUE!</v>
          </cell>
        </row>
        <row r="84">
          <cell r="A84">
            <v>78</v>
          </cell>
          <cell r="B84" t="str">
            <v>78</v>
          </cell>
          <cell r="C84" t="e">
            <v>#VALUE!</v>
          </cell>
          <cell r="D84" t="e">
            <v>#VALUE!</v>
          </cell>
          <cell r="E84" t="e">
            <v>#VALUE!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e">
            <v>#VALUE!</v>
          </cell>
          <cell r="K84" t="e">
            <v>#VALUE!</v>
          </cell>
          <cell r="L84" t="e">
            <v>#VALUE!</v>
          </cell>
        </row>
        <row r="85">
          <cell r="A85">
            <v>79</v>
          </cell>
          <cell r="B85" t="str">
            <v>79</v>
          </cell>
          <cell r="C85" t="e">
            <v>#VALUE!</v>
          </cell>
          <cell r="D85" t="e">
            <v>#VALUE!</v>
          </cell>
          <cell r="E85" t="e">
            <v>#VALUE!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 t="e">
            <v>#VALUE!</v>
          </cell>
          <cell r="K85" t="e">
            <v>#VALUE!</v>
          </cell>
          <cell r="L85" t="e">
            <v>#VALUE!</v>
          </cell>
        </row>
        <row r="86">
          <cell r="A86">
            <v>80</v>
          </cell>
          <cell r="B86" t="str">
            <v>80</v>
          </cell>
          <cell r="C86" t="e">
            <v>#VALUE!</v>
          </cell>
          <cell r="D86" t="e">
            <v>#VALUE!</v>
          </cell>
          <cell r="E86" t="e">
            <v>#VALUE!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 t="e">
            <v>#VALUE!</v>
          </cell>
          <cell r="K86" t="e">
            <v>#VALUE!</v>
          </cell>
          <cell r="L86" t="e">
            <v>#VALUE!</v>
          </cell>
        </row>
        <row r="87">
          <cell r="A87">
            <v>81</v>
          </cell>
          <cell r="B87" t="str">
            <v>81</v>
          </cell>
          <cell r="C87" t="e">
            <v>#VALUE!</v>
          </cell>
          <cell r="D87" t="e">
            <v>#VALUE!</v>
          </cell>
          <cell r="E87" t="e">
            <v>#VALUE!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 t="e">
            <v>#VALUE!</v>
          </cell>
          <cell r="K87" t="e">
            <v>#VALUE!</v>
          </cell>
          <cell r="L87" t="e">
            <v>#VALUE!</v>
          </cell>
        </row>
        <row r="88">
          <cell r="A88">
            <v>82</v>
          </cell>
          <cell r="B88" t="str">
            <v>82</v>
          </cell>
          <cell r="C88" t="e">
            <v>#VALUE!</v>
          </cell>
          <cell r="D88" t="e">
            <v>#VALUE!</v>
          </cell>
          <cell r="E88" t="e">
            <v>#VALUE!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 t="e">
            <v>#VALUE!</v>
          </cell>
          <cell r="K88" t="e">
            <v>#VALUE!</v>
          </cell>
          <cell r="L88" t="e">
            <v>#VALUE!</v>
          </cell>
        </row>
        <row r="89">
          <cell r="A89">
            <v>83</v>
          </cell>
          <cell r="B89" t="str">
            <v>83</v>
          </cell>
          <cell r="C89" t="e">
            <v>#VALUE!</v>
          </cell>
          <cell r="D89" t="e">
            <v>#VALUE!</v>
          </cell>
          <cell r="E89" t="e">
            <v>#VALUE!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 t="e">
            <v>#VALUE!</v>
          </cell>
          <cell r="K89" t="e">
            <v>#VALUE!</v>
          </cell>
          <cell r="L89" t="e">
            <v>#VALUE!</v>
          </cell>
        </row>
        <row r="90">
          <cell r="A90">
            <v>84</v>
          </cell>
          <cell r="B90" t="str">
            <v>84</v>
          </cell>
          <cell r="C90" t="e">
            <v>#VALUE!</v>
          </cell>
          <cell r="D90" t="e">
            <v>#VALUE!</v>
          </cell>
          <cell r="E90" t="e">
            <v>#VALUE!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 t="e">
            <v>#VALUE!</v>
          </cell>
          <cell r="K90" t="e">
            <v>#VALUE!</v>
          </cell>
          <cell r="L90" t="e">
            <v>#VALUE!</v>
          </cell>
        </row>
        <row r="91">
          <cell r="A91">
            <v>85</v>
          </cell>
          <cell r="B91" t="str">
            <v>85</v>
          </cell>
          <cell r="C91" t="e">
            <v>#VALUE!</v>
          </cell>
          <cell r="D91" t="e">
            <v>#VALUE!</v>
          </cell>
          <cell r="E91" t="e">
            <v>#VALUE!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 t="e">
            <v>#VALUE!</v>
          </cell>
          <cell r="K91" t="e">
            <v>#VALUE!</v>
          </cell>
          <cell r="L91" t="e">
            <v>#VALUE!</v>
          </cell>
        </row>
        <row r="92">
          <cell r="A92">
            <v>86</v>
          </cell>
          <cell r="B92" t="str">
            <v>86</v>
          </cell>
          <cell r="C92" t="e">
            <v>#VALUE!</v>
          </cell>
          <cell r="D92" t="e">
            <v>#VALUE!</v>
          </cell>
          <cell r="E92" t="e">
            <v>#VALUE!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 t="e">
            <v>#VALUE!</v>
          </cell>
          <cell r="K92" t="e">
            <v>#VALUE!</v>
          </cell>
          <cell r="L92" t="e">
            <v>#VALUE!</v>
          </cell>
        </row>
        <row r="93">
          <cell r="A93">
            <v>87</v>
          </cell>
          <cell r="B93" t="str">
            <v>87</v>
          </cell>
          <cell r="C93" t="e">
            <v>#VALUE!</v>
          </cell>
          <cell r="D93" t="e">
            <v>#VALUE!</v>
          </cell>
          <cell r="E93" t="e">
            <v>#VALUE!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 t="e">
            <v>#VALUE!</v>
          </cell>
          <cell r="K93" t="e">
            <v>#VALUE!</v>
          </cell>
          <cell r="L93" t="e">
            <v>#VALUE!</v>
          </cell>
        </row>
        <row r="94">
          <cell r="A94">
            <v>88</v>
          </cell>
          <cell r="B94" t="str">
            <v>88</v>
          </cell>
          <cell r="C94" t="e">
            <v>#VALUE!</v>
          </cell>
          <cell r="D94" t="e">
            <v>#VALUE!</v>
          </cell>
          <cell r="E94" t="e">
            <v>#VALUE!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 t="e">
            <v>#VALUE!</v>
          </cell>
          <cell r="K94" t="e">
            <v>#VALUE!</v>
          </cell>
          <cell r="L94" t="e">
            <v>#VALUE!</v>
          </cell>
        </row>
        <row r="95">
          <cell r="A95">
            <v>89</v>
          </cell>
          <cell r="B95" t="str">
            <v>89</v>
          </cell>
          <cell r="C95" t="e">
            <v>#VALUE!</v>
          </cell>
          <cell r="D95" t="e">
            <v>#VALUE!</v>
          </cell>
          <cell r="E95" t="e">
            <v>#VALUE!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 t="e">
            <v>#VALUE!</v>
          </cell>
          <cell r="K95" t="e">
            <v>#VALUE!</v>
          </cell>
          <cell r="L95" t="e">
            <v>#VALUE!</v>
          </cell>
        </row>
        <row r="96">
          <cell r="A96">
            <v>90</v>
          </cell>
          <cell r="B96" t="str">
            <v>90</v>
          </cell>
          <cell r="C96" t="e">
            <v>#VALUE!</v>
          </cell>
          <cell r="D96" t="e">
            <v>#VALUE!</v>
          </cell>
          <cell r="E96" t="e">
            <v>#VALUE!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 t="e">
            <v>#VALUE!</v>
          </cell>
          <cell r="K96" t="e">
            <v>#VALUE!</v>
          </cell>
          <cell r="L96" t="e">
            <v>#VALUE!</v>
          </cell>
        </row>
        <row r="97">
          <cell r="A97">
            <v>91</v>
          </cell>
          <cell r="B97" t="str">
            <v>91</v>
          </cell>
          <cell r="C97" t="e">
            <v>#VALUE!</v>
          </cell>
          <cell r="D97" t="e">
            <v>#VALUE!</v>
          </cell>
          <cell r="E97" t="e">
            <v>#VALUE!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 t="e">
            <v>#VALUE!</v>
          </cell>
          <cell r="K97" t="e">
            <v>#VALUE!</v>
          </cell>
          <cell r="L97" t="e">
            <v>#VALUE!</v>
          </cell>
        </row>
        <row r="98">
          <cell r="A98">
            <v>92</v>
          </cell>
          <cell r="B98" t="str">
            <v>92</v>
          </cell>
          <cell r="C98" t="e">
            <v>#VALUE!</v>
          </cell>
          <cell r="D98" t="e">
            <v>#VALUE!</v>
          </cell>
          <cell r="E98" t="e">
            <v>#VALUE!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 t="e">
            <v>#VALUE!</v>
          </cell>
          <cell r="K98" t="e">
            <v>#VALUE!</v>
          </cell>
          <cell r="L98" t="e">
            <v>#VALUE!</v>
          </cell>
        </row>
        <row r="99">
          <cell r="A99">
            <v>93</v>
          </cell>
          <cell r="B99" t="str">
            <v>93</v>
          </cell>
          <cell r="C99" t="e">
            <v>#VALUE!</v>
          </cell>
          <cell r="D99" t="e">
            <v>#VALUE!</v>
          </cell>
          <cell r="E99" t="e">
            <v>#VALUE!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 t="e">
            <v>#VALUE!</v>
          </cell>
          <cell r="K99" t="e">
            <v>#VALUE!</v>
          </cell>
          <cell r="L99" t="e">
            <v>#VALUE!</v>
          </cell>
        </row>
        <row r="100">
          <cell r="A100">
            <v>94</v>
          </cell>
          <cell r="B100" t="str">
            <v>94</v>
          </cell>
          <cell r="C100" t="e">
            <v>#VALUE!</v>
          </cell>
          <cell r="D100" t="e">
            <v>#VALUE!</v>
          </cell>
          <cell r="E100" t="e">
            <v>#VALUE!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e">
            <v>#VALUE!</v>
          </cell>
          <cell r="K100" t="e">
            <v>#VALUE!</v>
          </cell>
          <cell r="L100" t="e">
            <v>#VALUE!</v>
          </cell>
        </row>
        <row r="101">
          <cell r="A101">
            <v>95</v>
          </cell>
          <cell r="B101" t="str">
            <v>95</v>
          </cell>
          <cell r="C101" t="e">
            <v>#VALUE!</v>
          </cell>
          <cell r="D101" t="e">
            <v>#VALUE!</v>
          </cell>
          <cell r="E101" t="e">
            <v>#VALUE!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 t="e">
            <v>#VALUE!</v>
          </cell>
          <cell r="K101" t="e">
            <v>#VALUE!</v>
          </cell>
          <cell r="L101" t="e">
            <v>#VALUE!</v>
          </cell>
        </row>
        <row r="102">
          <cell r="A102">
            <v>96</v>
          </cell>
          <cell r="B102" t="str">
            <v>96</v>
          </cell>
          <cell r="C102" t="e">
            <v>#VALUE!</v>
          </cell>
          <cell r="D102" t="e">
            <v>#VALUE!</v>
          </cell>
          <cell r="E102" t="e">
            <v>#VALUE!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 t="e">
            <v>#VALUE!</v>
          </cell>
          <cell r="K102" t="e">
            <v>#VALUE!</v>
          </cell>
          <cell r="L102" t="e">
            <v>#VALUE!</v>
          </cell>
        </row>
        <row r="103">
          <cell r="A103">
            <v>97</v>
          </cell>
          <cell r="B103" t="str">
            <v>97</v>
          </cell>
          <cell r="C103" t="e">
            <v>#VALUE!</v>
          </cell>
          <cell r="D103" t="e">
            <v>#VALUE!</v>
          </cell>
          <cell r="E103" t="e">
            <v>#VALUE!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 t="e">
            <v>#VALUE!</v>
          </cell>
          <cell r="K103" t="e">
            <v>#VALUE!</v>
          </cell>
          <cell r="L103" t="e">
            <v>#VALUE!</v>
          </cell>
        </row>
        <row r="104">
          <cell r="A104">
            <v>98</v>
          </cell>
          <cell r="B104" t="str">
            <v>98</v>
          </cell>
          <cell r="C104" t="e">
            <v>#VALUE!</v>
          </cell>
          <cell r="D104" t="e">
            <v>#VALUE!</v>
          </cell>
          <cell r="E104" t="e">
            <v>#VALUE!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 t="e">
            <v>#VALUE!</v>
          </cell>
          <cell r="K104" t="e">
            <v>#VALUE!</v>
          </cell>
          <cell r="L104" t="e">
            <v>#VALUE!</v>
          </cell>
        </row>
        <row r="105">
          <cell r="A105">
            <v>99</v>
          </cell>
          <cell r="B105" t="str">
            <v>99</v>
          </cell>
          <cell r="C105" t="e">
            <v>#VALUE!</v>
          </cell>
          <cell r="D105" t="e">
            <v>#VALUE!</v>
          </cell>
          <cell r="E105" t="e">
            <v>#VALUE!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 t="e">
            <v>#VALUE!</v>
          </cell>
          <cell r="K105" t="e">
            <v>#VALUE!</v>
          </cell>
          <cell r="L105" t="e">
            <v>#VALUE!</v>
          </cell>
        </row>
        <row r="106">
          <cell r="A106">
            <v>100</v>
          </cell>
          <cell r="B106" t="str">
            <v>100</v>
          </cell>
          <cell r="C106" t="e">
            <v>#VALUE!</v>
          </cell>
          <cell r="D106" t="e">
            <v>#VALUE!</v>
          </cell>
          <cell r="E106" t="e">
            <v>#VALUE!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 t="e">
            <v>#VALUE!</v>
          </cell>
          <cell r="K106" t="e">
            <v>#VALUE!</v>
          </cell>
          <cell r="L106" t="e">
            <v>#VALUE!</v>
          </cell>
        </row>
        <row r="107">
          <cell r="A107">
            <v>101</v>
          </cell>
          <cell r="B107" t="str">
            <v>101</v>
          </cell>
          <cell r="C107" t="e">
            <v>#VALUE!</v>
          </cell>
          <cell r="D107" t="e">
            <v>#VALUE!</v>
          </cell>
          <cell r="E107" t="e">
            <v>#VALUE!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 t="e">
            <v>#VALUE!</v>
          </cell>
          <cell r="K107" t="e">
            <v>#VALUE!</v>
          </cell>
          <cell r="L107" t="e">
            <v>#VALUE!</v>
          </cell>
        </row>
        <row r="108">
          <cell r="A108">
            <v>102</v>
          </cell>
          <cell r="B108" t="str">
            <v>102</v>
          </cell>
          <cell r="C108" t="e">
            <v>#VALUE!</v>
          </cell>
          <cell r="D108" t="e">
            <v>#VALUE!</v>
          </cell>
          <cell r="E108" t="e">
            <v>#VALUE!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e">
            <v>#VALUE!</v>
          </cell>
          <cell r="K108" t="e">
            <v>#VALUE!</v>
          </cell>
          <cell r="L108" t="e">
            <v>#VALUE!</v>
          </cell>
        </row>
        <row r="109">
          <cell r="A109">
            <v>103</v>
          </cell>
          <cell r="B109" t="str">
            <v>103</v>
          </cell>
          <cell r="C109" t="e">
            <v>#VALUE!</v>
          </cell>
          <cell r="D109" t="e">
            <v>#VALUE!</v>
          </cell>
          <cell r="E109" t="e">
            <v>#VALUE!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e">
            <v>#VALUE!</v>
          </cell>
          <cell r="K109" t="e">
            <v>#VALUE!</v>
          </cell>
          <cell r="L109" t="e">
            <v>#VALUE!</v>
          </cell>
        </row>
        <row r="110">
          <cell r="A110">
            <v>104</v>
          </cell>
          <cell r="B110" t="str">
            <v>104</v>
          </cell>
          <cell r="C110" t="e">
            <v>#VALUE!</v>
          </cell>
          <cell r="D110" t="e">
            <v>#VALUE!</v>
          </cell>
          <cell r="E110" t="e">
            <v>#VALUE!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 t="e">
            <v>#VALUE!</v>
          </cell>
          <cell r="K110" t="e">
            <v>#VALUE!</v>
          </cell>
          <cell r="L110" t="e">
            <v>#VALUE!</v>
          </cell>
        </row>
        <row r="111">
          <cell r="A111">
            <v>105</v>
          </cell>
          <cell r="B111" t="str">
            <v>105</v>
          </cell>
          <cell r="C111" t="e">
            <v>#VALUE!</v>
          </cell>
          <cell r="D111" t="e">
            <v>#VALUE!</v>
          </cell>
          <cell r="E111" t="e">
            <v>#VALUE!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e">
            <v>#VALUE!</v>
          </cell>
          <cell r="K111" t="e">
            <v>#VALUE!</v>
          </cell>
          <cell r="L111" t="e">
            <v>#VALUE!</v>
          </cell>
        </row>
        <row r="112">
          <cell r="A112">
            <v>106</v>
          </cell>
          <cell r="B112" t="str">
            <v>106</v>
          </cell>
          <cell r="C112" t="e">
            <v>#VALUE!</v>
          </cell>
          <cell r="D112" t="e">
            <v>#VALUE!</v>
          </cell>
          <cell r="E112" t="e">
            <v>#VALUE!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e">
            <v>#VALUE!</v>
          </cell>
          <cell r="K112" t="e">
            <v>#VALUE!</v>
          </cell>
          <cell r="L112" t="e">
            <v>#VALUE!</v>
          </cell>
        </row>
        <row r="113">
          <cell r="A113">
            <v>107</v>
          </cell>
          <cell r="B113" t="str">
            <v>107</v>
          </cell>
          <cell r="C113" t="e">
            <v>#VALUE!</v>
          </cell>
          <cell r="D113" t="e">
            <v>#VALUE!</v>
          </cell>
          <cell r="E113" t="e">
            <v>#VALUE!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e">
            <v>#VALUE!</v>
          </cell>
          <cell r="K113" t="e">
            <v>#VALUE!</v>
          </cell>
          <cell r="L113" t="e">
            <v>#VALUE!</v>
          </cell>
        </row>
        <row r="114">
          <cell r="A114">
            <v>108</v>
          </cell>
          <cell r="B114" t="str">
            <v>108</v>
          </cell>
          <cell r="C114" t="e">
            <v>#VALUE!</v>
          </cell>
          <cell r="D114" t="e">
            <v>#VALUE!</v>
          </cell>
          <cell r="E114" t="e">
            <v>#VALUE!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 t="e">
            <v>#VALUE!</v>
          </cell>
          <cell r="K114" t="e">
            <v>#VALUE!</v>
          </cell>
          <cell r="L114" t="e">
            <v>#VALUE!</v>
          </cell>
        </row>
        <row r="115">
          <cell r="A115">
            <v>109</v>
          </cell>
          <cell r="B115" t="str">
            <v>109</v>
          </cell>
          <cell r="C115" t="e">
            <v>#VALUE!</v>
          </cell>
          <cell r="D115" t="e">
            <v>#VALUE!</v>
          </cell>
          <cell r="E115" t="e">
            <v>#VALUE!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 t="e">
            <v>#VALUE!</v>
          </cell>
          <cell r="K115" t="e">
            <v>#VALUE!</v>
          </cell>
          <cell r="L115" t="e">
            <v>#VALUE!</v>
          </cell>
        </row>
        <row r="116">
          <cell r="A116">
            <v>110</v>
          </cell>
          <cell r="B116" t="str">
            <v>110</v>
          </cell>
          <cell r="C116" t="e">
            <v>#VALUE!</v>
          </cell>
          <cell r="D116" t="e">
            <v>#VALUE!</v>
          </cell>
          <cell r="E116" t="e">
            <v>#VALUE!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e">
            <v>#VALUE!</v>
          </cell>
          <cell r="K116" t="e">
            <v>#VALUE!</v>
          </cell>
          <cell r="L116" t="e">
            <v>#VALUE!</v>
          </cell>
        </row>
        <row r="117">
          <cell r="A117">
            <v>111</v>
          </cell>
          <cell r="B117" t="str">
            <v>111</v>
          </cell>
          <cell r="C117" t="e">
            <v>#VALUE!</v>
          </cell>
          <cell r="D117" t="e">
            <v>#VALUE!</v>
          </cell>
          <cell r="E117" t="e">
            <v>#VALUE!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e">
            <v>#VALUE!</v>
          </cell>
          <cell r="K117" t="e">
            <v>#VALUE!</v>
          </cell>
          <cell r="L117" t="e">
            <v>#VALUE!</v>
          </cell>
        </row>
        <row r="118">
          <cell r="A118">
            <v>112</v>
          </cell>
          <cell r="B118" t="str">
            <v>112</v>
          </cell>
          <cell r="C118" t="e">
            <v>#VALUE!</v>
          </cell>
          <cell r="D118" t="e">
            <v>#VALUE!</v>
          </cell>
          <cell r="E118" t="e">
            <v>#VALUE!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 t="e">
            <v>#VALUE!</v>
          </cell>
          <cell r="K118" t="e">
            <v>#VALUE!</v>
          </cell>
          <cell r="L118" t="e">
            <v>#VALUE!</v>
          </cell>
        </row>
        <row r="119">
          <cell r="A119">
            <v>113</v>
          </cell>
          <cell r="B119" t="str">
            <v>113</v>
          </cell>
          <cell r="C119" t="e">
            <v>#VALUE!</v>
          </cell>
          <cell r="D119" t="e">
            <v>#VALUE!</v>
          </cell>
          <cell r="E119" t="e">
            <v>#VALUE!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 t="e">
            <v>#VALUE!</v>
          </cell>
          <cell r="K119" t="e">
            <v>#VALUE!</v>
          </cell>
          <cell r="L119" t="e">
            <v>#VALUE!</v>
          </cell>
        </row>
        <row r="120">
          <cell r="A120">
            <v>114</v>
          </cell>
          <cell r="B120" t="str">
            <v>114</v>
          </cell>
          <cell r="C120" t="e">
            <v>#VALUE!</v>
          </cell>
          <cell r="D120" t="e">
            <v>#VALUE!</v>
          </cell>
          <cell r="E120" t="e">
            <v>#VALUE!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e">
            <v>#VALUE!</v>
          </cell>
          <cell r="K120" t="e">
            <v>#VALUE!</v>
          </cell>
          <cell r="L120" t="e">
            <v>#VALUE!</v>
          </cell>
        </row>
        <row r="121">
          <cell r="A121">
            <v>115</v>
          </cell>
          <cell r="B121" t="str">
            <v>115</v>
          </cell>
          <cell r="C121" t="e">
            <v>#VALUE!</v>
          </cell>
          <cell r="D121" t="e">
            <v>#VALUE!</v>
          </cell>
          <cell r="E121" t="e">
            <v>#VALUE!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e">
            <v>#VALUE!</v>
          </cell>
          <cell r="K121" t="e">
            <v>#VALUE!</v>
          </cell>
          <cell r="L121" t="e">
            <v>#VALUE!</v>
          </cell>
        </row>
        <row r="122">
          <cell r="A122">
            <v>116</v>
          </cell>
          <cell r="B122" t="str">
            <v>116</v>
          </cell>
          <cell r="C122" t="e">
            <v>#VALUE!</v>
          </cell>
          <cell r="D122" t="e">
            <v>#VALUE!</v>
          </cell>
          <cell r="E122" t="e">
            <v>#VALUE!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e">
            <v>#VALUE!</v>
          </cell>
          <cell r="K122" t="e">
            <v>#VALUE!</v>
          </cell>
          <cell r="L122" t="e">
            <v>#VALUE!</v>
          </cell>
        </row>
        <row r="123">
          <cell r="A123">
            <v>117</v>
          </cell>
          <cell r="B123" t="str">
            <v>117</v>
          </cell>
          <cell r="C123" t="e">
            <v>#VALUE!</v>
          </cell>
          <cell r="D123" t="e">
            <v>#VALUE!</v>
          </cell>
          <cell r="E123" t="e">
            <v>#VALUE!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e">
            <v>#VALUE!</v>
          </cell>
          <cell r="K123" t="e">
            <v>#VALUE!</v>
          </cell>
          <cell r="L123" t="e">
            <v>#VALUE!</v>
          </cell>
        </row>
        <row r="124">
          <cell r="A124">
            <v>118</v>
          </cell>
          <cell r="B124" t="str">
            <v>118</v>
          </cell>
          <cell r="C124" t="e">
            <v>#VALUE!</v>
          </cell>
          <cell r="D124" t="e">
            <v>#VALUE!</v>
          </cell>
          <cell r="E124" t="e">
            <v>#VALUE!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e">
            <v>#VALUE!</v>
          </cell>
          <cell r="K124" t="e">
            <v>#VALUE!</v>
          </cell>
          <cell r="L124" t="e">
            <v>#VALUE!</v>
          </cell>
        </row>
        <row r="125">
          <cell r="A125">
            <v>119</v>
          </cell>
          <cell r="B125" t="str">
            <v>119</v>
          </cell>
          <cell r="C125" t="e">
            <v>#VALUE!</v>
          </cell>
          <cell r="D125" t="e">
            <v>#VALUE!</v>
          </cell>
          <cell r="E125" t="e">
            <v>#VALUE!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 t="e">
            <v>#VALUE!</v>
          </cell>
          <cell r="K125" t="e">
            <v>#VALUE!</v>
          </cell>
          <cell r="L125" t="e">
            <v>#VALUE!</v>
          </cell>
        </row>
        <row r="126">
          <cell r="A126">
            <v>120</v>
          </cell>
          <cell r="B126" t="str">
            <v>120</v>
          </cell>
          <cell r="C126" t="e">
            <v>#VALUE!</v>
          </cell>
          <cell r="D126" t="e">
            <v>#VALUE!</v>
          </cell>
          <cell r="E126" t="e">
            <v>#VALUE!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 t="e">
            <v>#VALUE!</v>
          </cell>
          <cell r="K126" t="e">
            <v>#VALUE!</v>
          </cell>
          <cell r="L126" t="e">
            <v>#VALUE!</v>
          </cell>
        </row>
        <row r="127">
          <cell r="A127">
            <v>121</v>
          </cell>
          <cell r="B127" t="str">
            <v>121</v>
          </cell>
          <cell r="C127" t="e">
            <v>#VALUE!</v>
          </cell>
          <cell r="D127" t="e">
            <v>#VALUE!</v>
          </cell>
          <cell r="E127" t="e">
            <v>#VALUE!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e">
            <v>#VALUE!</v>
          </cell>
          <cell r="K127" t="e">
            <v>#VALUE!</v>
          </cell>
          <cell r="L127" t="e">
            <v>#VALUE!</v>
          </cell>
        </row>
        <row r="128">
          <cell r="A128">
            <v>122</v>
          </cell>
          <cell r="B128" t="str">
            <v>122</v>
          </cell>
          <cell r="C128" t="e">
            <v>#VALUE!</v>
          </cell>
          <cell r="D128" t="e">
            <v>#VALUE!</v>
          </cell>
          <cell r="E128" t="e">
            <v>#VALUE!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 t="e">
            <v>#VALUE!</v>
          </cell>
          <cell r="K128" t="e">
            <v>#VALUE!</v>
          </cell>
          <cell r="L128" t="e">
            <v>#VALUE!</v>
          </cell>
        </row>
        <row r="129">
          <cell r="A129">
            <v>123</v>
          </cell>
          <cell r="B129" t="str">
            <v>123</v>
          </cell>
          <cell r="C129" t="e">
            <v>#VALUE!</v>
          </cell>
          <cell r="D129" t="e">
            <v>#VALUE!</v>
          </cell>
          <cell r="E129" t="e">
            <v>#VALUE!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 t="e">
            <v>#VALUE!</v>
          </cell>
          <cell r="K129" t="e">
            <v>#VALUE!</v>
          </cell>
          <cell r="L129" t="e">
            <v>#VALUE!</v>
          </cell>
        </row>
        <row r="130">
          <cell r="A130">
            <v>124</v>
          </cell>
          <cell r="B130" t="str">
            <v>124</v>
          </cell>
          <cell r="C130" t="e">
            <v>#VALUE!</v>
          </cell>
          <cell r="D130" t="e">
            <v>#VALUE!</v>
          </cell>
          <cell r="E130" t="e">
            <v>#VALUE!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e">
            <v>#VALUE!</v>
          </cell>
          <cell r="K130" t="e">
            <v>#VALUE!</v>
          </cell>
          <cell r="L130" t="e">
            <v>#VALUE!</v>
          </cell>
        </row>
        <row r="131">
          <cell r="A131">
            <v>125</v>
          </cell>
          <cell r="B131" t="str">
            <v>125</v>
          </cell>
          <cell r="C131" t="e">
            <v>#VALUE!</v>
          </cell>
          <cell r="D131" t="e">
            <v>#VALUE!</v>
          </cell>
          <cell r="E131" t="e">
            <v>#VALUE!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 t="e">
            <v>#VALUE!</v>
          </cell>
          <cell r="K131" t="e">
            <v>#VALUE!</v>
          </cell>
          <cell r="L131" t="e">
            <v>#VALUE!</v>
          </cell>
        </row>
        <row r="132">
          <cell r="A132">
            <v>126</v>
          </cell>
          <cell r="B132" t="str">
            <v>126</v>
          </cell>
          <cell r="C132" t="e">
            <v>#VALUE!</v>
          </cell>
          <cell r="D132" t="e">
            <v>#VALUE!</v>
          </cell>
          <cell r="E132" t="e">
            <v>#VALUE!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 t="e">
            <v>#VALUE!</v>
          </cell>
          <cell r="K132" t="e">
            <v>#VALUE!</v>
          </cell>
          <cell r="L132" t="e">
            <v>#VALUE!</v>
          </cell>
        </row>
        <row r="133">
          <cell r="A133">
            <v>127</v>
          </cell>
          <cell r="B133" t="str">
            <v>127</v>
          </cell>
          <cell r="C133" t="e">
            <v>#VALUE!</v>
          </cell>
          <cell r="D133" t="e">
            <v>#VALUE!</v>
          </cell>
          <cell r="E133" t="e">
            <v>#VALUE!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e">
            <v>#VALUE!</v>
          </cell>
          <cell r="K133" t="e">
            <v>#VALUE!</v>
          </cell>
          <cell r="L133" t="e">
            <v>#VALUE!</v>
          </cell>
        </row>
        <row r="134">
          <cell r="A134">
            <v>128</v>
          </cell>
          <cell r="B134" t="str">
            <v>128</v>
          </cell>
          <cell r="C134" t="e">
            <v>#VALUE!</v>
          </cell>
          <cell r="D134" t="e">
            <v>#VALUE!</v>
          </cell>
          <cell r="E134" t="e">
            <v>#VALUE!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e">
            <v>#VALUE!</v>
          </cell>
          <cell r="K134" t="e">
            <v>#VALUE!</v>
          </cell>
          <cell r="L134" t="e">
            <v>#VALUE!</v>
          </cell>
        </row>
        <row r="135">
          <cell r="A135">
            <v>129</v>
          </cell>
          <cell r="B135" t="str">
            <v>129</v>
          </cell>
          <cell r="C135" t="e">
            <v>#VALUE!</v>
          </cell>
          <cell r="D135" t="e">
            <v>#VALUE!</v>
          </cell>
          <cell r="E135" t="e">
            <v>#VALUE!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 t="e">
            <v>#VALUE!</v>
          </cell>
          <cell r="K135" t="e">
            <v>#VALUE!</v>
          </cell>
          <cell r="L135" t="e">
            <v>#VALUE!</v>
          </cell>
        </row>
        <row r="136">
          <cell r="A136">
            <v>130</v>
          </cell>
          <cell r="B136" t="str">
            <v>130</v>
          </cell>
          <cell r="C136" t="e">
            <v>#VALUE!</v>
          </cell>
          <cell r="D136" t="e">
            <v>#VALUE!</v>
          </cell>
          <cell r="E136" t="e">
            <v>#VALUE!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e">
            <v>#VALUE!</v>
          </cell>
          <cell r="K136" t="e">
            <v>#VALUE!</v>
          </cell>
          <cell r="L136" t="e">
            <v>#VALUE!</v>
          </cell>
        </row>
        <row r="137">
          <cell r="A137">
            <v>131</v>
          </cell>
          <cell r="B137" t="str">
            <v>131</v>
          </cell>
          <cell r="C137" t="e">
            <v>#VALUE!</v>
          </cell>
          <cell r="D137" t="e">
            <v>#VALUE!</v>
          </cell>
          <cell r="E137" t="e">
            <v>#VALUE!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e">
            <v>#VALUE!</v>
          </cell>
          <cell r="K137" t="e">
            <v>#VALUE!</v>
          </cell>
          <cell r="L137" t="e">
            <v>#VALUE!</v>
          </cell>
        </row>
        <row r="138">
          <cell r="A138">
            <v>132</v>
          </cell>
          <cell r="B138" t="str">
            <v>132</v>
          </cell>
          <cell r="C138" t="e">
            <v>#VALUE!</v>
          </cell>
          <cell r="D138" t="e">
            <v>#VALUE!</v>
          </cell>
          <cell r="E138" t="e">
            <v>#VALUE!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 t="e">
            <v>#VALUE!</v>
          </cell>
          <cell r="K138" t="e">
            <v>#VALUE!</v>
          </cell>
          <cell r="L138" t="e">
            <v>#VALUE!</v>
          </cell>
        </row>
        <row r="139">
          <cell r="A139">
            <v>133</v>
          </cell>
          <cell r="B139" t="str">
            <v>133</v>
          </cell>
          <cell r="C139" t="e">
            <v>#VALUE!</v>
          </cell>
          <cell r="D139" t="e">
            <v>#VALUE!</v>
          </cell>
          <cell r="E139" t="e">
            <v>#VALUE!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e">
            <v>#VALUE!</v>
          </cell>
          <cell r="K139" t="e">
            <v>#VALUE!</v>
          </cell>
          <cell r="L139" t="e">
            <v>#VALUE!</v>
          </cell>
        </row>
        <row r="140">
          <cell r="A140">
            <v>134</v>
          </cell>
          <cell r="B140" t="str">
            <v>134</v>
          </cell>
          <cell r="C140" t="e">
            <v>#VALUE!</v>
          </cell>
          <cell r="D140" t="e">
            <v>#VALUE!</v>
          </cell>
          <cell r="E140" t="e">
            <v>#VALUE!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 t="e">
            <v>#VALUE!</v>
          </cell>
          <cell r="K140" t="e">
            <v>#VALUE!</v>
          </cell>
          <cell r="L140" t="e">
            <v>#VALUE!</v>
          </cell>
        </row>
        <row r="141">
          <cell r="A141">
            <v>135</v>
          </cell>
          <cell r="B141" t="str">
            <v>135</v>
          </cell>
          <cell r="C141" t="e">
            <v>#VALUE!</v>
          </cell>
          <cell r="D141" t="e">
            <v>#VALUE!</v>
          </cell>
          <cell r="E141" t="e">
            <v>#VALUE!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e">
            <v>#VALUE!</v>
          </cell>
          <cell r="K141" t="e">
            <v>#VALUE!</v>
          </cell>
          <cell r="L141" t="e">
            <v>#VALUE!</v>
          </cell>
        </row>
        <row r="142">
          <cell r="A142">
            <v>136</v>
          </cell>
          <cell r="B142" t="str">
            <v>136</v>
          </cell>
          <cell r="C142" t="e">
            <v>#VALUE!</v>
          </cell>
          <cell r="D142" t="e">
            <v>#VALUE!</v>
          </cell>
          <cell r="E142" t="e">
            <v>#VALUE!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 t="e">
            <v>#VALUE!</v>
          </cell>
          <cell r="K142" t="e">
            <v>#VALUE!</v>
          </cell>
          <cell r="L142" t="e">
            <v>#VALUE!</v>
          </cell>
        </row>
        <row r="143">
          <cell r="A143">
            <v>137</v>
          </cell>
          <cell r="B143" t="str">
            <v>137</v>
          </cell>
          <cell r="C143" t="e">
            <v>#VALUE!</v>
          </cell>
          <cell r="D143" t="e">
            <v>#VALUE!</v>
          </cell>
          <cell r="E143" t="e">
            <v>#VALUE!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 t="e">
            <v>#VALUE!</v>
          </cell>
          <cell r="K143" t="e">
            <v>#VALUE!</v>
          </cell>
          <cell r="L143" t="e">
            <v>#VALUE!</v>
          </cell>
        </row>
        <row r="144">
          <cell r="A144">
            <v>138</v>
          </cell>
          <cell r="B144" t="str">
            <v>138</v>
          </cell>
          <cell r="C144" t="e">
            <v>#VALUE!</v>
          </cell>
          <cell r="D144" t="e">
            <v>#VALUE!</v>
          </cell>
          <cell r="E144" t="e">
            <v>#VALUE!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e">
            <v>#VALUE!</v>
          </cell>
          <cell r="K144" t="e">
            <v>#VALUE!</v>
          </cell>
          <cell r="L144" t="e">
            <v>#VALUE!</v>
          </cell>
        </row>
        <row r="145">
          <cell r="A145">
            <v>139</v>
          </cell>
          <cell r="B145" t="str">
            <v>139</v>
          </cell>
          <cell r="C145" t="e">
            <v>#VALUE!</v>
          </cell>
          <cell r="D145" t="e">
            <v>#VALUE!</v>
          </cell>
          <cell r="E145" t="e">
            <v>#VALUE!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 t="e">
            <v>#VALUE!</v>
          </cell>
          <cell r="K145" t="e">
            <v>#VALUE!</v>
          </cell>
          <cell r="L145" t="e">
            <v>#VALUE!</v>
          </cell>
        </row>
        <row r="146">
          <cell r="A146">
            <v>140</v>
          </cell>
          <cell r="B146" t="str">
            <v>140</v>
          </cell>
          <cell r="C146" t="e">
            <v>#VALUE!</v>
          </cell>
          <cell r="D146" t="e">
            <v>#VALUE!</v>
          </cell>
          <cell r="E146" t="e">
            <v>#VALUE!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e">
            <v>#VALUE!</v>
          </cell>
          <cell r="K146" t="e">
            <v>#VALUE!</v>
          </cell>
          <cell r="L146" t="e">
            <v>#VALUE!</v>
          </cell>
        </row>
        <row r="147">
          <cell r="A147">
            <v>141</v>
          </cell>
          <cell r="B147" t="str">
            <v>141</v>
          </cell>
          <cell r="C147" t="e">
            <v>#VALUE!</v>
          </cell>
          <cell r="D147" t="e">
            <v>#VALUE!</v>
          </cell>
          <cell r="E147" t="e">
            <v>#VALUE!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 t="e">
            <v>#VALUE!</v>
          </cell>
          <cell r="K147" t="e">
            <v>#VALUE!</v>
          </cell>
          <cell r="L147" t="e">
            <v>#VALUE!</v>
          </cell>
        </row>
        <row r="148">
          <cell r="A148">
            <v>142</v>
          </cell>
          <cell r="B148" t="str">
            <v>142</v>
          </cell>
          <cell r="C148" t="e">
            <v>#VALUE!</v>
          </cell>
          <cell r="D148" t="e">
            <v>#VALUE!</v>
          </cell>
          <cell r="E148" t="e">
            <v>#VALUE!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 t="e">
            <v>#VALUE!</v>
          </cell>
          <cell r="K148" t="e">
            <v>#VALUE!</v>
          </cell>
          <cell r="L148" t="e">
            <v>#VALUE!</v>
          </cell>
        </row>
        <row r="149">
          <cell r="A149">
            <v>143</v>
          </cell>
          <cell r="B149" t="str">
            <v>143</v>
          </cell>
          <cell r="C149" t="e">
            <v>#VALUE!</v>
          </cell>
          <cell r="D149" t="e">
            <v>#VALUE!</v>
          </cell>
          <cell r="E149" t="e">
            <v>#VALUE!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e">
            <v>#VALUE!</v>
          </cell>
          <cell r="K149" t="e">
            <v>#VALUE!</v>
          </cell>
          <cell r="L149" t="e">
            <v>#VALUE!</v>
          </cell>
        </row>
        <row r="150">
          <cell r="A150">
            <v>144</v>
          </cell>
          <cell r="B150" t="str">
            <v>144</v>
          </cell>
          <cell r="C150" t="e">
            <v>#VALUE!</v>
          </cell>
          <cell r="D150" t="e">
            <v>#VALUE!</v>
          </cell>
          <cell r="E150" t="e">
            <v>#VALUE!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 t="e">
            <v>#VALUE!</v>
          </cell>
          <cell r="K150" t="e">
            <v>#VALUE!</v>
          </cell>
          <cell r="L150" t="e">
            <v>#VALUE!</v>
          </cell>
        </row>
        <row r="151">
          <cell r="A151">
            <v>145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146</v>
          </cell>
          <cell r="B152">
            <v>0</v>
          </cell>
          <cell r="C152" t="str">
            <v>Главный судья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 t="str">
            <v>???????????????</v>
          </cell>
        </row>
        <row r="153">
          <cell r="A153">
            <v>147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148</v>
          </cell>
          <cell r="B154">
            <v>0</v>
          </cell>
          <cell r="C154" t="str">
            <v>Главный секретарь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>???????????????</v>
          </cell>
        </row>
        <row r="155">
          <cell r="A155">
            <v>149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151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154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>
            <v>155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156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>
            <v>157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>
            <v>158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159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160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161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162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163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164</v>
          </cell>
          <cell r="B170" t="str">
            <v>ПЕРВЕНСТВО Г. МОСКВЫ ПО НАСТОЛЬНОМУ ТЕННИСУ СРЕДИ ДЮСШ И СДЮШОР 2018 ГОДА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165</v>
          </cell>
          <cell r="B171" t="str">
            <v>27 - 28 января 2018 года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 t="str">
            <v>СК "Чертаново"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166</v>
          </cell>
          <cell r="B172" t="str">
            <v>С П И С О К    У Ч А С Т Н И К О В    Л И Ч Н Ы Х   С О Р Е В Н О В А Н И Й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167</v>
          </cell>
          <cell r="B173" t="str">
            <v>ДЕВУШКИ 2000 - 2002 г.р.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168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169</v>
          </cell>
          <cell r="B175" t="str">
            <v>№</v>
          </cell>
          <cell r="C175" t="str">
            <v>Фамилия, Имя</v>
          </cell>
          <cell r="D175" t="str">
            <v>Дата рождения</v>
          </cell>
          <cell r="E175" t="str">
            <v>Рейтинг</v>
          </cell>
          <cell r="F175" t="str">
            <v>Организация</v>
          </cell>
          <cell r="G175">
            <v>0</v>
          </cell>
          <cell r="H175" t="str">
            <v>Тренер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170</v>
          </cell>
          <cell r="B176" t="str">
            <v>1</v>
          </cell>
          <cell r="C176" t="e">
            <v>#VALUE!</v>
          </cell>
          <cell r="D176" t="e">
            <v>#VALUE!</v>
          </cell>
          <cell r="E176" t="e">
            <v>#VALUE!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 t="e">
            <v>#VALUE!</v>
          </cell>
          <cell r="K176" t="e">
            <v>#VALUE!</v>
          </cell>
          <cell r="L176" t="e">
            <v>#VALUE!</v>
          </cell>
        </row>
        <row r="177">
          <cell r="A177">
            <v>171</v>
          </cell>
          <cell r="B177" t="str">
            <v>2</v>
          </cell>
          <cell r="C177" t="e">
            <v>#VALUE!</v>
          </cell>
          <cell r="D177" t="e">
            <v>#VALUE!</v>
          </cell>
          <cell r="E177" t="e">
            <v>#VALUE!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e">
            <v>#VALUE!</v>
          </cell>
          <cell r="K177" t="e">
            <v>#VALUE!</v>
          </cell>
          <cell r="L177" t="e">
            <v>#VALUE!</v>
          </cell>
        </row>
        <row r="178">
          <cell r="A178">
            <v>172</v>
          </cell>
          <cell r="B178" t="str">
            <v>3</v>
          </cell>
          <cell r="C178" t="e">
            <v>#VALUE!</v>
          </cell>
          <cell r="D178" t="e">
            <v>#VALUE!</v>
          </cell>
          <cell r="E178" t="e">
            <v>#VALUE!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 t="e">
            <v>#VALUE!</v>
          </cell>
          <cell r="K178" t="e">
            <v>#VALUE!</v>
          </cell>
          <cell r="L178" t="e">
            <v>#VALUE!</v>
          </cell>
        </row>
        <row r="179">
          <cell r="A179">
            <v>173</v>
          </cell>
          <cell r="B179" t="str">
            <v>4</v>
          </cell>
          <cell r="C179" t="e">
            <v>#VALUE!</v>
          </cell>
          <cell r="D179" t="e">
            <v>#VALUE!</v>
          </cell>
          <cell r="E179" t="e">
            <v>#VALUE!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 t="e">
            <v>#VALUE!</v>
          </cell>
          <cell r="K179" t="e">
            <v>#VALUE!</v>
          </cell>
          <cell r="L179" t="e">
            <v>#VALUE!</v>
          </cell>
        </row>
        <row r="180">
          <cell r="A180">
            <v>174</v>
          </cell>
          <cell r="B180" t="str">
            <v>5</v>
          </cell>
          <cell r="C180" t="e">
            <v>#VALUE!</v>
          </cell>
          <cell r="D180" t="e">
            <v>#VALUE!</v>
          </cell>
          <cell r="E180" t="e">
            <v>#VALUE!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 t="e">
            <v>#VALUE!</v>
          </cell>
          <cell r="K180" t="e">
            <v>#VALUE!</v>
          </cell>
          <cell r="L180" t="e">
            <v>#VALUE!</v>
          </cell>
        </row>
        <row r="181">
          <cell r="A181">
            <v>175</v>
          </cell>
          <cell r="B181" t="str">
            <v>6</v>
          </cell>
          <cell r="C181" t="e">
            <v>#VALUE!</v>
          </cell>
          <cell r="D181" t="e">
            <v>#VALUE!</v>
          </cell>
          <cell r="E181" t="e">
            <v>#VALUE!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 t="e">
            <v>#VALUE!</v>
          </cell>
          <cell r="K181" t="e">
            <v>#VALUE!</v>
          </cell>
          <cell r="L181" t="e">
            <v>#VALUE!</v>
          </cell>
        </row>
        <row r="182">
          <cell r="A182">
            <v>176</v>
          </cell>
          <cell r="B182" t="str">
            <v>7</v>
          </cell>
          <cell r="C182" t="e">
            <v>#VALUE!</v>
          </cell>
          <cell r="D182" t="e">
            <v>#VALUE!</v>
          </cell>
          <cell r="E182" t="e">
            <v>#VALUE!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 t="e">
            <v>#VALUE!</v>
          </cell>
          <cell r="K182" t="e">
            <v>#VALUE!</v>
          </cell>
          <cell r="L182" t="e">
            <v>#VALUE!</v>
          </cell>
        </row>
        <row r="183">
          <cell r="A183">
            <v>177</v>
          </cell>
          <cell r="B183" t="str">
            <v>8</v>
          </cell>
          <cell r="C183" t="e">
            <v>#VALUE!</v>
          </cell>
          <cell r="D183" t="e">
            <v>#VALUE!</v>
          </cell>
          <cell r="E183" t="e">
            <v>#VALUE!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 t="e">
            <v>#VALUE!</v>
          </cell>
          <cell r="K183" t="e">
            <v>#VALUE!</v>
          </cell>
          <cell r="L183" t="e">
            <v>#VALUE!</v>
          </cell>
        </row>
        <row r="184">
          <cell r="A184">
            <v>178</v>
          </cell>
          <cell r="B184" t="str">
            <v>9</v>
          </cell>
          <cell r="C184" t="e">
            <v>#VALUE!</v>
          </cell>
          <cell r="D184" t="e">
            <v>#VALUE!</v>
          </cell>
          <cell r="E184" t="e">
            <v>#VALUE!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 t="e">
            <v>#VALUE!</v>
          </cell>
          <cell r="K184" t="e">
            <v>#VALUE!</v>
          </cell>
          <cell r="L184" t="e">
            <v>#VALUE!</v>
          </cell>
        </row>
        <row r="185">
          <cell r="A185">
            <v>179</v>
          </cell>
          <cell r="B185" t="str">
            <v>10</v>
          </cell>
          <cell r="C185" t="e">
            <v>#VALUE!</v>
          </cell>
          <cell r="D185" t="e">
            <v>#VALUE!</v>
          </cell>
          <cell r="E185" t="e">
            <v>#VALUE!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 t="e">
            <v>#VALUE!</v>
          </cell>
          <cell r="K185" t="e">
            <v>#VALUE!</v>
          </cell>
          <cell r="L185" t="e">
            <v>#VALUE!</v>
          </cell>
        </row>
        <row r="186">
          <cell r="A186">
            <v>180</v>
          </cell>
          <cell r="B186" t="str">
            <v>11</v>
          </cell>
          <cell r="C186" t="e">
            <v>#VALUE!</v>
          </cell>
          <cell r="D186" t="e">
            <v>#VALUE!</v>
          </cell>
          <cell r="E186" t="e">
            <v>#VALUE!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 t="e">
            <v>#VALUE!</v>
          </cell>
          <cell r="K186" t="e">
            <v>#VALUE!</v>
          </cell>
          <cell r="L186" t="e">
            <v>#VALUE!</v>
          </cell>
        </row>
        <row r="187">
          <cell r="A187">
            <v>181</v>
          </cell>
          <cell r="B187" t="str">
            <v>12</v>
          </cell>
          <cell r="C187" t="e">
            <v>#VALUE!</v>
          </cell>
          <cell r="D187" t="e">
            <v>#VALUE!</v>
          </cell>
          <cell r="E187" t="e">
            <v>#VALUE!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 t="e">
            <v>#VALUE!</v>
          </cell>
          <cell r="K187" t="e">
            <v>#VALUE!</v>
          </cell>
          <cell r="L187" t="e">
            <v>#VALUE!</v>
          </cell>
        </row>
        <row r="188">
          <cell r="A188">
            <v>182</v>
          </cell>
          <cell r="B188" t="str">
            <v>13</v>
          </cell>
          <cell r="C188" t="e">
            <v>#VALUE!</v>
          </cell>
          <cell r="D188" t="e">
            <v>#VALUE!</v>
          </cell>
          <cell r="E188" t="e">
            <v>#VALUE!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 t="e">
            <v>#VALUE!</v>
          </cell>
          <cell r="K188" t="e">
            <v>#VALUE!</v>
          </cell>
          <cell r="L188" t="e">
            <v>#VALUE!</v>
          </cell>
        </row>
        <row r="189">
          <cell r="A189">
            <v>183</v>
          </cell>
          <cell r="B189" t="str">
            <v>14</v>
          </cell>
          <cell r="C189" t="e">
            <v>#VALUE!</v>
          </cell>
          <cell r="D189" t="e">
            <v>#VALUE!</v>
          </cell>
          <cell r="E189" t="e">
            <v>#VALUE!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 t="e">
            <v>#VALUE!</v>
          </cell>
          <cell r="K189" t="e">
            <v>#VALUE!</v>
          </cell>
          <cell r="L189" t="e">
            <v>#VALUE!</v>
          </cell>
        </row>
        <row r="190">
          <cell r="A190">
            <v>184</v>
          </cell>
          <cell r="B190" t="str">
            <v>15</v>
          </cell>
          <cell r="C190" t="e">
            <v>#VALUE!</v>
          </cell>
          <cell r="D190" t="e">
            <v>#VALUE!</v>
          </cell>
          <cell r="E190" t="e">
            <v>#VALUE!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 t="e">
            <v>#VALUE!</v>
          </cell>
          <cell r="K190" t="e">
            <v>#VALUE!</v>
          </cell>
          <cell r="L190" t="e">
            <v>#VALUE!</v>
          </cell>
        </row>
        <row r="191">
          <cell r="A191">
            <v>185</v>
          </cell>
          <cell r="B191" t="str">
            <v>16</v>
          </cell>
          <cell r="C191" t="e">
            <v>#VALUE!</v>
          </cell>
          <cell r="D191" t="e">
            <v>#VALUE!</v>
          </cell>
          <cell r="E191" t="e">
            <v>#VALUE!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 t="e">
            <v>#VALUE!</v>
          </cell>
          <cell r="K191" t="e">
            <v>#VALUE!</v>
          </cell>
          <cell r="L191" t="e">
            <v>#VALUE!</v>
          </cell>
        </row>
        <row r="192">
          <cell r="A192">
            <v>186</v>
          </cell>
          <cell r="B192" t="str">
            <v>17</v>
          </cell>
          <cell r="C192" t="e">
            <v>#VALUE!</v>
          </cell>
          <cell r="D192" t="e">
            <v>#VALUE!</v>
          </cell>
          <cell r="E192" t="e">
            <v>#VALUE!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 t="e">
            <v>#VALUE!</v>
          </cell>
          <cell r="K192" t="e">
            <v>#VALUE!</v>
          </cell>
          <cell r="L192" t="e">
            <v>#VALUE!</v>
          </cell>
        </row>
        <row r="193">
          <cell r="A193">
            <v>187</v>
          </cell>
          <cell r="B193" t="str">
            <v>18</v>
          </cell>
          <cell r="C193" t="e">
            <v>#VALUE!</v>
          </cell>
          <cell r="D193" t="e">
            <v>#VALUE!</v>
          </cell>
          <cell r="E193" t="e">
            <v>#VALUE!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 t="e">
            <v>#VALUE!</v>
          </cell>
          <cell r="K193" t="e">
            <v>#VALUE!</v>
          </cell>
          <cell r="L193" t="e">
            <v>#VALUE!</v>
          </cell>
        </row>
        <row r="194">
          <cell r="A194">
            <v>188</v>
          </cell>
          <cell r="B194" t="str">
            <v>19</v>
          </cell>
          <cell r="C194" t="e">
            <v>#VALUE!</v>
          </cell>
          <cell r="D194" t="e">
            <v>#VALUE!</v>
          </cell>
          <cell r="E194" t="e">
            <v>#VALUE!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 t="e">
            <v>#VALUE!</v>
          </cell>
          <cell r="K194" t="e">
            <v>#VALUE!</v>
          </cell>
          <cell r="L194" t="e">
            <v>#VALUE!</v>
          </cell>
        </row>
        <row r="195">
          <cell r="A195">
            <v>189</v>
          </cell>
          <cell r="B195" t="str">
            <v>20</v>
          </cell>
          <cell r="C195" t="e">
            <v>#VALUE!</v>
          </cell>
          <cell r="D195" t="e">
            <v>#VALUE!</v>
          </cell>
          <cell r="E195" t="e">
            <v>#VALUE!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 t="e">
            <v>#VALUE!</v>
          </cell>
          <cell r="K195" t="e">
            <v>#VALUE!</v>
          </cell>
          <cell r="L195" t="e">
            <v>#VALUE!</v>
          </cell>
        </row>
        <row r="196">
          <cell r="A196">
            <v>190</v>
          </cell>
          <cell r="B196" t="str">
            <v>21</v>
          </cell>
          <cell r="C196" t="e">
            <v>#VALUE!</v>
          </cell>
          <cell r="D196" t="e">
            <v>#VALUE!</v>
          </cell>
          <cell r="E196" t="e">
            <v>#VALUE!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 t="e">
            <v>#VALUE!</v>
          </cell>
          <cell r="K196" t="e">
            <v>#VALUE!</v>
          </cell>
          <cell r="L196" t="e">
            <v>#VALUE!</v>
          </cell>
        </row>
        <row r="197">
          <cell r="A197">
            <v>191</v>
          </cell>
          <cell r="B197" t="str">
            <v>22</v>
          </cell>
          <cell r="C197" t="e">
            <v>#VALUE!</v>
          </cell>
          <cell r="D197" t="e">
            <v>#VALUE!</v>
          </cell>
          <cell r="E197" t="e">
            <v>#VALUE!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 t="e">
            <v>#VALUE!</v>
          </cell>
          <cell r="K197" t="e">
            <v>#VALUE!</v>
          </cell>
          <cell r="L197" t="e">
            <v>#VALUE!</v>
          </cell>
        </row>
        <row r="198">
          <cell r="A198">
            <v>192</v>
          </cell>
          <cell r="B198" t="str">
            <v>23</v>
          </cell>
          <cell r="C198" t="e">
            <v>#VALUE!</v>
          </cell>
          <cell r="D198" t="e">
            <v>#VALUE!</v>
          </cell>
          <cell r="E198" t="e">
            <v>#VALUE!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 t="e">
            <v>#VALUE!</v>
          </cell>
          <cell r="K198" t="e">
            <v>#VALUE!</v>
          </cell>
          <cell r="L198" t="e">
            <v>#VALUE!</v>
          </cell>
        </row>
        <row r="199">
          <cell r="A199">
            <v>193</v>
          </cell>
          <cell r="B199" t="str">
            <v>24</v>
          </cell>
          <cell r="C199" t="e">
            <v>#VALUE!</v>
          </cell>
          <cell r="D199" t="e">
            <v>#VALUE!</v>
          </cell>
          <cell r="E199" t="e">
            <v>#VALUE!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 t="e">
            <v>#VALUE!</v>
          </cell>
          <cell r="K199" t="e">
            <v>#VALUE!</v>
          </cell>
          <cell r="L199" t="e">
            <v>#VALUE!</v>
          </cell>
        </row>
        <row r="200">
          <cell r="A200">
            <v>194</v>
          </cell>
          <cell r="B200" t="str">
            <v>25</v>
          </cell>
          <cell r="C200" t="e">
            <v>#VALUE!</v>
          </cell>
          <cell r="D200" t="e">
            <v>#VALUE!</v>
          </cell>
          <cell r="E200" t="e">
            <v>#VALUE!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 t="e">
            <v>#VALUE!</v>
          </cell>
          <cell r="K200" t="e">
            <v>#VALUE!</v>
          </cell>
          <cell r="L200" t="e">
            <v>#VALUE!</v>
          </cell>
        </row>
        <row r="201">
          <cell r="A201">
            <v>195</v>
          </cell>
          <cell r="B201" t="str">
            <v>26</v>
          </cell>
          <cell r="C201" t="e">
            <v>#VALUE!</v>
          </cell>
          <cell r="D201" t="e">
            <v>#VALUE!</v>
          </cell>
          <cell r="E201" t="e">
            <v>#VALUE!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 t="e">
            <v>#VALUE!</v>
          </cell>
          <cell r="K201" t="e">
            <v>#VALUE!</v>
          </cell>
          <cell r="L201" t="e">
            <v>#VALUE!</v>
          </cell>
        </row>
        <row r="202">
          <cell r="A202">
            <v>196</v>
          </cell>
          <cell r="B202" t="str">
            <v>27</v>
          </cell>
          <cell r="C202" t="e">
            <v>#VALUE!</v>
          </cell>
          <cell r="D202" t="e">
            <v>#VALUE!</v>
          </cell>
          <cell r="E202" t="e">
            <v>#VALUE!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e">
            <v>#VALUE!</v>
          </cell>
          <cell r="K202" t="e">
            <v>#VALUE!</v>
          </cell>
          <cell r="L202" t="e">
            <v>#VALUE!</v>
          </cell>
        </row>
        <row r="203">
          <cell r="A203">
            <v>197</v>
          </cell>
          <cell r="B203" t="str">
            <v>28</v>
          </cell>
          <cell r="C203" t="e">
            <v>#VALUE!</v>
          </cell>
          <cell r="D203" t="e">
            <v>#VALUE!</v>
          </cell>
          <cell r="E203" t="e">
            <v>#VALUE!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 t="e">
            <v>#VALUE!</v>
          </cell>
          <cell r="K203" t="e">
            <v>#VALUE!</v>
          </cell>
          <cell r="L203" t="e">
            <v>#VALUE!</v>
          </cell>
        </row>
        <row r="204">
          <cell r="A204">
            <v>198</v>
          </cell>
          <cell r="B204" t="str">
            <v>29</v>
          </cell>
          <cell r="C204" t="e">
            <v>#VALUE!</v>
          </cell>
          <cell r="D204" t="e">
            <v>#VALUE!</v>
          </cell>
          <cell r="E204" t="e">
            <v>#VALUE!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 t="e">
            <v>#VALUE!</v>
          </cell>
          <cell r="K204" t="e">
            <v>#VALUE!</v>
          </cell>
          <cell r="L204" t="e">
            <v>#VALUE!</v>
          </cell>
        </row>
        <row r="205">
          <cell r="A205">
            <v>199</v>
          </cell>
          <cell r="B205" t="str">
            <v>30</v>
          </cell>
          <cell r="C205" t="e">
            <v>#VALUE!</v>
          </cell>
          <cell r="D205" t="e">
            <v>#VALUE!</v>
          </cell>
          <cell r="E205" t="e">
            <v>#VALUE!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 t="e">
            <v>#VALUE!</v>
          </cell>
          <cell r="K205" t="e">
            <v>#VALUE!</v>
          </cell>
          <cell r="L205" t="e">
            <v>#VALUE!</v>
          </cell>
        </row>
        <row r="206">
          <cell r="A206">
            <v>200</v>
          </cell>
          <cell r="B206" t="str">
            <v>31</v>
          </cell>
          <cell r="C206" t="e">
            <v>#VALUE!</v>
          </cell>
          <cell r="D206" t="e">
            <v>#VALUE!</v>
          </cell>
          <cell r="E206" t="e">
            <v>#VALUE!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 t="e">
            <v>#VALUE!</v>
          </cell>
          <cell r="K206" t="e">
            <v>#VALUE!</v>
          </cell>
          <cell r="L206" t="e">
            <v>#VALUE!</v>
          </cell>
        </row>
        <row r="207">
          <cell r="A207">
            <v>201</v>
          </cell>
          <cell r="B207" t="str">
            <v>32</v>
          </cell>
          <cell r="C207" t="e">
            <v>#VALUE!</v>
          </cell>
          <cell r="D207" t="e">
            <v>#VALUE!</v>
          </cell>
          <cell r="E207" t="e">
            <v>#VALUE!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 t="e">
            <v>#VALUE!</v>
          </cell>
          <cell r="K207" t="e">
            <v>#VALUE!</v>
          </cell>
          <cell r="L207" t="e">
            <v>#VALUE!</v>
          </cell>
        </row>
        <row r="208">
          <cell r="A208">
            <v>202</v>
          </cell>
          <cell r="B208" t="str">
            <v>33</v>
          </cell>
          <cell r="C208" t="e">
            <v>#VALUE!</v>
          </cell>
          <cell r="D208" t="e">
            <v>#VALUE!</v>
          </cell>
          <cell r="E208" t="e">
            <v>#VALUE!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 t="e">
            <v>#VALUE!</v>
          </cell>
          <cell r="K208" t="e">
            <v>#VALUE!</v>
          </cell>
          <cell r="L208" t="e">
            <v>#VALUE!</v>
          </cell>
        </row>
        <row r="209">
          <cell r="A209">
            <v>203</v>
          </cell>
          <cell r="B209" t="str">
            <v>34</v>
          </cell>
          <cell r="C209" t="e">
            <v>#VALUE!</v>
          </cell>
          <cell r="D209" t="e">
            <v>#VALUE!</v>
          </cell>
          <cell r="E209" t="e">
            <v>#VALUE!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 t="e">
            <v>#VALUE!</v>
          </cell>
          <cell r="K209" t="e">
            <v>#VALUE!</v>
          </cell>
          <cell r="L209" t="e">
            <v>#VALUE!</v>
          </cell>
        </row>
        <row r="210">
          <cell r="A210">
            <v>204</v>
          </cell>
          <cell r="B210" t="str">
            <v>35</v>
          </cell>
          <cell r="C210" t="e">
            <v>#VALUE!</v>
          </cell>
          <cell r="D210" t="e">
            <v>#VALUE!</v>
          </cell>
          <cell r="E210" t="e">
            <v>#VALUE!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 t="e">
            <v>#VALUE!</v>
          </cell>
          <cell r="K210" t="e">
            <v>#VALUE!</v>
          </cell>
          <cell r="L210" t="e">
            <v>#VALUE!</v>
          </cell>
        </row>
        <row r="211">
          <cell r="A211">
            <v>205</v>
          </cell>
          <cell r="B211" t="str">
            <v>36</v>
          </cell>
          <cell r="C211" t="e">
            <v>#VALUE!</v>
          </cell>
          <cell r="D211" t="e">
            <v>#VALUE!</v>
          </cell>
          <cell r="E211" t="e">
            <v>#VALUE!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 t="e">
            <v>#VALUE!</v>
          </cell>
          <cell r="K211" t="e">
            <v>#VALUE!</v>
          </cell>
          <cell r="L211" t="e">
            <v>#VALUE!</v>
          </cell>
        </row>
        <row r="212">
          <cell r="A212">
            <v>206</v>
          </cell>
          <cell r="B212" t="str">
            <v>37</v>
          </cell>
          <cell r="C212" t="e">
            <v>#VALUE!</v>
          </cell>
          <cell r="D212" t="e">
            <v>#VALUE!</v>
          </cell>
          <cell r="E212" t="e">
            <v>#VALUE!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 t="e">
            <v>#VALUE!</v>
          </cell>
          <cell r="K212" t="e">
            <v>#VALUE!</v>
          </cell>
          <cell r="L212" t="e">
            <v>#VALUE!</v>
          </cell>
        </row>
        <row r="213">
          <cell r="A213">
            <v>207</v>
          </cell>
          <cell r="B213" t="str">
            <v>38</v>
          </cell>
          <cell r="C213" t="e">
            <v>#VALUE!</v>
          </cell>
          <cell r="D213" t="e">
            <v>#VALUE!</v>
          </cell>
          <cell r="E213" t="e">
            <v>#VALUE!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 t="e">
            <v>#VALUE!</v>
          </cell>
          <cell r="K213" t="e">
            <v>#VALUE!</v>
          </cell>
          <cell r="L213" t="e">
            <v>#VALUE!</v>
          </cell>
        </row>
        <row r="214">
          <cell r="A214">
            <v>208</v>
          </cell>
          <cell r="B214" t="str">
            <v>39</v>
          </cell>
          <cell r="C214" t="e">
            <v>#VALUE!</v>
          </cell>
          <cell r="D214" t="e">
            <v>#VALUE!</v>
          </cell>
          <cell r="E214" t="e">
            <v>#VALUE!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 t="e">
            <v>#VALUE!</v>
          </cell>
          <cell r="K214" t="e">
            <v>#VALUE!</v>
          </cell>
          <cell r="L214" t="e">
            <v>#VALUE!</v>
          </cell>
        </row>
        <row r="215">
          <cell r="A215">
            <v>209</v>
          </cell>
          <cell r="B215" t="str">
            <v>40</v>
          </cell>
          <cell r="C215" t="e">
            <v>#VALUE!</v>
          </cell>
          <cell r="D215" t="e">
            <v>#VALUE!</v>
          </cell>
          <cell r="E215" t="e">
            <v>#VALUE!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 t="e">
            <v>#VALUE!</v>
          </cell>
          <cell r="K215" t="e">
            <v>#VALUE!</v>
          </cell>
          <cell r="L215" t="e">
            <v>#VALUE!</v>
          </cell>
        </row>
        <row r="216">
          <cell r="A216">
            <v>210</v>
          </cell>
          <cell r="B216" t="str">
            <v>41</v>
          </cell>
          <cell r="C216" t="e">
            <v>#VALUE!</v>
          </cell>
          <cell r="D216" t="e">
            <v>#VALUE!</v>
          </cell>
          <cell r="E216" t="e">
            <v>#VALUE!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 t="e">
            <v>#VALUE!</v>
          </cell>
          <cell r="K216" t="e">
            <v>#VALUE!</v>
          </cell>
          <cell r="L216" t="e">
            <v>#VALUE!</v>
          </cell>
        </row>
        <row r="217">
          <cell r="A217">
            <v>211</v>
          </cell>
          <cell r="B217" t="str">
            <v>42</v>
          </cell>
          <cell r="C217" t="e">
            <v>#VALUE!</v>
          </cell>
          <cell r="D217" t="e">
            <v>#VALUE!</v>
          </cell>
          <cell r="E217" t="e">
            <v>#VALUE!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 t="e">
            <v>#VALUE!</v>
          </cell>
          <cell r="K217" t="e">
            <v>#VALUE!</v>
          </cell>
          <cell r="L217" t="e">
            <v>#VALUE!</v>
          </cell>
        </row>
        <row r="218">
          <cell r="A218">
            <v>212</v>
          </cell>
          <cell r="B218" t="str">
            <v>43</v>
          </cell>
          <cell r="C218" t="e">
            <v>#VALUE!</v>
          </cell>
          <cell r="D218" t="e">
            <v>#VALUE!</v>
          </cell>
          <cell r="E218" t="e">
            <v>#VALUE!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 t="e">
            <v>#VALUE!</v>
          </cell>
          <cell r="K218" t="e">
            <v>#VALUE!</v>
          </cell>
          <cell r="L218" t="e">
            <v>#VALUE!</v>
          </cell>
        </row>
        <row r="219">
          <cell r="A219">
            <v>213</v>
          </cell>
          <cell r="B219" t="str">
            <v>44</v>
          </cell>
          <cell r="C219" t="e">
            <v>#VALUE!</v>
          </cell>
          <cell r="D219" t="e">
            <v>#VALUE!</v>
          </cell>
          <cell r="E219" t="e">
            <v>#VALUE!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 t="e">
            <v>#VALUE!</v>
          </cell>
          <cell r="K219" t="e">
            <v>#VALUE!</v>
          </cell>
          <cell r="L219" t="e">
            <v>#VALUE!</v>
          </cell>
        </row>
        <row r="220">
          <cell r="A220">
            <v>214</v>
          </cell>
          <cell r="B220" t="str">
            <v>45</v>
          </cell>
          <cell r="C220" t="e">
            <v>#VALUE!</v>
          </cell>
          <cell r="D220" t="e">
            <v>#VALUE!</v>
          </cell>
          <cell r="E220" t="e">
            <v>#VALUE!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 t="e">
            <v>#VALUE!</v>
          </cell>
          <cell r="K220" t="e">
            <v>#VALUE!</v>
          </cell>
          <cell r="L220" t="e">
            <v>#VALUE!</v>
          </cell>
        </row>
        <row r="221">
          <cell r="A221">
            <v>215</v>
          </cell>
          <cell r="B221" t="str">
            <v>46</v>
          </cell>
          <cell r="C221" t="e">
            <v>#VALUE!</v>
          </cell>
          <cell r="D221" t="e">
            <v>#VALUE!</v>
          </cell>
          <cell r="E221" t="e">
            <v>#VALUE!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 t="e">
            <v>#VALUE!</v>
          </cell>
          <cell r="K221" t="e">
            <v>#VALUE!</v>
          </cell>
          <cell r="L221" t="e">
            <v>#VALUE!</v>
          </cell>
        </row>
        <row r="222">
          <cell r="A222">
            <v>216</v>
          </cell>
          <cell r="B222" t="str">
            <v>47</v>
          </cell>
          <cell r="C222" t="e">
            <v>#VALUE!</v>
          </cell>
          <cell r="D222" t="e">
            <v>#VALUE!</v>
          </cell>
          <cell r="E222" t="e">
            <v>#VALUE!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 t="e">
            <v>#VALUE!</v>
          </cell>
          <cell r="K222" t="e">
            <v>#VALUE!</v>
          </cell>
          <cell r="L222" t="e">
            <v>#VALUE!</v>
          </cell>
        </row>
        <row r="223">
          <cell r="A223">
            <v>217</v>
          </cell>
          <cell r="B223" t="str">
            <v>48</v>
          </cell>
          <cell r="C223" t="e">
            <v>#VALUE!</v>
          </cell>
          <cell r="D223" t="e">
            <v>#VALUE!</v>
          </cell>
          <cell r="E223" t="e">
            <v>#VALUE!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 t="e">
            <v>#VALUE!</v>
          </cell>
          <cell r="K223" t="e">
            <v>#VALUE!</v>
          </cell>
          <cell r="L223" t="e">
            <v>#VALUE!</v>
          </cell>
        </row>
        <row r="224">
          <cell r="A224">
            <v>218</v>
          </cell>
          <cell r="B224" t="str">
            <v>49</v>
          </cell>
          <cell r="C224" t="e">
            <v>#VALUE!</v>
          </cell>
          <cell r="D224" t="e">
            <v>#VALUE!</v>
          </cell>
          <cell r="E224" t="e">
            <v>#VALUE!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 t="e">
            <v>#VALUE!</v>
          </cell>
          <cell r="K224" t="e">
            <v>#VALUE!</v>
          </cell>
          <cell r="L224" t="e">
            <v>#VALUE!</v>
          </cell>
        </row>
        <row r="225">
          <cell r="A225">
            <v>219</v>
          </cell>
          <cell r="B225" t="str">
            <v>50</v>
          </cell>
          <cell r="C225" t="e">
            <v>#VALUE!</v>
          </cell>
          <cell r="D225" t="e">
            <v>#VALUE!</v>
          </cell>
          <cell r="E225" t="e">
            <v>#VALUE!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 t="e">
            <v>#VALUE!</v>
          </cell>
          <cell r="K225" t="e">
            <v>#VALUE!</v>
          </cell>
          <cell r="L225" t="e">
            <v>#VALUE!</v>
          </cell>
        </row>
        <row r="226">
          <cell r="A226">
            <v>220</v>
          </cell>
          <cell r="B226" t="str">
            <v>51</v>
          </cell>
          <cell r="C226" t="e">
            <v>#VALUE!</v>
          </cell>
          <cell r="D226" t="e">
            <v>#VALUE!</v>
          </cell>
          <cell r="E226" t="e">
            <v>#VALUE!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 t="e">
            <v>#VALUE!</v>
          </cell>
          <cell r="K226" t="e">
            <v>#VALUE!</v>
          </cell>
          <cell r="L226" t="e">
            <v>#VALUE!</v>
          </cell>
        </row>
        <row r="227">
          <cell r="A227">
            <v>221</v>
          </cell>
          <cell r="B227" t="str">
            <v>52</v>
          </cell>
          <cell r="C227" t="e">
            <v>#VALUE!</v>
          </cell>
          <cell r="D227" t="e">
            <v>#VALUE!</v>
          </cell>
          <cell r="E227" t="e">
            <v>#VALUE!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 t="e">
            <v>#VALUE!</v>
          </cell>
          <cell r="K227" t="e">
            <v>#VALUE!</v>
          </cell>
          <cell r="L227" t="e">
            <v>#VALUE!</v>
          </cell>
        </row>
        <row r="228">
          <cell r="A228">
            <v>222</v>
          </cell>
          <cell r="B228" t="str">
            <v>53</v>
          </cell>
          <cell r="C228" t="e">
            <v>#VALUE!</v>
          </cell>
          <cell r="D228" t="e">
            <v>#VALUE!</v>
          </cell>
          <cell r="E228" t="e">
            <v>#VALUE!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 t="e">
            <v>#VALUE!</v>
          </cell>
          <cell r="K228" t="e">
            <v>#VALUE!</v>
          </cell>
          <cell r="L228" t="e">
            <v>#VALUE!</v>
          </cell>
        </row>
        <row r="229">
          <cell r="A229">
            <v>223</v>
          </cell>
          <cell r="B229" t="str">
            <v>54</v>
          </cell>
          <cell r="C229" t="e">
            <v>#VALUE!</v>
          </cell>
          <cell r="D229" t="e">
            <v>#VALUE!</v>
          </cell>
          <cell r="E229" t="e">
            <v>#VALUE!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 t="e">
            <v>#VALUE!</v>
          </cell>
          <cell r="K229" t="e">
            <v>#VALUE!</v>
          </cell>
          <cell r="L229" t="e">
            <v>#VALUE!</v>
          </cell>
        </row>
        <row r="230">
          <cell r="A230">
            <v>224</v>
          </cell>
          <cell r="B230" t="str">
            <v>55</v>
          </cell>
          <cell r="C230" t="e">
            <v>#VALUE!</v>
          </cell>
          <cell r="D230" t="e">
            <v>#VALUE!</v>
          </cell>
          <cell r="E230" t="e">
            <v>#VALUE!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 t="e">
            <v>#VALUE!</v>
          </cell>
          <cell r="K230" t="e">
            <v>#VALUE!</v>
          </cell>
          <cell r="L230" t="e">
            <v>#VALUE!</v>
          </cell>
        </row>
        <row r="231">
          <cell r="A231">
            <v>225</v>
          </cell>
          <cell r="B231" t="str">
            <v>56</v>
          </cell>
          <cell r="C231" t="e">
            <v>#VALUE!</v>
          </cell>
          <cell r="D231" t="e">
            <v>#VALUE!</v>
          </cell>
          <cell r="E231" t="e">
            <v>#VALUE!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 t="e">
            <v>#VALUE!</v>
          </cell>
          <cell r="K231" t="e">
            <v>#VALUE!</v>
          </cell>
          <cell r="L231" t="e">
            <v>#VALUE!</v>
          </cell>
        </row>
        <row r="232">
          <cell r="A232">
            <v>226</v>
          </cell>
          <cell r="B232" t="str">
            <v>57</v>
          </cell>
          <cell r="C232" t="e">
            <v>#VALUE!</v>
          </cell>
          <cell r="D232" t="e">
            <v>#VALUE!</v>
          </cell>
          <cell r="E232" t="e">
            <v>#VALUE!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 t="e">
            <v>#VALUE!</v>
          </cell>
          <cell r="K232" t="e">
            <v>#VALUE!</v>
          </cell>
          <cell r="L232" t="e">
            <v>#VALUE!</v>
          </cell>
        </row>
        <row r="233">
          <cell r="A233">
            <v>227</v>
          </cell>
          <cell r="B233" t="str">
            <v>58</v>
          </cell>
          <cell r="C233" t="e">
            <v>#VALUE!</v>
          </cell>
          <cell r="D233" t="e">
            <v>#VALUE!</v>
          </cell>
          <cell r="E233" t="e">
            <v>#VALUE!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 t="e">
            <v>#VALUE!</v>
          </cell>
          <cell r="K233" t="e">
            <v>#VALUE!</v>
          </cell>
          <cell r="L233" t="e">
            <v>#VALUE!</v>
          </cell>
        </row>
        <row r="234">
          <cell r="A234">
            <v>228</v>
          </cell>
          <cell r="B234" t="str">
            <v>59</v>
          </cell>
          <cell r="C234" t="e">
            <v>#VALUE!</v>
          </cell>
          <cell r="D234" t="e">
            <v>#VALUE!</v>
          </cell>
          <cell r="E234" t="e">
            <v>#VALUE!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 t="e">
            <v>#VALUE!</v>
          </cell>
          <cell r="K234" t="e">
            <v>#VALUE!</v>
          </cell>
          <cell r="L234" t="e">
            <v>#VALUE!</v>
          </cell>
        </row>
        <row r="235">
          <cell r="A235">
            <v>229</v>
          </cell>
          <cell r="B235" t="str">
            <v>60</v>
          </cell>
          <cell r="C235" t="e">
            <v>#VALUE!</v>
          </cell>
          <cell r="D235" t="e">
            <v>#VALUE!</v>
          </cell>
          <cell r="E235" t="e">
            <v>#VALUE!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 t="e">
            <v>#VALUE!</v>
          </cell>
          <cell r="K235" t="e">
            <v>#VALUE!</v>
          </cell>
          <cell r="L235" t="e">
            <v>#VALUE!</v>
          </cell>
        </row>
        <row r="236">
          <cell r="A236">
            <v>230</v>
          </cell>
          <cell r="B236" t="str">
            <v>61</v>
          </cell>
          <cell r="C236" t="e">
            <v>#VALUE!</v>
          </cell>
          <cell r="D236" t="e">
            <v>#VALUE!</v>
          </cell>
          <cell r="E236" t="e">
            <v>#VALUE!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 t="e">
            <v>#VALUE!</v>
          </cell>
          <cell r="K236" t="e">
            <v>#VALUE!</v>
          </cell>
          <cell r="L236" t="e">
            <v>#VALUE!</v>
          </cell>
        </row>
        <row r="237">
          <cell r="A237">
            <v>231</v>
          </cell>
          <cell r="B237" t="str">
            <v>62</v>
          </cell>
          <cell r="C237" t="e">
            <v>#VALUE!</v>
          </cell>
          <cell r="D237" t="e">
            <v>#VALUE!</v>
          </cell>
          <cell r="E237" t="e">
            <v>#VALUE!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 t="e">
            <v>#VALUE!</v>
          </cell>
          <cell r="K237" t="e">
            <v>#VALUE!</v>
          </cell>
          <cell r="L237" t="e">
            <v>#VALUE!</v>
          </cell>
        </row>
        <row r="238">
          <cell r="A238">
            <v>232</v>
          </cell>
          <cell r="B238" t="str">
            <v>63</v>
          </cell>
          <cell r="C238" t="e">
            <v>#VALUE!</v>
          </cell>
          <cell r="D238" t="e">
            <v>#VALUE!</v>
          </cell>
          <cell r="E238" t="e">
            <v>#VALUE!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 t="e">
            <v>#VALUE!</v>
          </cell>
          <cell r="K238" t="e">
            <v>#VALUE!</v>
          </cell>
          <cell r="L238" t="e">
            <v>#VALUE!</v>
          </cell>
        </row>
        <row r="239">
          <cell r="A239">
            <v>233</v>
          </cell>
          <cell r="B239" t="str">
            <v>64</v>
          </cell>
          <cell r="C239" t="e">
            <v>#VALUE!</v>
          </cell>
          <cell r="D239" t="e">
            <v>#VALUE!</v>
          </cell>
          <cell r="E239" t="e">
            <v>#VALUE!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 t="e">
            <v>#VALUE!</v>
          </cell>
          <cell r="K239" t="e">
            <v>#VALUE!</v>
          </cell>
          <cell r="L239" t="e">
            <v>#VALUE!</v>
          </cell>
        </row>
        <row r="240">
          <cell r="A240">
            <v>234</v>
          </cell>
          <cell r="B240" t="str">
            <v>65</v>
          </cell>
          <cell r="C240" t="e">
            <v>#VALUE!</v>
          </cell>
          <cell r="D240" t="e">
            <v>#VALUE!</v>
          </cell>
          <cell r="E240" t="e">
            <v>#VALUE!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 t="e">
            <v>#VALUE!</v>
          </cell>
          <cell r="K240" t="e">
            <v>#VALUE!</v>
          </cell>
          <cell r="L240" t="e">
            <v>#VALUE!</v>
          </cell>
        </row>
        <row r="241">
          <cell r="A241">
            <v>235</v>
          </cell>
          <cell r="B241" t="str">
            <v>66</v>
          </cell>
          <cell r="C241" t="e">
            <v>#VALUE!</v>
          </cell>
          <cell r="D241" t="e">
            <v>#VALUE!</v>
          </cell>
          <cell r="E241" t="e">
            <v>#VALUE!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 t="e">
            <v>#VALUE!</v>
          </cell>
          <cell r="K241" t="e">
            <v>#VALUE!</v>
          </cell>
          <cell r="L241" t="e">
            <v>#VALUE!</v>
          </cell>
        </row>
        <row r="242">
          <cell r="A242">
            <v>236</v>
          </cell>
          <cell r="B242" t="str">
            <v>67</v>
          </cell>
          <cell r="C242" t="e">
            <v>#VALUE!</v>
          </cell>
          <cell r="D242" t="e">
            <v>#VALUE!</v>
          </cell>
          <cell r="E242" t="e">
            <v>#VALUE!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 t="e">
            <v>#VALUE!</v>
          </cell>
          <cell r="K242" t="e">
            <v>#VALUE!</v>
          </cell>
          <cell r="L242" t="e">
            <v>#VALUE!</v>
          </cell>
        </row>
        <row r="243">
          <cell r="A243">
            <v>237</v>
          </cell>
          <cell r="B243" t="str">
            <v>68</v>
          </cell>
          <cell r="C243" t="e">
            <v>#VALUE!</v>
          </cell>
          <cell r="D243" t="e">
            <v>#VALUE!</v>
          </cell>
          <cell r="E243" t="e">
            <v>#VALUE!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 t="e">
            <v>#VALUE!</v>
          </cell>
          <cell r="K243" t="e">
            <v>#VALUE!</v>
          </cell>
          <cell r="L243" t="e">
            <v>#VALUE!</v>
          </cell>
        </row>
        <row r="244">
          <cell r="A244">
            <v>238</v>
          </cell>
          <cell r="B244" t="str">
            <v>69</v>
          </cell>
          <cell r="C244" t="e">
            <v>#VALUE!</v>
          </cell>
          <cell r="D244" t="e">
            <v>#VALUE!</v>
          </cell>
          <cell r="E244" t="e">
            <v>#VALUE!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 t="e">
            <v>#VALUE!</v>
          </cell>
          <cell r="K244" t="e">
            <v>#VALUE!</v>
          </cell>
          <cell r="L244" t="e">
            <v>#VALUE!</v>
          </cell>
        </row>
        <row r="245">
          <cell r="A245">
            <v>239</v>
          </cell>
          <cell r="B245" t="str">
            <v>70</v>
          </cell>
          <cell r="C245" t="e">
            <v>#VALUE!</v>
          </cell>
          <cell r="D245" t="e">
            <v>#VALUE!</v>
          </cell>
          <cell r="E245" t="e">
            <v>#VALUE!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 t="e">
            <v>#VALUE!</v>
          </cell>
          <cell r="K245" t="e">
            <v>#VALUE!</v>
          </cell>
          <cell r="L245" t="e">
            <v>#VALUE!</v>
          </cell>
        </row>
        <row r="246">
          <cell r="A246">
            <v>240</v>
          </cell>
          <cell r="B246" t="str">
            <v>71</v>
          </cell>
          <cell r="C246" t="e">
            <v>#VALUE!</v>
          </cell>
          <cell r="D246" t="e">
            <v>#VALUE!</v>
          </cell>
          <cell r="E246" t="e">
            <v>#VALUE!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 t="e">
            <v>#VALUE!</v>
          </cell>
          <cell r="K246" t="e">
            <v>#VALUE!</v>
          </cell>
          <cell r="L246" t="e">
            <v>#VALUE!</v>
          </cell>
        </row>
        <row r="247">
          <cell r="A247">
            <v>241</v>
          </cell>
          <cell r="B247" t="str">
            <v>72</v>
          </cell>
          <cell r="C247" t="e">
            <v>#VALUE!</v>
          </cell>
          <cell r="D247" t="e">
            <v>#VALUE!</v>
          </cell>
          <cell r="E247" t="e">
            <v>#VALUE!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 t="e">
            <v>#VALUE!</v>
          </cell>
          <cell r="K247" t="e">
            <v>#VALUE!</v>
          </cell>
          <cell r="L247" t="e">
            <v>#VALUE!</v>
          </cell>
        </row>
        <row r="248">
          <cell r="A248">
            <v>242</v>
          </cell>
          <cell r="B248" t="str">
            <v>73</v>
          </cell>
          <cell r="C248" t="e">
            <v>#VALUE!</v>
          </cell>
          <cell r="D248" t="e">
            <v>#VALUE!</v>
          </cell>
          <cell r="E248" t="e">
            <v>#VALUE!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 t="e">
            <v>#VALUE!</v>
          </cell>
          <cell r="K248" t="e">
            <v>#VALUE!</v>
          </cell>
          <cell r="L248" t="e">
            <v>#VALUE!</v>
          </cell>
        </row>
        <row r="249">
          <cell r="A249">
            <v>243</v>
          </cell>
          <cell r="B249" t="str">
            <v>74</v>
          </cell>
          <cell r="C249" t="e">
            <v>#VALUE!</v>
          </cell>
          <cell r="D249" t="e">
            <v>#VALUE!</v>
          </cell>
          <cell r="E249" t="e">
            <v>#VALUE!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 t="e">
            <v>#VALUE!</v>
          </cell>
          <cell r="K249" t="e">
            <v>#VALUE!</v>
          </cell>
          <cell r="L249" t="e">
            <v>#VALUE!</v>
          </cell>
        </row>
        <row r="250">
          <cell r="A250">
            <v>244</v>
          </cell>
          <cell r="B250" t="str">
            <v>75</v>
          </cell>
          <cell r="C250" t="e">
            <v>#VALUE!</v>
          </cell>
          <cell r="D250" t="e">
            <v>#VALUE!</v>
          </cell>
          <cell r="E250" t="e">
            <v>#VALUE!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 t="e">
            <v>#VALUE!</v>
          </cell>
          <cell r="K250" t="e">
            <v>#VALUE!</v>
          </cell>
          <cell r="L250" t="e">
            <v>#VALUE!</v>
          </cell>
        </row>
        <row r="251">
          <cell r="A251">
            <v>245</v>
          </cell>
          <cell r="B251" t="str">
            <v>76</v>
          </cell>
          <cell r="C251" t="e">
            <v>#VALUE!</v>
          </cell>
          <cell r="D251" t="e">
            <v>#VALUE!</v>
          </cell>
          <cell r="E251" t="e">
            <v>#VALUE!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 t="e">
            <v>#VALUE!</v>
          </cell>
          <cell r="K251" t="e">
            <v>#VALUE!</v>
          </cell>
          <cell r="L251" t="e">
            <v>#VALUE!</v>
          </cell>
        </row>
        <row r="252">
          <cell r="A252">
            <v>246</v>
          </cell>
          <cell r="B252" t="str">
            <v>77</v>
          </cell>
          <cell r="C252" t="e">
            <v>#VALUE!</v>
          </cell>
          <cell r="D252" t="e">
            <v>#VALUE!</v>
          </cell>
          <cell r="E252" t="e">
            <v>#VALUE!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 t="e">
            <v>#VALUE!</v>
          </cell>
          <cell r="K252" t="e">
            <v>#VALUE!</v>
          </cell>
          <cell r="L252" t="e">
            <v>#VALUE!</v>
          </cell>
        </row>
        <row r="253">
          <cell r="A253">
            <v>247</v>
          </cell>
          <cell r="B253" t="str">
            <v>78</v>
          </cell>
          <cell r="C253" t="e">
            <v>#VALUE!</v>
          </cell>
          <cell r="D253" t="e">
            <v>#VALUE!</v>
          </cell>
          <cell r="E253" t="e">
            <v>#VALUE!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 t="e">
            <v>#VALUE!</v>
          </cell>
          <cell r="K253" t="e">
            <v>#VALUE!</v>
          </cell>
          <cell r="L253" t="e">
            <v>#VALUE!</v>
          </cell>
        </row>
        <row r="254">
          <cell r="A254">
            <v>248</v>
          </cell>
          <cell r="B254" t="str">
            <v>79</v>
          </cell>
          <cell r="C254" t="e">
            <v>#VALUE!</v>
          </cell>
          <cell r="D254" t="e">
            <v>#VALUE!</v>
          </cell>
          <cell r="E254" t="e">
            <v>#VALUE!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 t="e">
            <v>#VALUE!</v>
          </cell>
          <cell r="K254" t="e">
            <v>#VALUE!</v>
          </cell>
          <cell r="L254" t="e">
            <v>#VALUE!</v>
          </cell>
        </row>
        <row r="255">
          <cell r="A255">
            <v>249</v>
          </cell>
          <cell r="B255" t="str">
            <v>80</v>
          </cell>
          <cell r="C255" t="e">
            <v>#VALUE!</v>
          </cell>
          <cell r="D255" t="e">
            <v>#VALUE!</v>
          </cell>
          <cell r="E255" t="e">
            <v>#VALUE!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 t="e">
            <v>#VALUE!</v>
          </cell>
          <cell r="K255" t="e">
            <v>#VALUE!</v>
          </cell>
          <cell r="L255" t="e">
            <v>#VALUE!</v>
          </cell>
        </row>
        <row r="256">
          <cell r="A256">
            <v>250</v>
          </cell>
          <cell r="B256" t="str">
            <v>81</v>
          </cell>
          <cell r="C256" t="e">
            <v>#VALUE!</v>
          </cell>
          <cell r="D256" t="e">
            <v>#VALUE!</v>
          </cell>
          <cell r="E256" t="e">
            <v>#VALUE!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 t="e">
            <v>#VALUE!</v>
          </cell>
          <cell r="K256" t="e">
            <v>#VALUE!</v>
          </cell>
          <cell r="L256" t="e">
            <v>#VALUE!</v>
          </cell>
        </row>
        <row r="257">
          <cell r="A257">
            <v>251</v>
          </cell>
          <cell r="B257" t="str">
            <v>82</v>
          </cell>
          <cell r="C257" t="e">
            <v>#VALUE!</v>
          </cell>
          <cell r="D257" t="e">
            <v>#VALUE!</v>
          </cell>
          <cell r="E257" t="e">
            <v>#VALUE!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 t="e">
            <v>#VALUE!</v>
          </cell>
          <cell r="K257" t="e">
            <v>#VALUE!</v>
          </cell>
          <cell r="L257" t="e">
            <v>#VALUE!</v>
          </cell>
        </row>
        <row r="258">
          <cell r="A258">
            <v>252</v>
          </cell>
          <cell r="B258" t="str">
            <v>83</v>
          </cell>
          <cell r="C258" t="e">
            <v>#VALUE!</v>
          </cell>
          <cell r="D258" t="e">
            <v>#VALUE!</v>
          </cell>
          <cell r="E258" t="e">
            <v>#VALUE!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 t="e">
            <v>#VALUE!</v>
          </cell>
          <cell r="K258" t="e">
            <v>#VALUE!</v>
          </cell>
          <cell r="L258" t="e">
            <v>#VALUE!</v>
          </cell>
        </row>
        <row r="259">
          <cell r="A259">
            <v>253</v>
          </cell>
          <cell r="B259" t="str">
            <v>84</v>
          </cell>
          <cell r="C259" t="e">
            <v>#VALUE!</v>
          </cell>
          <cell r="D259" t="e">
            <v>#VALUE!</v>
          </cell>
          <cell r="E259" t="e">
            <v>#VALUE!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 t="e">
            <v>#VALUE!</v>
          </cell>
          <cell r="K259" t="e">
            <v>#VALUE!</v>
          </cell>
          <cell r="L259" t="e">
            <v>#VALUE!</v>
          </cell>
        </row>
        <row r="260">
          <cell r="A260">
            <v>254</v>
          </cell>
          <cell r="B260" t="str">
            <v>85</v>
          </cell>
          <cell r="C260" t="e">
            <v>#VALUE!</v>
          </cell>
          <cell r="D260" t="e">
            <v>#VALUE!</v>
          </cell>
          <cell r="E260" t="e">
            <v>#VALUE!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 t="e">
            <v>#VALUE!</v>
          </cell>
          <cell r="K260" t="e">
            <v>#VALUE!</v>
          </cell>
          <cell r="L260" t="e">
            <v>#VALUE!</v>
          </cell>
        </row>
        <row r="261">
          <cell r="A261">
            <v>255</v>
          </cell>
          <cell r="B261" t="str">
            <v>86</v>
          </cell>
          <cell r="C261" t="e">
            <v>#VALUE!</v>
          </cell>
          <cell r="D261" t="e">
            <v>#VALUE!</v>
          </cell>
          <cell r="E261" t="e">
            <v>#VALUE!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 t="e">
            <v>#VALUE!</v>
          </cell>
          <cell r="K261" t="e">
            <v>#VALUE!</v>
          </cell>
          <cell r="L261" t="e">
            <v>#VALUE!</v>
          </cell>
        </row>
        <row r="262">
          <cell r="A262">
            <v>256</v>
          </cell>
          <cell r="B262" t="str">
            <v>87</v>
          </cell>
          <cell r="C262" t="e">
            <v>#VALUE!</v>
          </cell>
          <cell r="D262" t="e">
            <v>#VALUE!</v>
          </cell>
          <cell r="E262" t="e">
            <v>#VALUE!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 t="e">
            <v>#VALUE!</v>
          </cell>
          <cell r="K262" t="e">
            <v>#VALUE!</v>
          </cell>
          <cell r="L262" t="e">
            <v>#VALUE!</v>
          </cell>
        </row>
        <row r="263">
          <cell r="A263">
            <v>257</v>
          </cell>
          <cell r="B263" t="str">
            <v>88</v>
          </cell>
          <cell r="C263" t="e">
            <v>#VALUE!</v>
          </cell>
          <cell r="D263" t="e">
            <v>#VALUE!</v>
          </cell>
          <cell r="E263" t="e">
            <v>#VALUE!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 t="e">
            <v>#VALUE!</v>
          </cell>
          <cell r="K263" t="e">
            <v>#VALUE!</v>
          </cell>
          <cell r="L263" t="e">
            <v>#VALUE!</v>
          </cell>
        </row>
        <row r="264">
          <cell r="A264">
            <v>258</v>
          </cell>
          <cell r="B264" t="str">
            <v>89</v>
          </cell>
          <cell r="C264" t="e">
            <v>#VALUE!</v>
          </cell>
          <cell r="D264" t="e">
            <v>#VALUE!</v>
          </cell>
          <cell r="E264" t="e">
            <v>#VALUE!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 t="e">
            <v>#VALUE!</v>
          </cell>
          <cell r="K264" t="e">
            <v>#VALUE!</v>
          </cell>
          <cell r="L264" t="e">
            <v>#VALUE!</v>
          </cell>
        </row>
        <row r="265">
          <cell r="A265">
            <v>259</v>
          </cell>
          <cell r="B265" t="str">
            <v>90</v>
          </cell>
          <cell r="C265" t="e">
            <v>#VALUE!</v>
          </cell>
          <cell r="D265" t="e">
            <v>#VALUE!</v>
          </cell>
          <cell r="E265" t="e">
            <v>#VALUE!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 t="e">
            <v>#VALUE!</v>
          </cell>
          <cell r="K265" t="e">
            <v>#VALUE!</v>
          </cell>
          <cell r="L265" t="e">
            <v>#VALUE!</v>
          </cell>
        </row>
        <row r="266">
          <cell r="A266">
            <v>260</v>
          </cell>
          <cell r="B266" t="str">
            <v>91</v>
          </cell>
          <cell r="C266" t="e">
            <v>#VALUE!</v>
          </cell>
          <cell r="D266" t="e">
            <v>#VALUE!</v>
          </cell>
          <cell r="E266" t="e">
            <v>#VALUE!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 t="e">
            <v>#VALUE!</v>
          </cell>
          <cell r="K266" t="e">
            <v>#VALUE!</v>
          </cell>
          <cell r="L266" t="e">
            <v>#VALUE!</v>
          </cell>
        </row>
        <row r="267">
          <cell r="A267">
            <v>261</v>
          </cell>
          <cell r="B267" t="str">
            <v>92</v>
          </cell>
          <cell r="C267" t="e">
            <v>#VALUE!</v>
          </cell>
          <cell r="D267" t="e">
            <v>#VALUE!</v>
          </cell>
          <cell r="E267" t="e">
            <v>#VALUE!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 t="e">
            <v>#VALUE!</v>
          </cell>
          <cell r="K267" t="e">
            <v>#VALUE!</v>
          </cell>
          <cell r="L267" t="e">
            <v>#VALUE!</v>
          </cell>
        </row>
        <row r="268">
          <cell r="A268">
            <v>262</v>
          </cell>
          <cell r="B268" t="str">
            <v>93</v>
          </cell>
          <cell r="C268" t="e">
            <v>#VALUE!</v>
          </cell>
          <cell r="D268" t="e">
            <v>#VALUE!</v>
          </cell>
          <cell r="E268" t="e">
            <v>#VALUE!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 t="e">
            <v>#VALUE!</v>
          </cell>
          <cell r="K268" t="e">
            <v>#VALUE!</v>
          </cell>
          <cell r="L268" t="e">
            <v>#VALUE!</v>
          </cell>
        </row>
        <row r="269">
          <cell r="A269">
            <v>263</v>
          </cell>
          <cell r="B269" t="str">
            <v>94</v>
          </cell>
          <cell r="C269" t="e">
            <v>#VALUE!</v>
          </cell>
          <cell r="D269" t="e">
            <v>#VALUE!</v>
          </cell>
          <cell r="E269" t="e">
            <v>#VALUE!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 t="e">
            <v>#VALUE!</v>
          </cell>
          <cell r="K269" t="e">
            <v>#VALUE!</v>
          </cell>
          <cell r="L269" t="e">
            <v>#VALUE!</v>
          </cell>
        </row>
        <row r="270">
          <cell r="A270">
            <v>264</v>
          </cell>
          <cell r="B270" t="str">
            <v>95</v>
          </cell>
          <cell r="C270" t="e">
            <v>#VALUE!</v>
          </cell>
          <cell r="D270" t="e">
            <v>#VALUE!</v>
          </cell>
          <cell r="E270" t="e">
            <v>#VALUE!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 t="e">
            <v>#VALUE!</v>
          </cell>
          <cell r="K270" t="e">
            <v>#VALUE!</v>
          </cell>
          <cell r="L270" t="e">
            <v>#VALUE!</v>
          </cell>
        </row>
        <row r="271">
          <cell r="A271">
            <v>265</v>
          </cell>
          <cell r="B271" t="str">
            <v>96</v>
          </cell>
          <cell r="C271" t="e">
            <v>#VALUE!</v>
          </cell>
          <cell r="D271" t="e">
            <v>#VALUE!</v>
          </cell>
          <cell r="E271" t="e">
            <v>#VALUE!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 t="e">
            <v>#VALUE!</v>
          </cell>
          <cell r="K271" t="e">
            <v>#VALUE!</v>
          </cell>
          <cell r="L271" t="e">
            <v>#VALUE!</v>
          </cell>
        </row>
        <row r="272">
          <cell r="A272">
            <v>266</v>
          </cell>
          <cell r="B272" t="str">
            <v>97</v>
          </cell>
          <cell r="C272" t="e">
            <v>#VALUE!</v>
          </cell>
          <cell r="D272" t="e">
            <v>#VALUE!</v>
          </cell>
          <cell r="E272" t="e">
            <v>#VALUE!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 t="e">
            <v>#VALUE!</v>
          </cell>
          <cell r="K272" t="e">
            <v>#VALUE!</v>
          </cell>
          <cell r="L272" t="e">
            <v>#VALUE!</v>
          </cell>
        </row>
        <row r="273">
          <cell r="A273">
            <v>267</v>
          </cell>
          <cell r="B273" t="str">
            <v>98</v>
          </cell>
          <cell r="C273" t="e">
            <v>#VALUE!</v>
          </cell>
          <cell r="D273" t="e">
            <v>#VALUE!</v>
          </cell>
          <cell r="E273" t="e">
            <v>#VALUE!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 t="e">
            <v>#VALUE!</v>
          </cell>
          <cell r="K273" t="e">
            <v>#VALUE!</v>
          </cell>
          <cell r="L273" t="e">
            <v>#VALUE!</v>
          </cell>
        </row>
        <row r="274">
          <cell r="A274">
            <v>268</v>
          </cell>
          <cell r="B274" t="str">
            <v>99</v>
          </cell>
          <cell r="C274" t="e">
            <v>#VALUE!</v>
          </cell>
          <cell r="D274" t="e">
            <v>#VALUE!</v>
          </cell>
          <cell r="E274" t="e">
            <v>#VALUE!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 t="e">
            <v>#VALUE!</v>
          </cell>
          <cell r="K274" t="e">
            <v>#VALUE!</v>
          </cell>
          <cell r="L274" t="e">
            <v>#VALUE!</v>
          </cell>
        </row>
        <row r="275">
          <cell r="A275">
            <v>269</v>
          </cell>
          <cell r="B275" t="str">
            <v>100</v>
          </cell>
          <cell r="C275" t="e">
            <v>#VALUE!</v>
          </cell>
          <cell r="D275" t="e">
            <v>#VALUE!</v>
          </cell>
          <cell r="E275" t="e">
            <v>#VALUE!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 t="e">
            <v>#VALUE!</v>
          </cell>
          <cell r="K275" t="e">
            <v>#VALUE!</v>
          </cell>
          <cell r="L275" t="e">
            <v>#VALUE!</v>
          </cell>
        </row>
        <row r="276">
          <cell r="A276">
            <v>270</v>
          </cell>
          <cell r="B276" t="str">
            <v>101</v>
          </cell>
          <cell r="C276" t="e">
            <v>#VALUE!</v>
          </cell>
          <cell r="D276" t="e">
            <v>#VALUE!</v>
          </cell>
          <cell r="E276" t="e">
            <v>#VALUE!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 t="e">
            <v>#VALUE!</v>
          </cell>
          <cell r="K276" t="e">
            <v>#VALUE!</v>
          </cell>
          <cell r="L276" t="e">
            <v>#VALUE!</v>
          </cell>
        </row>
        <row r="277">
          <cell r="A277">
            <v>271</v>
          </cell>
          <cell r="B277" t="str">
            <v>102</v>
          </cell>
          <cell r="C277" t="e">
            <v>#VALUE!</v>
          </cell>
          <cell r="D277" t="e">
            <v>#VALUE!</v>
          </cell>
          <cell r="E277" t="e">
            <v>#VALUE!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 t="e">
            <v>#VALUE!</v>
          </cell>
          <cell r="K277" t="e">
            <v>#VALUE!</v>
          </cell>
          <cell r="L277" t="e">
            <v>#VALUE!</v>
          </cell>
        </row>
        <row r="278">
          <cell r="A278">
            <v>272</v>
          </cell>
          <cell r="B278" t="str">
            <v>103</v>
          </cell>
          <cell r="C278" t="e">
            <v>#VALUE!</v>
          </cell>
          <cell r="D278" t="e">
            <v>#VALUE!</v>
          </cell>
          <cell r="E278" t="e">
            <v>#VALUE!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 t="e">
            <v>#VALUE!</v>
          </cell>
          <cell r="K278" t="e">
            <v>#VALUE!</v>
          </cell>
          <cell r="L278" t="e">
            <v>#VALUE!</v>
          </cell>
        </row>
        <row r="279">
          <cell r="A279">
            <v>273</v>
          </cell>
          <cell r="B279" t="str">
            <v>104</v>
          </cell>
          <cell r="C279" t="e">
            <v>#VALUE!</v>
          </cell>
          <cell r="D279" t="e">
            <v>#VALUE!</v>
          </cell>
          <cell r="E279" t="e">
            <v>#VALUE!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 t="e">
            <v>#VALUE!</v>
          </cell>
          <cell r="K279" t="e">
            <v>#VALUE!</v>
          </cell>
          <cell r="L279" t="e">
            <v>#VALUE!</v>
          </cell>
        </row>
        <row r="280">
          <cell r="A280">
            <v>274</v>
          </cell>
          <cell r="B280" t="str">
            <v>105</v>
          </cell>
          <cell r="C280" t="e">
            <v>#VALUE!</v>
          </cell>
          <cell r="D280" t="e">
            <v>#VALUE!</v>
          </cell>
          <cell r="E280" t="e">
            <v>#VALUE!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 t="e">
            <v>#VALUE!</v>
          </cell>
          <cell r="K280" t="e">
            <v>#VALUE!</v>
          </cell>
          <cell r="L280" t="e">
            <v>#VALUE!</v>
          </cell>
        </row>
        <row r="281">
          <cell r="A281">
            <v>275</v>
          </cell>
          <cell r="B281" t="str">
            <v>106</v>
          </cell>
          <cell r="C281" t="e">
            <v>#VALUE!</v>
          </cell>
          <cell r="D281" t="e">
            <v>#VALUE!</v>
          </cell>
          <cell r="E281" t="e">
            <v>#VALUE!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 t="e">
            <v>#VALUE!</v>
          </cell>
          <cell r="K281" t="e">
            <v>#VALUE!</v>
          </cell>
          <cell r="L281" t="e">
            <v>#VALUE!</v>
          </cell>
        </row>
        <row r="282">
          <cell r="A282">
            <v>276</v>
          </cell>
          <cell r="B282" t="str">
            <v>107</v>
          </cell>
          <cell r="C282" t="e">
            <v>#VALUE!</v>
          </cell>
          <cell r="D282" t="e">
            <v>#VALUE!</v>
          </cell>
          <cell r="E282" t="e">
            <v>#VALUE!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 t="e">
            <v>#VALUE!</v>
          </cell>
          <cell r="K282" t="e">
            <v>#VALUE!</v>
          </cell>
          <cell r="L282" t="e">
            <v>#VALUE!</v>
          </cell>
        </row>
        <row r="283">
          <cell r="A283">
            <v>277</v>
          </cell>
          <cell r="B283" t="str">
            <v>108</v>
          </cell>
          <cell r="C283" t="e">
            <v>#VALUE!</v>
          </cell>
          <cell r="D283" t="e">
            <v>#VALUE!</v>
          </cell>
          <cell r="E283" t="e">
            <v>#VALUE!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 t="e">
            <v>#VALUE!</v>
          </cell>
          <cell r="K283" t="e">
            <v>#VALUE!</v>
          </cell>
          <cell r="L283" t="e">
            <v>#VALUE!</v>
          </cell>
        </row>
        <row r="284">
          <cell r="A284">
            <v>278</v>
          </cell>
          <cell r="B284" t="str">
            <v>109</v>
          </cell>
          <cell r="C284" t="e">
            <v>#VALUE!</v>
          </cell>
          <cell r="D284" t="e">
            <v>#VALUE!</v>
          </cell>
          <cell r="E284" t="e">
            <v>#VALUE!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 t="e">
            <v>#VALUE!</v>
          </cell>
          <cell r="K284" t="e">
            <v>#VALUE!</v>
          </cell>
          <cell r="L284" t="e">
            <v>#VALUE!</v>
          </cell>
        </row>
        <row r="285">
          <cell r="A285">
            <v>279</v>
          </cell>
          <cell r="B285" t="str">
            <v>110</v>
          </cell>
          <cell r="C285" t="e">
            <v>#VALUE!</v>
          </cell>
          <cell r="D285" t="e">
            <v>#VALUE!</v>
          </cell>
          <cell r="E285" t="e">
            <v>#VALUE!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 t="e">
            <v>#VALUE!</v>
          </cell>
          <cell r="K285" t="e">
            <v>#VALUE!</v>
          </cell>
          <cell r="L285" t="e">
            <v>#VALUE!</v>
          </cell>
        </row>
        <row r="286">
          <cell r="A286">
            <v>280</v>
          </cell>
          <cell r="B286" t="str">
            <v>111</v>
          </cell>
          <cell r="C286" t="e">
            <v>#VALUE!</v>
          </cell>
          <cell r="D286" t="e">
            <v>#VALUE!</v>
          </cell>
          <cell r="E286" t="e">
            <v>#VALUE!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 t="e">
            <v>#VALUE!</v>
          </cell>
          <cell r="K286" t="e">
            <v>#VALUE!</v>
          </cell>
          <cell r="L286" t="e">
            <v>#VALUE!</v>
          </cell>
        </row>
        <row r="287">
          <cell r="A287">
            <v>281</v>
          </cell>
          <cell r="B287" t="str">
            <v>112</v>
          </cell>
          <cell r="C287" t="e">
            <v>#VALUE!</v>
          </cell>
          <cell r="D287" t="e">
            <v>#VALUE!</v>
          </cell>
          <cell r="E287" t="e">
            <v>#VALUE!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 t="e">
            <v>#VALUE!</v>
          </cell>
          <cell r="K287" t="e">
            <v>#VALUE!</v>
          </cell>
          <cell r="L287" t="e">
            <v>#VALUE!</v>
          </cell>
        </row>
        <row r="288">
          <cell r="A288">
            <v>282</v>
          </cell>
          <cell r="B288" t="str">
            <v>113</v>
          </cell>
          <cell r="C288" t="e">
            <v>#VALUE!</v>
          </cell>
          <cell r="D288" t="e">
            <v>#VALUE!</v>
          </cell>
          <cell r="E288" t="e">
            <v>#VALUE!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 t="e">
            <v>#VALUE!</v>
          </cell>
          <cell r="K288" t="e">
            <v>#VALUE!</v>
          </cell>
          <cell r="L288" t="e">
            <v>#VALUE!</v>
          </cell>
        </row>
        <row r="289">
          <cell r="A289">
            <v>283</v>
          </cell>
          <cell r="B289" t="str">
            <v>114</v>
          </cell>
          <cell r="C289" t="e">
            <v>#VALUE!</v>
          </cell>
          <cell r="D289" t="e">
            <v>#VALUE!</v>
          </cell>
          <cell r="E289" t="e">
            <v>#VALUE!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 t="e">
            <v>#VALUE!</v>
          </cell>
          <cell r="K289" t="e">
            <v>#VALUE!</v>
          </cell>
          <cell r="L289" t="e">
            <v>#VALUE!</v>
          </cell>
        </row>
        <row r="290">
          <cell r="A290">
            <v>284</v>
          </cell>
          <cell r="B290" t="str">
            <v>115</v>
          </cell>
          <cell r="C290" t="e">
            <v>#VALUE!</v>
          </cell>
          <cell r="D290" t="e">
            <v>#VALUE!</v>
          </cell>
          <cell r="E290" t="e">
            <v>#VALUE!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 t="e">
            <v>#VALUE!</v>
          </cell>
          <cell r="K290" t="e">
            <v>#VALUE!</v>
          </cell>
          <cell r="L290" t="e">
            <v>#VALUE!</v>
          </cell>
        </row>
        <row r="291">
          <cell r="A291">
            <v>285</v>
          </cell>
          <cell r="B291" t="str">
            <v>116</v>
          </cell>
          <cell r="C291" t="e">
            <v>#VALUE!</v>
          </cell>
          <cell r="D291" t="e">
            <v>#VALUE!</v>
          </cell>
          <cell r="E291" t="e">
            <v>#VALUE!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 t="e">
            <v>#VALUE!</v>
          </cell>
          <cell r="K291" t="e">
            <v>#VALUE!</v>
          </cell>
          <cell r="L291" t="e">
            <v>#VALUE!</v>
          </cell>
        </row>
        <row r="292">
          <cell r="A292">
            <v>286</v>
          </cell>
          <cell r="B292" t="str">
            <v>117</v>
          </cell>
          <cell r="C292" t="e">
            <v>#VALUE!</v>
          </cell>
          <cell r="D292" t="e">
            <v>#VALUE!</v>
          </cell>
          <cell r="E292" t="e">
            <v>#VALUE!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 t="e">
            <v>#VALUE!</v>
          </cell>
          <cell r="K292" t="e">
            <v>#VALUE!</v>
          </cell>
          <cell r="L292" t="e">
            <v>#VALUE!</v>
          </cell>
        </row>
        <row r="293">
          <cell r="A293">
            <v>287</v>
          </cell>
          <cell r="B293" t="str">
            <v>118</v>
          </cell>
          <cell r="C293" t="e">
            <v>#VALUE!</v>
          </cell>
          <cell r="D293" t="e">
            <v>#VALUE!</v>
          </cell>
          <cell r="E293" t="e">
            <v>#VALUE!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 t="e">
            <v>#VALUE!</v>
          </cell>
          <cell r="K293" t="e">
            <v>#VALUE!</v>
          </cell>
          <cell r="L293" t="e">
            <v>#VALUE!</v>
          </cell>
        </row>
        <row r="294">
          <cell r="A294">
            <v>288</v>
          </cell>
          <cell r="B294" t="str">
            <v>119</v>
          </cell>
          <cell r="C294" t="e">
            <v>#VALUE!</v>
          </cell>
          <cell r="D294" t="e">
            <v>#VALUE!</v>
          </cell>
          <cell r="E294" t="e">
            <v>#VALUE!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 t="e">
            <v>#VALUE!</v>
          </cell>
          <cell r="K294" t="e">
            <v>#VALUE!</v>
          </cell>
          <cell r="L294" t="e">
            <v>#VALUE!</v>
          </cell>
        </row>
        <row r="295">
          <cell r="A295">
            <v>289</v>
          </cell>
          <cell r="B295" t="str">
            <v>120</v>
          </cell>
          <cell r="C295" t="e">
            <v>#VALUE!</v>
          </cell>
          <cell r="D295" t="e">
            <v>#VALUE!</v>
          </cell>
          <cell r="E295" t="e">
            <v>#VALUE!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 t="e">
            <v>#VALUE!</v>
          </cell>
          <cell r="K295" t="e">
            <v>#VALUE!</v>
          </cell>
          <cell r="L295" t="e">
            <v>#VALUE!</v>
          </cell>
        </row>
        <row r="296">
          <cell r="A296">
            <v>290</v>
          </cell>
          <cell r="B296" t="str">
            <v>121</v>
          </cell>
          <cell r="C296" t="e">
            <v>#VALUE!</v>
          </cell>
          <cell r="D296" t="e">
            <v>#VALUE!</v>
          </cell>
          <cell r="E296" t="e">
            <v>#VALUE!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 t="e">
            <v>#VALUE!</v>
          </cell>
          <cell r="K296" t="e">
            <v>#VALUE!</v>
          </cell>
          <cell r="L296" t="e">
            <v>#VALUE!</v>
          </cell>
        </row>
        <row r="297">
          <cell r="A297">
            <v>291</v>
          </cell>
          <cell r="B297" t="str">
            <v>122</v>
          </cell>
          <cell r="C297" t="e">
            <v>#VALUE!</v>
          </cell>
          <cell r="D297" t="e">
            <v>#VALUE!</v>
          </cell>
          <cell r="E297" t="e">
            <v>#VALUE!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 t="e">
            <v>#VALUE!</v>
          </cell>
          <cell r="K297" t="e">
            <v>#VALUE!</v>
          </cell>
          <cell r="L297" t="e">
            <v>#VALUE!</v>
          </cell>
        </row>
        <row r="298">
          <cell r="A298">
            <v>292</v>
          </cell>
          <cell r="B298" t="str">
            <v>123</v>
          </cell>
          <cell r="C298" t="e">
            <v>#VALUE!</v>
          </cell>
          <cell r="D298" t="e">
            <v>#VALUE!</v>
          </cell>
          <cell r="E298" t="e">
            <v>#VALUE!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 t="e">
            <v>#VALUE!</v>
          </cell>
          <cell r="K298" t="e">
            <v>#VALUE!</v>
          </cell>
          <cell r="L298" t="e">
            <v>#VALUE!</v>
          </cell>
        </row>
        <row r="299">
          <cell r="A299">
            <v>293</v>
          </cell>
          <cell r="B299" t="str">
            <v>124</v>
          </cell>
          <cell r="C299" t="e">
            <v>#VALUE!</v>
          </cell>
          <cell r="D299" t="e">
            <v>#VALUE!</v>
          </cell>
          <cell r="E299" t="e">
            <v>#VALUE!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 t="e">
            <v>#VALUE!</v>
          </cell>
          <cell r="K299" t="e">
            <v>#VALUE!</v>
          </cell>
          <cell r="L299" t="e">
            <v>#VALUE!</v>
          </cell>
        </row>
        <row r="300">
          <cell r="A300">
            <v>294</v>
          </cell>
          <cell r="B300" t="str">
            <v>125</v>
          </cell>
          <cell r="C300" t="e">
            <v>#VALUE!</v>
          </cell>
          <cell r="D300" t="e">
            <v>#VALUE!</v>
          </cell>
          <cell r="E300" t="e">
            <v>#VALUE!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 t="e">
            <v>#VALUE!</v>
          </cell>
          <cell r="K300" t="e">
            <v>#VALUE!</v>
          </cell>
          <cell r="L300" t="e">
            <v>#VALUE!</v>
          </cell>
        </row>
        <row r="301">
          <cell r="A301">
            <v>295</v>
          </cell>
          <cell r="B301" t="str">
            <v>126</v>
          </cell>
          <cell r="C301" t="e">
            <v>#VALUE!</v>
          </cell>
          <cell r="D301" t="e">
            <v>#VALUE!</v>
          </cell>
          <cell r="E301" t="e">
            <v>#VALUE!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 t="e">
            <v>#VALUE!</v>
          </cell>
          <cell r="K301" t="e">
            <v>#VALUE!</v>
          </cell>
          <cell r="L301" t="e">
            <v>#VALUE!</v>
          </cell>
        </row>
        <row r="302">
          <cell r="A302">
            <v>296</v>
          </cell>
          <cell r="B302" t="str">
            <v>127</v>
          </cell>
          <cell r="C302" t="e">
            <v>#VALUE!</v>
          </cell>
          <cell r="D302" t="e">
            <v>#VALUE!</v>
          </cell>
          <cell r="E302" t="e">
            <v>#VALUE!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 t="e">
            <v>#VALUE!</v>
          </cell>
          <cell r="K302" t="e">
            <v>#VALUE!</v>
          </cell>
          <cell r="L302" t="e">
            <v>#VALUE!</v>
          </cell>
        </row>
        <row r="303">
          <cell r="A303">
            <v>297</v>
          </cell>
          <cell r="B303" t="str">
            <v>128</v>
          </cell>
          <cell r="C303" t="e">
            <v>#VALUE!</v>
          </cell>
          <cell r="D303" t="e">
            <v>#VALUE!</v>
          </cell>
          <cell r="E303" t="e">
            <v>#VALUE!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 t="e">
            <v>#VALUE!</v>
          </cell>
          <cell r="K303" t="e">
            <v>#VALUE!</v>
          </cell>
          <cell r="L303" t="e">
            <v>#VALUE!</v>
          </cell>
        </row>
        <row r="304">
          <cell r="A304">
            <v>298</v>
          </cell>
          <cell r="B304" t="str">
            <v>129</v>
          </cell>
          <cell r="C304" t="e">
            <v>#VALUE!</v>
          </cell>
          <cell r="D304" t="e">
            <v>#VALUE!</v>
          </cell>
          <cell r="E304" t="e">
            <v>#VALUE!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 t="e">
            <v>#VALUE!</v>
          </cell>
          <cell r="K304" t="e">
            <v>#VALUE!</v>
          </cell>
          <cell r="L304" t="e">
            <v>#VALUE!</v>
          </cell>
        </row>
        <row r="305">
          <cell r="A305">
            <v>299</v>
          </cell>
          <cell r="B305" t="str">
            <v>130</v>
          </cell>
          <cell r="C305" t="e">
            <v>#VALUE!</v>
          </cell>
          <cell r="D305" t="e">
            <v>#VALUE!</v>
          </cell>
          <cell r="E305" t="e">
            <v>#VALUE!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 t="e">
            <v>#VALUE!</v>
          </cell>
          <cell r="K305" t="e">
            <v>#VALUE!</v>
          </cell>
          <cell r="L305" t="e">
            <v>#VALUE!</v>
          </cell>
        </row>
        <row r="306">
          <cell r="A306">
            <v>300</v>
          </cell>
          <cell r="B306" t="str">
            <v>131</v>
          </cell>
          <cell r="C306" t="e">
            <v>#VALUE!</v>
          </cell>
          <cell r="D306" t="e">
            <v>#VALUE!</v>
          </cell>
          <cell r="E306" t="e">
            <v>#VALUE!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 t="e">
            <v>#VALUE!</v>
          </cell>
          <cell r="K306" t="e">
            <v>#VALUE!</v>
          </cell>
          <cell r="L306" t="e">
            <v>#VALUE!</v>
          </cell>
        </row>
        <row r="307">
          <cell r="A307">
            <v>301</v>
          </cell>
          <cell r="B307" t="str">
            <v>132</v>
          </cell>
          <cell r="C307" t="e">
            <v>#VALUE!</v>
          </cell>
          <cell r="D307" t="e">
            <v>#VALUE!</v>
          </cell>
          <cell r="E307" t="e">
            <v>#VALUE!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 t="e">
            <v>#VALUE!</v>
          </cell>
          <cell r="K307" t="e">
            <v>#VALUE!</v>
          </cell>
          <cell r="L307" t="e">
            <v>#VALUE!</v>
          </cell>
        </row>
        <row r="308">
          <cell r="A308">
            <v>302</v>
          </cell>
          <cell r="B308" t="str">
            <v>133</v>
          </cell>
          <cell r="C308" t="e">
            <v>#VALUE!</v>
          </cell>
          <cell r="D308" t="e">
            <v>#VALUE!</v>
          </cell>
          <cell r="E308" t="e">
            <v>#VALUE!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 t="e">
            <v>#VALUE!</v>
          </cell>
          <cell r="K308" t="e">
            <v>#VALUE!</v>
          </cell>
          <cell r="L308" t="e">
            <v>#VALUE!</v>
          </cell>
        </row>
        <row r="309">
          <cell r="A309">
            <v>303</v>
          </cell>
          <cell r="B309" t="str">
            <v>134</v>
          </cell>
          <cell r="C309" t="e">
            <v>#VALUE!</v>
          </cell>
          <cell r="D309" t="e">
            <v>#VALUE!</v>
          </cell>
          <cell r="E309" t="e">
            <v>#VALUE!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 t="e">
            <v>#VALUE!</v>
          </cell>
          <cell r="K309" t="e">
            <v>#VALUE!</v>
          </cell>
          <cell r="L309" t="e">
            <v>#VALUE!</v>
          </cell>
        </row>
        <row r="310">
          <cell r="A310">
            <v>304</v>
          </cell>
          <cell r="B310" t="str">
            <v>135</v>
          </cell>
          <cell r="C310" t="e">
            <v>#VALUE!</v>
          </cell>
          <cell r="D310" t="e">
            <v>#VALUE!</v>
          </cell>
          <cell r="E310" t="e">
            <v>#VALUE!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 t="e">
            <v>#VALUE!</v>
          </cell>
          <cell r="K310" t="e">
            <v>#VALUE!</v>
          </cell>
          <cell r="L310" t="e">
            <v>#VALUE!</v>
          </cell>
        </row>
        <row r="311">
          <cell r="A311">
            <v>305</v>
          </cell>
          <cell r="B311" t="str">
            <v>136</v>
          </cell>
          <cell r="C311" t="e">
            <v>#VALUE!</v>
          </cell>
          <cell r="D311" t="e">
            <v>#VALUE!</v>
          </cell>
          <cell r="E311" t="e">
            <v>#VALUE!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 t="e">
            <v>#VALUE!</v>
          </cell>
          <cell r="K311" t="e">
            <v>#VALUE!</v>
          </cell>
          <cell r="L311" t="e">
            <v>#VALUE!</v>
          </cell>
        </row>
        <row r="312">
          <cell r="A312">
            <v>306</v>
          </cell>
          <cell r="B312" t="str">
            <v>137</v>
          </cell>
          <cell r="C312" t="e">
            <v>#VALUE!</v>
          </cell>
          <cell r="D312" t="e">
            <v>#VALUE!</v>
          </cell>
          <cell r="E312" t="e">
            <v>#VALUE!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 t="e">
            <v>#VALUE!</v>
          </cell>
          <cell r="K312" t="e">
            <v>#VALUE!</v>
          </cell>
          <cell r="L312" t="e">
            <v>#VALUE!</v>
          </cell>
        </row>
        <row r="313">
          <cell r="A313">
            <v>307</v>
          </cell>
          <cell r="B313" t="str">
            <v>138</v>
          </cell>
          <cell r="C313" t="e">
            <v>#VALUE!</v>
          </cell>
          <cell r="D313" t="e">
            <v>#VALUE!</v>
          </cell>
          <cell r="E313" t="e">
            <v>#VALUE!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 t="e">
            <v>#VALUE!</v>
          </cell>
          <cell r="K313" t="e">
            <v>#VALUE!</v>
          </cell>
          <cell r="L313" t="e">
            <v>#VALUE!</v>
          </cell>
        </row>
        <row r="314">
          <cell r="A314">
            <v>308</v>
          </cell>
          <cell r="B314" t="str">
            <v>139</v>
          </cell>
          <cell r="C314" t="e">
            <v>#VALUE!</v>
          </cell>
          <cell r="D314" t="e">
            <v>#VALUE!</v>
          </cell>
          <cell r="E314" t="e">
            <v>#VALUE!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 t="e">
            <v>#VALUE!</v>
          </cell>
          <cell r="K314" t="e">
            <v>#VALUE!</v>
          </cell>
          <cell r="L314" t="e">
            <v>#VALUE!</v>
          </cell>
        </row>
        <row r="315">
          <cell r="A315">
            <v>309</v>
          </cell>
          <cell r="B315" t="str">
            <v>140</v>
          </cell>
          <cell r="C315" t="e">
            <v>#VALUE!</v>
          </cell>
          <cell r="D315" t="e">
            <v>#VALUE!</v>
          </cell>
          <cell r="E315" t="e">
            <v>#VALUE!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 t="e">
            <v>#VALUE!</v>
          </cell>
          <cell r="K315" t="e">
            <v>#VALUE!</v>
          </cell>
          <cell r="L315" t="e">
            <v>#VALUE!</v>
          </cell>
        </row>
        <row r="316">
          <cell r="A316">
            <v>310</v>
          </cell>
          <cell r="B316" t="str">
            <v>141</v>
          </cell>
          <cell r="C316" t="e">
            <v>#VALUE!</v>
          </cell>
          <cell r="D316" t="e">
            <v>#VALUE!</v>
          </cell>
          <cell r="E316" t="e">
            <v>#VALUE!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 t="e">
            <v>#VALUE!</v>
          </cell>
          <cell r="K316" t="e">
            <v>#VALUE!</v>
          </cell>
          <cell r="L316" t="e">
            <v>#VALUE!</v>
          </cell>
        </row>
        <row r="317">
          <cell r="A317">
            <v>311</v>
          </cell>
          <cell r="B317" t="str">
            <v>142</v>
          </cell>
          <cell r="C317" t="e">
            <v>#VALUE!</v>
          </cell>
          <cell r="D317" t="e">
            <v>#VALUE!</v>
          </cell>
          <cell r="E317" t="e">
            <v>#VALUE!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 t="e">
            <v>#VALUE!</v>
          </cell>
          <cell r="K317" t="e">
            <v>#VALUE!</v>
          </cell>
          <cell r="L317" t="e">
            <v>#VALUE!</v>
          </cell>
        </row>
        <row r="318">
          <cell r="A318">
            <v>312</v>
          </cell>
          <cell r="B318" t="str">
            <v>143</v>
          </cell>
          <cell r="C318" t="e">
            <v>#VALUE!</v>
          </cell>
          <cell r="D318" t="e">
            <v>#VALUE!</v>
          </cell>
          <cell r="E318" t="e">
            <v>#VALUE!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 t="e">
            <v>#VALUE!</v>
          </cell>
          <cell r="K318" t="e">
            <v>#VALUE!</v>
          </cell>
          <cell r="L318" t="e">
            <v>#VALUE!</v>
          </cell>
        </row>
        <row r="319">
          <cell r="A319">
            <v>313</v>
          </cell>
          <cell r="B319" t="str">
            <v>144</v>
          </cell>
          <cell r="C319" t="e">
            <v>#VALUE!</v>
          </cell>
          <cell r="D319" t="e">
            <v>#VALUE!</v>
          </cell>
          <cell r="E319" t="e">
            <v>#VALUE!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 t="e">
            <v>#VALUE!</v>
          </cell>
          <cell r="K319" t="e">
            <v>#VALUE!</v>
          </cell>
          <cell r="L319" t="e">
            <v>#VALUE!</v>
          </cell>
        </row>
        <row r="320">
          <cell r="A320">
            <v>314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315</v>
          </cell>
          <cell r="B321">
            <v>0</v>
          </cell>
          <cell r="C321" t="str">
            <v>Главный судья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 t="str">
            <v>???????????????</v>
          </cell>
        </row>
        <row r="322">
          <cell r="A322">
            <v>316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317</v>
          </cell>
          <cell r="B323">
            <v>0</v>
          </cell>
          <cell r="C323" t="str">
            <v>Главный секретарь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 t="str">
            <v>???????????????</v>
          </cell>
        </row>
        <row r="324">
          <cell r="A324">
            <v>318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 t="str">
            <v>-</v>
          </cell>
          <cell r="B325" t="str">
            <v>-</v>
          </cell>
          <cell r="C325" t="str">
            <v>-</v>
          </cell>
          <cell r="D325" t="str">
            <v>-</v>
          </cell>
          <cell r="E325" t="str">
            <v>-</v>
          </cell>
          <cell r="F325" t="str">
            <v>-</v>
          </cell>
          <cell r="G325">
            <v>0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</row>
        <row r="326">
          <cell r="A326">
            <v>999</v>
          </cell>
          <cell r="B326">
            <v>222</v>
          </cell>
          <cell r="C326" t="str">
            <v>X</v>
          </cell>
          <cell r="D326" t="str">
            <v>X</v>
          </cell>
          <cell r="E326" t="str">
            <v>X</v>
          </cell>
          <cell r="F326" t="str">
            <v>X</v>
          </cell>
          <cell r="G326">
            <v>0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G69"/>
  <sheetViews>
    <sheetView tabSelected="1" workbookViewId="0">
      <selection activeCell="Z6" sqref="Z6"/>
    </sheetView>
  </sheetViews>
  <sheetFormatPr defaultRowHeight="13.5" outlineLevelCol="2" x14ac:dyDescent="0.25"/>
  <cols>
    <col min="1" max="1" width="6.7109375" style="5" customWidth="1"/>
    <col min="2" max="2" width="3.5703125" style="5" customWidth="1"/>
    <col min="3" max="3" width="6" style="6" hidden="1" customWidth="1" outlineLevel="1"/>
    <col min="4" max="4" width="20.85546875" style="5" customWidth="1" collapsed="1"/>
    <col min="5" max="5" width="1.140625" style="5" hidden="1" customWidth="1"/>
    <col min="6" max="6" width="6.28515625" style="5" customWidth="1"/>
    <col min="7" max="8" width="1.140625" style="5" customWidth="1"/>
    <col min="9" max="9" width="6.28515625" style="5" customWidth="1"/>
    <col min="10" max="11" width="1.140625" style="5" customWidth="1"/>
    <col min="12" max="12" width="6.28515625" style="5" customWidth="1"/>
    <col min="13" max="14" width="1.140625" style="5" customWidth="1"/>
    <col min="15" max="15" width="6.28515625" style="5" customWidth="1"/>
    <col min="16" max="17" width="1.140625" style="5" customWidth="1"/>
    <col min="18" max="18" width="6.28515625" style="5" customWidth="1"/>
    <col min="19" max="20" width="1.140625" style="5" customWidth="1"/>
    <col min="21" max="21" width="6.28515625" style="5" customWidth="1"/>
    <col min="22" max="22" width="1.140625" style="5" customWidth="1"/>
    <col min="23" max="23" width="5.7109375" style="5" customWidth="1"/>
    <col min="24" max="24" width="5" style="5" customWidth="1"/>
    <col min="25" max="25" width="5.5703125" style="5" customWidth="1"/>
    <col min="26" max="26" width="5.42578125" style="7" customWidth="1"/>
    <col min="27" max="27" width="27.85546875" style="5" hidden="1" customWidth="1" outlineLevel="1"/>
    <col min="28" max="28" width="20" style="5" hidden="1" customWidth="1" outlineLevel="1"/>
    <col min="29" max="30" width="9.140625" style="10" hidden="1" customWidth="1" outlineLevel="1"/>
    <col min="31" max="31" width="6.42578125" style="5" hidden="1" customWidth="1" outlineLevel="1" collapsed="1"/>
    <col min="32" max="32" width="21.7109375" style="5" hidden="1" customWidth="1" outlineLevel="1"/>
    <col min="33" max="33" width="4.28515625" style="5" hidden="1" customWidth="1" outlineLevel="1"/>
    <col min="34" max="34" width="4.28515625" style="7" hidden="1" customWidth="1" outlineLevel="1"/>
    <col min="35" max="35" width="4.28515625" style="5" hidden="1" customWidth="1" outlineLevel="1"/>
    <col min="36" max="36" width="4.28515625" style="7" hidden="1" customWidth="1" outlineLevel="1"/>
    <col min="37" max="37" width="4.28515625" style="5" hidden="1" customWidth="1" outlineLevel="1"/>
    <col min="38" max="38" width="4.28515625" style="7" hidden="1" customWidth="1" outlineLevel="1"/>
    <col min="39" max="39" width="4.28515625" style="5" hidden="1" customWidth="1" outlineLevel="1"/>
    <col min="40" max="40" width="4.28515625" style="7" hidden="1" customWidth="1" outlineLevel="1"/>
    <col min="41" max="41" width="4.28515625" style="5" hidden="1" customWidth="1" outlineLevel="1"/>
    <col min="42" max="42" width="4.28515625" style="7" hidden="1" customWidth="1" outlineLevel="1"/>
    <col min="43" max="43" width="3" style="5" hidden="1" customWidth="1" outlineLevel="1"/>
    <col min="44" max="45" width="6.42578125" style="9" hidden="1" customWidth="1" outlineLevel="1"/>
    <col min="46" max="57" width="2.7109375" style="5" hidden="1" customWidth="1" outlineLevel="1"/>
    <col min="58" max="62" width="3.28515625" style="5" hidden="1" customWidth="1" outlineLevel="1"/>
    <col min="63" max="68" width="2.7109375" style="5" hidden="1" customWidth="1" outlineLevel="1"/>
    <col min="69" max="69" width="2.42578125" style="5" hidden="1" customWidth="1" outlineLevel="1"/>
    <col min="70" max="71" width="14" style="5" hidden="1" customWidth="1" outlineLevel="1"/>
    <col min="72" max="72" width="13.5703125" style="5" hidden="1" customWidth="1" outlineLevel="1"/>
    <col min="73" max="75" width="0" style="5" hidden="1" customWidth="1" outlineLevel="1"/>
    <col min="76" max="106" width="5.7109375" style="5" hidden="1" customWidth="1" outlineLevel="2"/>
    <col min="107" max="107" width="0" style="5" hidden="1" customWidth="1" outlineLevel="1" collapsed="1"/>
    <col min="108" max="108" width="0" style="5" hidden="1" customWidth="1" outlineLevel="1"/>
    <col min="109" max="109" width="9.140625" style="5" collapsed="1"/>
    <col min="110" max="16384" width="9.140625" style="5"/>
  </cols>
  <sheetData>
    <row r="1" spans="2:106" ht="16.5" x14ac:dyDescent="0.25">
      <c r="B1" s="234" t="s">
        <v>32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2:106" ht="16.5" x14ac:dyDescent="0.25">
      <c r="B2" s="234" t="s">
        <v>133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</row>
    <row r="3" spans="2:106" ht="12.75" customHeight="1" x14ac:dyDescent="0.3">
      <c r="B3" s="234" t="s">
        <v>134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51"/>
      <c r="AG3" s="25">
        <v>1</v>
      </c>
      <c r="AI3" s="26"/>
    </row>
    <row r="4" spans="2:106" ht="12" customHeight="1" thickBot="1" x14ac:dyDescent="0.35">
      <c r="B4" s="40"/>
      <c r="C4" s="41"/>
      <c r="D4" s="40"/>
      <c r="E4" s="38"/>
      <c r="F4" s="38"/>
      <c r="G4" s="38"/>
      <c r="H4" s="38"/>
      <c r="I4" s="233" t="s">
        <v>69</v>
      </c>
      <c r="J4" s="233"/>
      <c r="K4" s="233"/>
      <c r="L4" s="233"/>
      <c r="M4" s="233"/>
      <c r="N4" s="233"/>
      <c r="O4" s="233"/>
      <c r="P4" s="233"/>
      <c r="Q4" s="38"/>
      <c r="R4" s="38"/>
      <c r="S4" s="38"/>
      <c r="T4" s="38"/>
      <c r="U4" s="38"/>
      <c r="V4" s="38"/>
      <c r="W4" s="38"/>
      <c r="X4" s="38"/>
      <c r="Y4" s="42"/>
      <c r="Z4" s="52"/>
    </row>
    <row r="5" spans="2:106" ht="12" customHeight="1" thickBot="1" x14ac:dyDescent="0.3">
      <c r="B5" s="43"/>
      <c r="C5" s="44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5" t="s">
        <v>14</v>
      </c>
      <c r="X5" s="39"/>
      <c r="Y5" s="39"/>
      <c r="Z5" s="53"/>
      <c r="AE5" s="16" t="str">
        <f>IF(C13=0," ","2-4")</f>
        <v>2-4</v>
      </c>
      <c r="AF5" s="101" t="str">
        <f>IF(C13=0," ",CONCATENATE(D9,"-",D13))</f>
        <v>КОСТАНАЙ-ОСДЮСШОР-3</v>
      </c>
      <c r="AG5" s="19">
        <v>2</v>
      </c>
      <c r="AH5" s="22">
        <v>1</v>
      </c>
      <c r="AI5" s="19">
        <v>2</v>
      </c>
      <c r="AJ5" s="22">
        <v>1</v>
      </c>
      <c r="AK5" s="19">
        <v>2</v>
      </c>
      <c r="AL5" s="22">
        <v>1</v>
      </c>
      <c r="AM5" s="19"/>
      <c r="AN5" s="22"/>
      <c r="AO5" s="19"/>
      <c r="AP5" s="27"/>
      <c r="AQ5" s="15"/>
      <c r="AR5" s="14">
        <f>IF(AG5+AH5&lt;&gt;0,SUM(AT5:AX5),"")</f>
        <v>3</v>
      </c>
      <c r="AS5" s="14">
        <f>IF(AG5+AH5&lt;&gt;0,SUM(AZ5:BD5),"")</f>
        <v>0</v>
      </c>
      <c r="AT5" s="12">
        <f>IF(AG5&gt;AH5,1,0)</f>
        <v>1</v>
      </c>
      <c r="AU5" s="12">
        <f>IF(AI5&gt;AJ5,1,0)</f>
        <v>1</v>
      </c>
      <c r="AV5" s="12">
        <f>IF(AK5&gt;AL5,1,0)</f>
        <v>1</v>
      </c>
      <c r="AW5" s="12">
        <f>IF(AM5&gt;AN5,1,0)</f>
        <v>0</v>
      </c>
      <c r="AX5" s="12">
        <f>IF(AO5&gt;AP5,1,0)</f>
        <v>0</v>
      </c>
      <c r="AY5" s="11"/>
      <c r="AZ5" s="12">
        <f>IF(AH5&gt;AG5,1,0)</f>
        <v>0</v>
      </c>
      <c r="BA5" s="12">
        <f>IF(AJ5&gt;AI5,1,0)</f>
        <v>0</v>
      </c>
      <c r="BB5" s="12">
        <f>IF(AL5&gt;AK5,1,0)</f>
        <v>0</v>
      </c>
      <c r="BC5" s="12">
        <f>IF(AN5&gt;AM5,1,0)</f>
        <v>0</v>
      </c>
      <c r="BD5" s="12">
        <f>IF(AP5&gt;AO5,1,0)</f>
        <v>0</v>
      </c>
      <c r="BE5" s="11"/>
      <c r="BF5" s="12">
        <f>IF(AG5&gt;AH5,AH5,IF(AH5&gt;AG5,-AG5,""))</f>
        <v>1</v>
      </c>
      <c r="BG5" s="12" t="str">
        <f>IF(AI5&gt;AJ5,", "&amp;AJ5,IF(AJ5&gt;AI5,", "&amp;-AI5,""))</f>
        <v>, 1</v>
      </c>
      <c r="BH5" s="12" t="str">
        <f>IF(AK5&gt;AL5,", "&amp;AL5,IF(AL5&gt;AK5,", "&amp;-AK5,""))</f>
        <v>, 1</v>
      </c>
      <c r="BI5" s="12" t="str">
        <f>IF(AM5&gt;AN5,", "&amp;AN5,IF(AN5&gt;AM5,", "&amp;-AM5,""))</f>
        <v/>
      </c>
      <c r="BJ5" s="12" t="str">
        <f>IF(AO5&gt;AP5,", "&amp;AP5,IF(AP5&gt;AO5,", "&amp;-AO5,""))</f>
        <v/>
      </c>
      <c r="BK5" s="11"/>
      <c r="BL5" s="12">
        <f>IF(AH5&gt;AG5,AG5,IF(AG5&gt;AH5,-AH5,""))</f>
        <v>-1</v>
      </c>
      <c r="BM5" s="12" t="str">
        <f>IF(AJ5&gt;AI5,", "&amp;AI5,IF(AI5&gt;AJ5,", "&amp;-AJ5,""))</f>
        <v>, -1</v>
      </c>
      <c r="BN5" s="12" t="str">
        <f>IF(AL5&gt;AK5,", "&amp;AK5,IF(AK5&gt;AL5,", "&amp;-AL5,""))</f>
        <v>, -1</v>
      </c>
      <c r="BO5" s="12" t="str">
        <f>IF(AN5&gt;AM5,", "&amp;AM5,IF(AM5&gt;AN5,", "&amp;-AN5,""))</f>
        <v/>
      </c>
      <c r="BP5" s="12" t="str">
        <f>IF(AP5&gt;AO5,", "&amp;AO5,IF(AO5&gt;AP5,", "&amp;-AP5,""))</f>
        <v/>
      </c>
      <c r="BQ5" s="11"/>
      <c r="BR5" s="13" t="str">
        <f>CONCATENATE(,BF5,BG5,BH5,BI5,BJ5,)</f>
        <v>1, 1, 1</v>
      </c>
      <c r="BS5" s="13" t="str">
        <f>CONCATENATE(,BL5,BM5,BN5,BO5,BP5,)</f>
        <v>-1, -1, -1</v>
      </c>
      <c r="BT5" s="13" t="str">
        <f>IF(AR5&gt;AS5,BR5,IF(AS5&gt;AR5,BS5,""))</f>
        <v>1, 1, 1</v>
      </c>
      <c r="BU5" s="5" t="str">
        <f>IF(AR5&gt;AS5,AS5&amp;" : "&amp;AR5,IF(AS5&gt;AR5,AR5&amp;" : "&amp;AS5,""))</f>
        <v>0 : 3</v>
      </c>
      <c r="BV5" s="222" t="str">
        <f>W5</f>
        <v>Группа № 1</v>
      </c>
      <c r="BX5" s="30"/>
      <c r="BY5" s="31" t="s">
        <v>26</v>
      </c>
      <c r="BZ5" s="31" t="s">
        <v>15</v>
      </c>
      <c r="CA5" s="31" t="s">
        <v>19</v>
      </c>
      <c r="CB5" s="31" t="s">
        <v>27</v>
      </c>
      <c r="CC5" s="31" t="s">
        <v>23</v>
      </c>
      <c r="CD5" s="31" t="s">
        <v>28</v>
      </c>
      <c r="CE5" s="31" t="s">
        <v>17</v>
      </c>
      <c r="CF5" s="31" t="s">
        <v>29</v>
      </c>
      <c r="CG5" s="31" t="s">
        <v>20</v>
      </c>
      <c r="CH5" s="31" t="s">
        <v>24</v>
      </c>
      <c r="CJ5" s="30"/>
      <c r="CK5" s="31" t="s">
        <v>3</v>
      </c>
      <c r="CL5" s="31" t="s">
        <v>4</v>
      </c>
      <c r="CM5" s="31" t="s">
        <v>5</v>
      </c>
      <c r="CN5" s="31" t="s">
        <v>6</v>
      </c>
      <c r="CO5" s="31" t="s">
        <v>7</v>
      </c>
      <c r="CP5" s="31" t="s">
        <v>8</v>
      </c>
      <c r="CQ5" s="32"/>
      <c r="CR5" s="8" t="s">
        <v>10</v>
      </c>
      <c r="CS5" s="8" t="s">
        <v>12</v>
      </c>
      <c r="CT5" s="8"/>
      <c r="CV5" s="8" t="s">
        <v>10</v>
      </c>
      <c r="CW5" s="8" t="s">
        <v>12</v>
      </c>
      <c r="CY5" s="33"/>
      <c r="DA5" s="33"/>
      <c r="DB5" s="33"/>
    </row>
    <row r="6" spans="2:106" ht="12" customHeight="1" thickTop="1" thickBot="1" x14ac:dyDescent="0.3">
      <c r="B6" s="63" t="s">
        <v>1</v>
      </c>
      <c r="C6" s="64"/>
      <c r="D6" s="65" t="s">
        <v>2</v>
      </c>
      <c r="E6" s="225">
        <v>1</v>
      </c>
      <c r="F6" s="226"/>
      <c r="G6" s="227"/>
      <c r="H6" s="225">
        <v>2</v>
      </c>
      <c r="I6" s="226"/>
      <c r="J6" s="227"/>
      <c r="K6" s="225">
        <v>3</v>
      </c>
      <c r="L6" s="226"/>
      <c r="M6" s="227"/>
      <c r="N6" s="225">
        <v>4</v>
      </c>
      <c r="O6" s="226"/>
      <c r="P6" s="227"/>
      <c r="Q6" s="225">
        <v>5</v>
      </c>
      <c r="R6" s="226"/>
      <c r="S6" s="227"/>
      <c r="T6" s="225">
        <v>6</v>
      </c>
      <c r="U6" s="226"/>
      <c r="V6" s="226"/>
      <c r="W6" s="66" t="s">
        <v>10</v>
      </c>
      <c r="X6" s="66" t="s">
        <v>11</v>
      </c>
      <c r="Y6" s="66" t="s">
        <v>12</v>
      </c>
      <c r="Z6" s="54"/>
      <c r="AE6" s="17" t="str">
        <f>IF(C15=0," ","1-5")</f>
        <v>1-5</v>
      </c>
      <c r="AF6" s="102" t="str">
        <f>IF(C15=0," ",CONCATENATE(D7,"-",D15))</f>
        <v>DREAM TEAM-ASM</v>
      </c>
      <c r="AG6" s="20">
        <v>2</v>
      </c>
      <c r="AH6" s="23">
        <v>1</v>
      </c>
      <c r="AI6" s="20">
        <v>2</v>
      </c>
      <c r="AJ6" s="23">
        <v>1</v>
      </c>
      <c r="AK6" s="20">
        <v>2</v>
      </c>
      <c r="AL6" s="23">
        <v>1</v>
      </c>
      <c r="AM6" s="20"/>
      <c r="AN6" s="23"/>
      <c r="AO6" s="20"/>
      <c r="AP6" s="28"/>
      <c r="AQ6" s="15"/>
      <c r="AR6" s="14">
        <f t="shared" ref="AR6:AR19" si="0">IF(AG6+AH6&lt;&gt;0,SUM(AT6:AX6),"")</f>
        <v>3</v>
      </c>
      <c r="AS6" s="14">
        <f t="shared" ref="AS6:AS19" si="1">IF(AG6+AH6&lt;&gt;0,SUM(AZ6:BD6),"")</f>
        <v>0</v>
      </c>
      <c r="AT6" s="12">
        <f t="shared" ref="AT6:AT19" si="2">IF(AG6&gt;AH6,1,0)</f>
        <v>1</v>
      </c>
      <c r="AU6" s="12">
        <f t="shared" ref="AU6:AU19" si="3">IF(AI6&gt;AJ6,1,0)</f>
        <v>1</v>
      </c>
      <c r="AV6" s="12">
        <f t="shared" ref="AV6:AV19" si="4">IF(AK6&gt;AL6,1,0)</f>
        <v>1</v>
      </c>
      <c r="AW6" s="12">
        <f t="shared" ref="AW6:AW19" si="5">IF(AM6&gt;AN6,1,0)</f>
        <v>0</v>
      </c>
      <c r="AX6" s="12">
        <f t="shared" ref="AX6:AX19" si="6">IF(AO6&gt;AP6,1,0)</f>
        <v>0</v>
      </c>
      <c r="AY6" s="11"/>
      <c r="AZ6" s="12">
        <f t="shared" ref="AZ6:AZ19" si="7">IF(AH6&gt;AG6,1,0)</f>
        <v>0</v>
      </c>
      <c r="BA6" s="12">
        <f t="shared" ref="BA6:BA19" si="8">IF(AJ6&gt;AI6,1,0)</f>
        <v>0</v>
      </c>
      <c r="BB6" s="12">
        <f t="shared" ref="BB6:BB19" si="9">IF(AL6&gt;AK6,1,0)</f>
        <v>0</v>
      </c>
      <c r="BC6" s="12">
        <f t="shared" ref="BC6:BC19" si="10">IF(AN6&gt;AM6,1,0)</f>
        <v>0</v>
      </c>
      <c r="BD6" s="12">
        <f t="shared" ref="BD6:BD19" si="11">IF(AP6&gt;AO6,1,0)</f>
        <v>0</v>
      </c>
      <c r="BE6" s="11"/>
      <c r="BF6" s="12">
        <f t="shared" ref="BF6:BF19" si="12">IF(AG6&gt;AH6,AH6,IF(AH6&gt;AG6,-AG6,""))</f>
        <v>1</v>
      </c>
      <c r="BG6" s="12" t="str">
        <f t="shared" ref="BG6:BG19" si="13">IF(AI6&gt;AJ6,", "&amp;AJ6,IF(AJ6&gt;AI6,", "&amp;-AI6,""))</f>
        <v>, 1</v>
      </c>
      <c r="BH6" s="12" t="str">
        <f t="shared" ref="BH6:BH19" si="14">IF(AK6&gt;AL6,", "&amp;AL6,IF(AL6&gt;AK6,", "&amp;-AK6,""))</f>
        <v>, 1</v>
      </c>
      <c r="BI6" s="12" t="str">
        <f t="shared" ref="BI6:BI19" si="15">IF(AM6&gt;AN6,", "&amp;AN6,IF(AN6&gt;AM6,", "&amp;-AM6,""))</f>
        <v/>
      </c>
      <c r="BJ6" s="12" t="str">
        <f t="shared" ref="BJ6:BJ19" si="16">IF(AO6&gt;AP6,", "&amp;AP6,IF(AP6&gt;AO6,", "&amp;-AO6,""))</f>
        <v/>
      </c>
      <c r="BK6" s="11"/>
      <c r="BL6" s="12">
        <f t="shared" ref="BL6:BL19" si="17">IF(AH6&gt;AG6,AG6,IF(AG6&gt;AH6,-AH6,""))</f>
        <v>-1</v>
      </c>
      <c r="BM6" s="12" t="str">
        <f t="shared" ref="BM6:BM19" si="18">IF(AJ6&gt;AI6,", "&amp;AI6,IF(AI6&gt;AJ6,", "&amp;-AJ6,""))</f>
        <v>, -1</v>
      </c>
      <c r="BN6" s="12" t="str">
        <f t="shared" ref="BN6:BN19" si="19">IF(AL6&gt;AK6,", "&amp;AK6,IF(AK6&gt;AL6,", "&amp;-AL6,""))</f>
        <v>, -1</v>
      </c>
      <c r="BO6" s="12" t="str">
        <f t="shared" ref="BO6:BO19" si="20">IF(AN6&gt;AM6,", "&amp;AM6,IF(AM6&gt;AN6,", "&amp;-AN6,""))</f>
        <v/>
      </c>
      <c r="BP6" s="12" t="str">
        <f t="shared" ref="BP6:BP19" si="21">IF(AP6&gt;AO6,", "&amp;AO6,IF(AO6&gt;AP6,", "&amp;-AP6,""))</f>
        <v/>
      </c>
      <c r="BQ6" s="11"/>
      <c r="BR6" s="13" t="str">
        <f t="shared" ref="BR6:BR19" si="22">CONCATENATE(,BF6,BG6,BH6,BI6,BJ6,)</f>
        <v>1, 1, 1</v>
      </c>
      <c r="BS6" s="13" t="str">
        <f t="shared" ref="BS6:BS19" si="23">CONCATENATE(,BL6,BM6,BN6,BO6,BP6,)</f>
        <v>-1, -1, -1</v>
      </c>
      <c r="BT6" s="13" t="str">
        <f t="shared" ref="BT6:BT19" si="24">IF(AR6&gt;AS6,BR6,IF(AS6&gt;AR6,BS6,""))</f>
        <v>1, 1, 1</v>
      </c>
      <c r="BU6" s="5" t="str">
        <f t="shared" ref="BU6:BU19" si="25">IF(AR6&gt;AS6,AS6&amp;" : "&amp;AR6,IF(AS6&gt;AR6,AR6&amp;" : "&amp;AS6,""))</f>
        <v>0 : 3</v>
      </c>
      <c r="BV6" s="223"/>
      <c r="BX6" s="30">
        <v>1</v>
      </c>
      <c r="BY6" s="34">
        <f>((AR17+AR11)/(AS17+AS11))/10</f>
        <v>0.2</v>
      </c>
      <c r="BZ6" s="34">
        <f>((AR17+AS8)/(AS17+AR8))/10</f>
        <v>0.2</v>
      </c>
      <c r="CA6" s="34">
        <f>((AR17+AR6)/(AS17+AS6))/10</f>
        <v>0.3</v>
      </c>
      <c r="CB6" s="34" t="e">
        <f>((AR17+AS15)/(AS17+AR15))/10</f>
        <v>#VALUE!</v>
      </c>
      <c r="CC6" s="34">
        <f>((AR11+AS8)/(AS11+AR8))/10</f>
        <v>0.3</v>
      </c>
      <c r="CD6" s="34">
        <f>((AR11+AR6)/(AS11+AS6))/10</f>
        <v>0.6</v>
      </c>
      <c r="CE6" s="34" t="e">
        <f>((AR11+AS15)/(AR15+AS11))/10</f>
        <v>#VALUE!</v>
      </c>
      <c r="CF6" s="34">
        <f>((AS8+AR6)/(AR8+AS6))/10</f>
        <v>0.6</v>
      </c>
      <c r="CG6" s="34" t="e">
        <f>((AS8+AS15)/(AR8+AR15))/10</f>
        <v>#VALUE!</v>
      </c>
      <c r="CH6" s="34" t="e">
        <f>((AR6+AS15)/(AS6+AR15))/10</f>
        <v>#VALUE!</v>
      </c>
      <c r="CJ6" s="30">
        <v>1</v>
      </c>
      <c r="CK6" s="35"/>
      <c r="CL6" s="36">
        <f>IF(AR17&gt;AS17,CR6+0.1,CR6-0.1)</f>
        <v>8.1</v>
      </c>
      <c r="CM6" s="36">
        <f>IF(AR11&gt;AS11,CR6+0.1,CR6-0.1)</f>
        <v>8.1</v>
      </c>
      <c r="CN6" s="36">
        <f>IF(AS8&gt;AR8,CR6+0.1,CR6-0.1)</f>
        <v>8.1</v>
      </c>
      <c r="CO6" s="36">
        <f>IF(AR6&gt;AS6,CR6+0.1,CR6-0.1)</f>
        <v>8.1</v>
      </c>
      <c r="CP6" s="36">
        <f>IF(AS15&gt;AR15,CR6+0.1,CR6-0.1)</f>
        <v>7.9</v>
      </c>
      <c r="CQ6" s="69"/>
      <c r="CR6" s="185">
        <f>W7</f>
        <v>8</v>
      </c>
      <c r="CS6" s="185">
        <f>IF(AND(CR6=CR8,CR6=CR10),BY6,(IF(AND(CR6=CR8,CR6=CR12),BZ6,(IF(AND(CR6=CR8,CR6=CR14),CA6,(IF(AND(CR6=CR8,CR6=CR16),CB6,(IF(AND(CR6=CR10,CR6=CR12),CC6,(IF(AND(CR6=CR10,CR6=CR14),CD6,(IF(AND(CR6=CR10,CR6=CR16),CE6,(IF(AND(CR6=CR12,CR6=CR14),CF6,(IF(AND(CR6=CR12,CR6=CR16),CG6,(IF(AND(CR6=CR14,CR6=CR16),CH6,999)))))))))))))))))))</f>
        <v>999</v>
      </c>
      <c r="CT6" s="185">
        <f>IF(CY6=1,CR6+CS6,CS6)</f>
        <v>999</v>
      </c>
      <c r="CV6" s="185">
        <f>CR6</f>
        <v>8</v>
      </c>
      <c r="CW6" s="202">
        <f>IF(CV6=CV8,CL6,(IF(CV6=CV10,CM6,(IF(CV6=CV12,CN6,(IF(CV6=CV14,CO6,(IF(CV6=CV16,CP6,999)))))))))</f>
        <v>999</v>
      </c>
      <c r="CY6" s="185">
        <f>IF(CS6&lt;&gt;999,1,0)</f>
        <v>0</v>
      </c>
      <c r="DA6" s="202">
        <f>IF(CY6=1,CT6,CW6)</f>
        <v>999</v>
      </c>
      <c r="DB6" s="185">
        <f>IF(DA6&lt;&gt;999,DA6,CV6)</f>
        <v>8</v>
      </c>
    </row>
    <row r="7" spans="2:106" ht="12" customHeight="1" thickTop="1" x14ac:dyDescent="0.25">
      <c r="B7" s="216">
        <v>1</v>
      </c>
      <c r="C7" s="217">
        <f>[1]Лист3!$A$2</f>
        <v>1</v>
      </c>
      <c r="D7" s="137" t="s">
        <v>75</v>
      </c>
      <c r="E7" s="218"/>
      <c r="F7" s="218"/>
      <c r="G7" s="219"/>
      <c r="H7" s="59"/>
      <c r="I7" s="60">
        <f>IF(AR17&gt;AS17,2,$AG$3)</f>
        <v>2</v>
      </c>
      <c r="J7" s="61"/>
      <c r="K7" s="59"/>
      <c r="L7" s="60">
        <f>IF(AR11&gt;AS11,2,$AG$3)</f>
        <v>2</v>
      </c>
      <c r="M7" s="61"/>
      <c r="N7" s="59"/>
      <c r="O7" s="60">
        <f>IF(AS8&gt;AR8,2,$AG$3)</f>
        <v>2</v>
      </c>
      <c r="P7" s="61"/>
      <c r="Q7" s="59"/>
      <c r="R7" s="60">
        <f>IF(AR6&gt;AS6,2,$AG$3)</f>
        <v>2</v>
      </c>
      <c r="S7" s="61"/>
      <c r="T7" s="59"/>
      <c r="U7" s="60"/>
      <c r="V7" s="62"/>
      <c r="W7" s="220">
        <f>SUM(F7,I7,L7,O7,R7,U7)</f>
        <v>8</v>
      </c>
      <c r="X7" s="221">
        <f>IF(($AG$3=1),IF(CY6=1,CS6*10,0),0)</f>
        <v>0</v>
      </c>
      <c r="Y7" s="220">
        <f>IF(($AG$3=1),RANK(DB6,$DB$6:$DB$17,0),0)</f>
        <v>1</v>
      </c>
      <c r="Z7" s="57"/>
      <c r="AA7" s="199">
        <f>IF(C7="","",VLOOKUP(C7,'[2]Список участников'!A:L,8,FALSE))</f>
        <v>0</v>
      </c>
      <c r="AC7" s="200">
        <f>IF(C7&gt;0,1,0)</f>
        <v>1</v>
      </c>
      <c r="AD7" s="200">
        <f>SUM(AC7:AC18)</f>
        <v>6</v>
      </c>
      <c r="AE7" s="17" t="str">
        <f>IF(C17=0," ","3-6")</f>
        <v>3-6</v>
      </c>
      <c r="AF7" s="102" t="str">
        <f>IF(C17=0," ",CONCATENATE(D11,"-",D17))</f>
        <v>AURORA-</v>
      </c>
      <c r="AG7" s="20"/>
      <c r="AH7" s="23"/>
      <c r="AI7" s="20"/>
      <c r="AJ7" s="23"/>
      <c r="AK7" s="20"/>
      <c r="AL7" s="23"/>
      <c r="AM7" s="20"/>
      <c r="AN7" s="23"/>
      <c r="AO7" s="20"/>
      <c r="AP7" s="28"/>
      <c r="AQ7" s="15"/>
      <c r="AR7" s="14" t="str">
        <f t="shared" si="0"/>
        <v/>
      </c>
      <c r="AS7" s="14" t="str">
        <f t="shared" si="1"/>
        <v/>
      </c>
      <c r="AT7" s="12">
        <f t="shared" si="2"/>
        <v>0</v>
      </c>
      <c r="AU7" s="12">
        <f t="shared" si="3"/>
        <v>0</v>
      </c>
      <c r="AV7" s="12">
        <f t="shared" si="4"/>
        <v>0</v>
      </c>
      <c r="AW7" s="12">
        <f t="shared" si="5"/>
        <v>0</v>
      </c>
      <c r="AX7" s="12">
        <f t="shared" si="6"/>
        <v>0</v>
      </c>
      <c r="AY7" s="11"/>
      <c r="AZ7" s="12">
        <f t="shared" si="7"/>
        <v>0</v>
      </c>
      <c r="BA7" s="12">
        <f t="shared" si="8"/>
        <v>0</v>
      </c>
      <c r="BB7" s="12">
        <f t="shared" si="9"/>
        <v>0</v>
      </c>
      <c r="BC7" s="12">
        <f t="shared" si="10"/>
        <v>0</v>
      </c>
      <c r="BD7" s="12">
        <f t="shared" si="11"/>
        <v>0</v>
      </c>
      <c r="BE7" s="11"/>
      <c r="BF7" s="12" t="str">
        <f t="shared" si="12"/>
        <v/>
      </c>
      <c r="BG7" s="12" t="str">
        <f t="shared" si="13"/>
        <v/>
      </c>
      <c r="BH7" s="12" t="str">
        <f t="shared" si="14"/>
        <v/>
      </c>
      <c r="BI7" s="12" t="str">
        <f t="shared" si="15"/>
        <v/>
      </c>
      <c r="BJ7" s="12" t="str">
        <f t="shared" si="16"/>
        <v/>
      </c>
      <c r="BK7" s="11"/>
      <c r="BL7" s="12" t="str">
        <f t="shared" si="17"/>
        <v/>
      </c>
      <c r="BM7" s="12" t="str">
        <f t="shared" si="18"/>
        <v/>
      </c>
      <c r="BN7" s="12" t="str">
        <f t="shared" si="19"/>
        <v/>
      </c>
      <c r="BO7" s="12" t="str">
        <f t="shared" si="20"/>
        <v/>
      </c>
      <c r="BP7" s="12" t="str">
        <f t="shared" si="21"/>
        <v/>
      </c>
      <c r="BQ7" s="11"/>
      <c r="BR7" s="13" t="str">
        <f t="shared" si="22"/>
        <v/>
      </c>
      <c r="BS7" s="13" t="str">
        <f t="shared" si="23"/>
        <v/>
      </c>
      <c r="BT7" s="13" t="str">
        <f t="shared" si="24"/>
        <v/>
      </c>
      <c r="BU7" s="5" t="str">
        <f t="shared" si="25"/>
        <v/>
      </c>
      <c r="BV7" s="223"/>
      <c r="BX7" s="30"/>
      <c r="BY7" s="35"/>
      <c r="BZ7" s="35"/>
      <c r="CA7" s="35"/>
      <c r="CB7" s="35"/>
      <c r="CC7" s="35"/>
      <c r="CD7" s="35"/>
      <c r="CE7" s="35"/>
      <c r="CF7" s="35"/>
      <c r="CG7" s="35"/>
      <c r="CH7" s="35"/>
      <c r="CJ7" s="30">
        <v>2</v>
      </c>
      <c r="CK7" s="36">
        <f>IF(AS17&gt;AR17,CR8+0.1,CR8-0.1)</f>
        <v>5.9</v>
      </c>
      <c r="CL7" s="35"/>
      <c r="CM7" s="36">
        <f>IF(AS14&gt;AR14,CR8+0.1,CR8-0.1)</f>
        <v>5.9</v>
      </c>
      <c r="CN7" s="36">
        <f>IF(AR5&gt;AS5,CR8+0.1,CR8-0.1)</f>
        <v>6.1</v>
      </c>
      <c r="CO7" s="36">
        <f>IF(AR12&gt;AS12,CR8+0.1,CR8-0.1)</f>
        <v>6.1</v>
      </c>
      <c r="CP7" s="36">
        <f>IF(AS9&gt;AR9,CR8,CR8-0.1)</f>
        <v>5.9</v>
      </c>
      <c r="CQ7" s="69"/>
      <c r="CR7" s="186"/>
      <c r="CS7" s="186"/>
      <c r="CT7" s="186"/>
      <c r="CV7" s="186"/>
      <c r="CW7" s="203"/>
      <c r="CY7" s="186"/>
      <c r="DA7" s="203"/>
      <c r="DB7" s="186"/>
    </row>
    <row r="8" spans="2:106" ht="12" customHeight="1" x14ac:dyDescent="0.25">
      <c r="B8" s="204"/>
      <c r="C8" s="205"/>
      <c r="D8" s="108" t="s">
        <v>52</v>
      </c>
      <c r="E8" s="208"/>
      <c r="F8" s="208"/>
      <c r="G8" s="209"/>
      <c r="H8" s="215" t="str">
        <f>IF(AR17&gt;AS17,BT17,BU17)</f>
        <v>-1, 1, -1, 1, 1</v>
      </c>
      <c r="I8" s="213"/>
      <c r="J8" s="214"/>
      <c r="K8" s="215" t="str">
        <f>IF(AR11&gt;AS11,BT11,BU11)</f>
        <v>-1, 1, 1, 1</v>
      </c>
      <c r="L8" s="213"/>
      <c r="M8" s="214"/>
      <c r="N8" s="215" t="str">
        <f>IF(AS8&gt;AR8,BT8,BU8)</f>
        <v>1, 1, -1, 1</v>
      </c>
      <c r="O8" s="213"/>
      <c r="P8" s="214"/>
      <c r="Q8" s="215" t="str">
        <f>IF(AR6&gt;AS6,BT6,BU6)</f>
        <v>1, 1, 1</v>
      </c>
      <c r="R8" s="213"/>
      <c r="S8" s="214"/>
      <c r="T8" s="215"/>
      <c r="U8" s="213"/>
      <c r="V8" s="213"/>
      <c r="W8" s="210"/>
      <c r="X8" s="211"/>
      <c r="Y8" s="210"/>
      <c r="Z8" s="57"/>
      <c r="AA8" s="199"/>
      <c r="AC8" s="200"/>
      <c r="AD8" s="200"/>
      <c r="AE8" s="17" t="str">
        <f>IF(C13=0," ","4-1")</f>
        <v>4-1</v>
      </c>
      <c r="AF8" s="102" t="str">
        <f>IF(C13=0," ",CONCATENATE(D13,"-",D7))</f>
        <v>ОСДЮСШОР-3-DREAM TEAM</v>
      </c>
      <c r="AG8" s="20">
        <v>1</v>
      </c>
      <c r="AH8" s="23">
        <v>2</v>
      </c>
      <c r="AI8" s="20">
        <v>1</v>
      </c>
      <c r="AJ8" s="23">
        <v>2</v>
      </c>
      <c r="AK8" s="20">
        <v>2</v>
      </c>
      <c r="AL8" s="23">
        <v>1</v>
      </c>
      <c r="AM8" s="20">
        <v>1</v>
      </c>
      <c r="AN8" s="23">
        <v>2</v>
      </c>
      <c r="AO8" s="20"/>
      <c r="AP8" s="28"/>
      <c r="AQ8" s="15"/>
      <c r="AR8" s="14">
        <f t="shared" si="0"/>
        <v>1</v>
      </c>
      <c r="AS8" s="14">
        <f t="shared" si="1"/>
        <v>3</v>
      </c>
      <c r="AT8" s="12">
        <f t="shared" si="2"/>
        <v>0</v>
      </c>
      <c r="AU8" s="12">
        <f t="shared" si="3"/>
        <v>0</v>
      </c>
      <c r="AV8" s="12">
        <f t="shared" si="4"/>
        <v>1</v>
      </c>
      <c r="AW8" s="12">
        <f t="shared" si="5"/>
        <v>0</v>
      </c>
      <c r="AX8" s="12">
        <f t="shared" si="6"/>
        <v>0</v>
      </c>
      <c r="AY8" s="11"/>
      <c r="AZ8" s="12">
        <f t="shared" si="7"/>
        <v>1</v>
      </c>
      <c r="BA8" s="12">
        <f t="shared" si="8"/>
        <v>1</v>
      </c>
      <c r="BB8" s="12">
        <f t="shared" si="9"/>
        <v>0</v>
      </c>
      <c r="BC8" s="12">
        <f t="shared" si="10"/>
        <v>1</v>
      </c>
      <c r="BD8" s="12">
        <f t="shared" si="11"/>
        <v>0</v>
      </c>
      <c r="BE8" s="11"/>
      <c r="BF8" s="12">
        <f t="shared" si="12"/>
        <v>-1</v>
      </c>
      <c r="BG8" s="12" t="str">
        <f t="shared" si="13"/>
        <v>, -1</v>
      </c>
      <c r="BH8" s="12" t="str">
        <f t="shared" si="14"/>
        <v>, 1</v>
      </c>
      <c r="BI8" s="12" t="str">
        <f t="shared" si="15"/>
        <v>, -1</v>
      </c>
      <c r="BJ8" s="12" t="str">
        <f t="shared" si="16"/>
        <v/>
      </c>
      <c r="BK8" s="11"/>
      <c r="BL8" s="12">
        <f t="shared" si="17"/>
        <v>1</v>
      </c>
      <c r="BM8" s="12" t="str">
        <f t="shared" si="18"/>
        <v>, 1</v>
      </c>
      <c r="BN8" s="12" t="str">
        <f t="shared" si="19"/>
        <v>, -1</v>
      </c>
      <c r="BO8" s="12" t="str">
        <f t="shared" si="20"/>
        <v>, 1</v>
      </c>
      <c r="BP8" s="12" t="str">
        <f t="shared" si="21"/>
        <v/>
      </c>
      <c r="BQ8" s="11"/>
      <c r="BR8" s="13" t="str">
        <f t="shared" si="22"/>
        <v>-1, -1, 1, -1</v>
      </c>
      <c r="BS8" s="13" t="str">
        <f t="shared" si="23"/>
        <v>1, 1, -1, 1</v>
      </c>
      <c r="BT8" s="13" t="str">
        <f t="shared" si="24"/>
        <v>1, 1, -1, 1</v>
      </c>
      <c r="BU8" s="5" t="str">
        <f t="shared" si="25"/>
        <v>1 : 3</v>
      </c>
      <c r="BV8" s="223"/>
      <c r="BX8" s="30">
        <v>2</v>
      </c>
      <c r="BY8" s="31" t="s">
        <v>18</v>
      </c>
      <c r="BZ8" s="31" t="s">
        <v>30</v>
      </c>
      <c r="CA8" s="31" t="s">
        <v>16</v>
      </c>
      <c r="CB8" s="31" t="s">
        <v>31</v>
      </c>
      <c r="CC8" s="31" t="s">
        <v>23</v>
      </c>
      <c r="CD8" s="31" t="s">
        <v>28</v>
      </c>
      <c r="CE8" s="31" t="s">
        <v>17</v>
      </c>
      <c r="CF8" s="31" t="s">
        <v>29</v>
      </c>
      <c r="CG8" s="31" t="s">
        <v>20</v>
      </c>
      <c r="CH8" s="31" t="s">
        <v>24</v>
      </c>
      <c r="CJ8" s="30">
        <v>3</v>
      </c>
      <c r="CK8" s="36">
        <f>IF(AS11&gt;AR11,CR10+0.1,CR10-0.1)</f>
        <v>6.9</v>
      </c>
      <c r="CL8" s="36">
        <f>IF(AR14&gt;AS14,CR10+0.1,CR10-0.1)</f>
        <v>7.1</v>
      </c>
      <c r="CM8" s="37"/>
      <c r="CN8" s="36">
        <f>IF(AR18&gt;AS18,CR10+0.1,CR10-0.1)</f>
        <v>7.1</v>
      </c>
      <c r="CO8" s="36">
        <f>IF(AS10&gt;AR10,CR10+0.1,CR10-0.1)</f>
        <v>7.1</v>
      </c>
      <c r="CP8" s="36">
        <f>IF(AR7&gt;AS7,CR10+0.1,CR10-0.1)</f>
        <v>6.9</v>
      </c>
      <c r="CQ8" s="32"/>
      <c r="CR8" s="185">
        <f>W9</f>
        <v>6</v>
      </c>
      <c r="CS8" s="185">
        <f>IF(AND(CR8=CR6,CR8=CR10),BY9,(IF(AND(CR8=CR6,CR8=CR12),BZ9,(IF(AND(CR8=CR6,CR8=CR14),CA9,(IF(AND(CR8=CR6,CR8=CR16),CB9,(IF(AND(CR8=CR10,CR8=CR12),CC9,(IF(AND(CR8=CR10,CR8=CR14),CD9,(IF(AND(CR8=CR10,CR8=CR16),CE9,(IF(AND(CR8=CR12,CR8=CR14),CF9,(IF(AND(CR8=CR12,CR8=CR16),CG9,(IF(AND(CR8=CR14,CR8=CR16),CH9,999)))))))))))))))))))</f>
        <v>999</v>
      </c>
      <c r="CT8" s="185">
        <f t="shared" ref="CT8" si="26">IF(CY8=1,CR8+CS8,CS8)</f>
        <v>999</v>
      </c>
      <c r="CV8" s="185">
        <f>CR8</f>
        <v>6</v>
      </c>
      <c r="CW8" s="202">
        <f>IF(CV8=CV6,CK7,(IF(CV8=CV10,CM7,(IF(CV8=CV12,CN7,(IF(CV8=CV14,CO7,(IF(CV8=CV16,CP7,999)))))))))</f>
        <v>999</v>
      </c>
      <c r="CY8" s="185">
        <f t="shared" ref="CY8" si="27">IF(CS8&lt;&gt;999,1,0)</f>
        <v>0</v>
      </c>
      <c r="DA8" s="202">
        <f>IF(CY8=1,CT8,CW8)</f>
        <v>999</v>
      </c>
      <c r="DB8" s="185">
        <f t="shared" ref="DB8" si="28">IF(DA8&lt;&gt;999,DA8,CV8)</f>
        <v>6</v>
      </c>
    </row>
    <row r="9" spans="2:106" ht="12" customHeight="1" x14ac:dyDescent="0.25">
      <c r="B9" s="187">
        <v>2</v>
      </c>
      <c r="C9" s="189">
        <f>[1]Лист3!$A$3</f>
        <v>42</v>
      </c>
      <c r="D9" s="107" t="s">
        <v>77</v>
      </c>
      <c r="E9" s="58"/>
      <c r="F9" s="47">
        <f>IF(AS17&gt;AR17,2,$AG$3)</f>
        <v>1</v>
      </c>
      <c r="G9" s="48"/>
      <c r="H9" s="191"/>
      <c r="I9" s="192"/>
      <c r="J9" s="206"/>
      <c r="K9" s="46"/>
      <c r="L9" s="47">
        <f>IF(AS14&gt;AR14,2,$AG$3)</f>
        <v>1</v>
      </c>
      <c r="M9" s="48"/>
      <c r="N9" s="46"/>
      <c r="O9" s="47">
        <f>IF(AR5&gt;AS5,2,$AG$3)</f>
        <v>2</v>
      </c>
      <c r="P9" s="48"/>
      <c r="Q9" s="46"/>
      <c r="R9" s="47">
        <f>IF(AR12&gt;AS12,2,$AG$3)</f>
        <v>2</v>
      </c>
      <c r="S9" s="48"/>
      <c r="T9" s="46"/>
      <c r="U9" s="47"/>
      <c r="V9" s="58"/>
      <c r="W9" s="195">
        <f>SUM(F9,I9,L9,O9,R9,U9)</f>
        <v>6</v>
      </c>
      <c r="X9" s="197">
        <f>IF(($AG$3=1),IF(CY8=1,CS8*10,0),0)</f>
        <v>0</v>
      </c>
      <c r="Y9" s="195">
        <f>IF(($AG$3=1),RANK(DB8,$DB$6:$DB$17,0),0)</f>
        <v>3</v>
      </c>
      <c r="Z9" s="57"/>
      <c r="AA9" s="199">
        <f>IF(C9="","",VLOOKUP(C9,'[2]Список участников'!A:L,8,FALSE))</f>
        <v>0</v>
      </c>
      <c r="AC9" s="200">
        <f>IF(C9&gt;0,1,0)</f>
        <v>1</v>
      </c>
      <c r="AD9" s="200"/>
      <c r="AE9" s="17" t="str">
        <f>IF(C17=0," ","6-2")</f>
        <v>6-2</v>
      </c>
      <c r="AF9" s="102" t="str">
        <f>IF(C17=0," ",CONCATENATE(D17,"-",D9))</f>
        <v>-КОСТАНАЙ</v>
      </c>
      <c r="AG9" s="20"/>
      <c r="AH9" s="23"/>
      <c r="AI9" s="20"/>
      <c r="AJ9" s="23"/>
      <c r="AK9" s="20"/>
      <c r="AL9" s="23"/>
      <c r="AM9" s="20"/>
      <c r="AN9" s="23"/>
      <c r="AO9" s="20"/>
      <c r="AP9" s="28"/>
      <c r="AQ9" s="15"/>
      <c r="AR9" s="14" t="str">
        <f t="shared" si="0"/>
        <v/>
      </c>
      <c r="AS9" s="14" t="str">
        <f t="shared" si="1"/>
        <v/>
      </c>
      <c r="AT9" s="12">
        <f t="shared" si="2"/>
        <v>0</v>
      </c>
      <c r="AU9" s="12">
        <f t="shared" si="3"/>
        <v>0</v>
      </c>
      <c r="AV9" s="12">
        <f t="shared" si="4"/>
        <v>0</v>
      </c>
      <c r="AW9" s="12">
        <f t="shared" si="5"/>
        <v>0</v>
      </c>
      <c r="AX9" s="12">
        <f t="shared" si="6"/>
        <v>0</v>
      </c>
      <c r="AY9" s="11"/>
      <c r="AZ9" s="12">
        <f t="shared" si="7"/>
        <v>0</v>
      </c>
      <c r="BA9" s="12">
        <f t="shared" si="8"/>
        <v>0</v>
      </c>
      <c r="BB9" s="12">
        <f t="shared" si="9"/>
        <v>0</v>
      </c>
      <c r="BC9" s="12">
        <f t="shared" si="10"/>
        <v>0</v>
      </c>
      <c r="BD9" s="12">
        <f t="shared" si="11"/>
        <v>0</v>
      </c>
      <c r="BE9" s="11"/>
      <c r="BF9" s="12" t="str">
        <f t="shared" si="12"/>
        <v/>
      </c>
      <c r="BG9" s="12" t="str">
        <f t="shared" si="13"/>
        <v/>
      </c>
      <c r="BH9" s="12" t="str">
        <f t="shared" si="14"/>
        <v/>
      </c>
      <c r="BI9" s="12" t="str">
        <f t="shared" si="15"/>
        <v/>
      </c>
      <c r="BJ9" s="12" t="str">
        <f t="shared" si="16"/>
        <v/>
      </c>
      <c r="BK9" s="11"/>
      <c r="BL9" s="12" t="str">
        <f t="shared" si="17"/>
        <v/>
      </c>
      <c r="BM9" s="12" t="str">
        <f t="shared" si="18"/>
        <v/>
      </c>
      <c r="BN9" s="12" t="str">
        <f t="shared" si="19"/>
        <v/>
      </c>
      <c r="BO9" s="12" t="str">
        <f t="shared" si="20"/>
        <v/>
      </c>
      <c r="BP9" s="12" t="str">
        <f t="shared" si="21"/>
        <v/>
      </c>
      <c r="BQ9" s="11"/>
      <c r="BR9" s="13" t="str">
        <f t="shared" si="22"/>
        <v/>
      </c>
      <c r="BS9" s="13" t="str">
        <f t="shared" si="23"/>
        <v/>
      </c>
      <c r="BT9" s="13" t="str">
        <f t="shared" si="24"/>
        <v/>
      </c>
      <c r="BU9" s="5" t="str">
        <f t="shared" si="25"/>
        <v/>
      </c>
      <c r="BV9" s="223"/>
      <c r="BX9" s="30"/>
      <c r="BY9" s="34">
        <f>((AS17+AS14)/(AR17+AR14))/10</f>
        <v>0.05</v>
      </c>
      <c r="BZ9" s="34">
        <f>((AS17+AR5)/(AR17+AS5))/10</f>
        <v>0.16666666666666669</v>
      </c>
      <c r="CA9" s="34">
        <f>((AS17+AR12)/(AR17+AS12))/10</f>
        <v>0.16666666666666669</v>
      </c>
      <c r="CB9" s="34" t="e">
        <f>((AS17+AS9)/(AR17+AR9))/10</f>
        <v>#VALUE!</v>
      </c>
      <c r="CC9" s="34">
        <f>((AS14+AR5)/(AR14+AS5))/10</f>
        <v>0.13333333333333333</v>
      </c>
      <c r="CD9" s="34">
        <f>((AS14+AR12)/(AR14+AS12))/10</f>
        <v>0.13333333333333333</v>
      </c>
      <c r="CE9" s="34" t="e">
        <f>((AS14+AS9)/(AR14+AR9))/10</f>
        <v>#VALUE!</v>
      </c>
      <c r="CF9" s="34" t="e">
        <f>((AR5+AR12)/(AS5+AS12))/10</f>
        <v>#DIV/0!</v>
      </c>
      <c r="CG9" s="34" t="e">
        <f>((AR5+AS9)/(AS5+AR9))/10</f>
        <v>#VALUE!</v>
      </c>
      <c r="CH9" s="34" t="e">
        <f>((AR12+AS12)/(AS9+AR9))/10</f>
        <v>#VALUE!</v>
      </c>
      <c r="CJ9" s="30">
        <v>4</v>
      </c>
      <c r="CK9" s="36">
        <f>IF(AR8&gt;AS8,CR12+0.1,CR12-0.1)</f>
        <v>4.9000000000000004</v>
      </c>
      <c r="CL9" s="36">
        <f>IF(AS5&gt;AR5,CR12+0.1,CR12-0.1)</f>
        <v>4.9000000000000004</v>
      </c>
      <c r="CM9" s="36">
        <f>IF(AS20&gt;AT20,CR12+0.1,CR12-0.1)</f>
        <v>4.9000000000000004</v>
      </c>
      <c r="CN9" s="35"/>
      <c r="CO9" s="36">
        <f>IF(AS16&gt;AR16,CR12+0.1,CR12-0.1)</f>
        <v>5.0999999999999996</v>
      </c>
      <c r="CP9" s="36">
        <f>IF(AR13&gt;AS13,CR12+0.1,CR12-0.1)</f>
        <v>4.9000000000000004</v>
      </c>
      <c r="CQ9" s="69"/>
      <c r="CR9" s="186"/>
      <c r="CS9" s="186"/>
      <c r="CT9" s="186"/>
      <c r="CV9" s="186"/>
      <c r="CW9" s="203"/>
      <c r="CY9" s="186"/>
      <c r="DA9" s="203"/>
      <c r="DB9" s="186"/>
    </row>
    <row r="10" spans="2:106" ht="12" customHeight="1" x14ac:dyDescent="0.25">
      <c r="B10" s="204"/>
      <c r="C10" s="205"/>
      <c r="D10" s="108" t="s">
        <v>71</v>
      </c>
      <c r="E10" s="212" t="str">
        <f>IF(AS17&gt;AR17,BT17,BU17)</f>
        <v>2 : 3</v>
      </c>
      <c r="F10" s="213"/>
      <c r="G10" s="214"/>
      <c r="H10" s="207"/>
      <c r="I10" s="208"/>
      <c r="J10" s="209"/>
      <c r="K10" s="215" t="str">
        <f>IF(AS14&gt;AR14,BT14,BU14)</f>
        <v>1 : 3</v>
      </c>
      <c r="L10" s="213"/>
      <c r="M10" s="214"/>
      <c r="N10" s="215" t="str">
        <f>IF(AR5&gt;AS5,BT5,BU5)</f>
        <v>1, 1, 1</v>
      </c>
      <c r="O10" s="213"/>
      <c r="P10" s="214"/>
      <c r="Q10" s="215" t="str">
        <f>IF(AR12&gt;AS12,BT12,BU12)</f>
        <v>1, 1, 1</v>
      </c>
      <c r="R10" s="213"/>
      <c r="S10" s="214"/>
      <c r="T10" s="215"/>
      <c r="U10" s="213"/>
      <c r="V10" s="213"/>
      <c r="W10" s="210"/>
      <c r="X10" s="211"/>
      <c r="Y10" s="210"/>
      <c r="Z10" s="57"/>
      <c r="AA10" s="199"/>
      <c r="AC10" s="200"/>
      <c r="AD10" s="200"/>
      <c r="AE10" s="17" t="str">
        <f>IF(C15=0," ","5-3")</f>
        <v>5-3</v>
      </c>
      <c r="AF10" s="102" t="str">
        <f>IF(C15=0," ",CONCATENATE(D15,"-",D11))</f>
        <v>ASM-AURORA</v>
      </c>
      <c r="AG10" s="20">
        <v>1</v>
      </c>
      <c r="AH10" s="23">
        <v>2</v>
      </c>
      <c r="AI10" s="20">
        <v>1</v>
      </c>
      <c r="AJ10" s="23">
        <v>2</v>
      </c>
      <c r="AK10" s="20">
        <v>2</v>
      </c>
      <c r="AL10" s="23">
        <v>1</v>
      </c>
      <c r="AM10" s="20">
        <v>1</v>
      </c>
      <c r="AN10" s="23">
        <v>2</v>
      </c>
      <c r="AO10" s="20"/>
      <c r="AP10" s="28"/>
      <c r="AQ10" s="15"/>
      <c r="AR10" s="14">
        <f t="shared" si="0"/>
        <v>1</v>
      </c>
      <c r="AS10" s="14">
        <f t="shared" si="1"/>
        <v>3</v>
      </c>
      <c r="AT10" s="12">
        <f t="shared" si="2"/>
        <v>0</v>
      </c>
      <c r="AU10" s="12">
        <f t="shared" si="3"/>
        <v>0</v>
      </c>
      <c r="AV10" s="12">
        <f t="shared" si="4"/>
        <v>1</v>
      </c>
      <c r="AW10" s="12">
        <f t="shared" si="5"/>
        <v>0</v>
      </c>
      <c r="AX10" s="12">
        <f t="shared" si="6"/>
        <v>0</v>
      </c>
      <c r="AY10" s="11"/>
      <c r="AZ10" s="12">
        <f t="shared" si="7"/>
        <v>1</v>
      </c>
      <c r="BA10" s="12">
        <f t="shared" si="8"/>
        <v>1</v>
      </c>
      <c r="BB10" s="12">
        <f t="shared" si="9"/>
        <v>0</v>
      </c>
      <c r="BC10" s="12">
        <f t="shared" si="10"/>
        <v>1</v>
      </c>
      <c r="BD10" s="12">
        <f t="shared" si="11"/>
        <v>0</v>
      </c>
      <c r="BE10" s="11"/>
      <c r="BF10" s="12">
        <f t="shared" si="12"/>
        <v>-1</v>
      </c>
      <c r="BG10" s="12" t="str">
        <f t="shared" si="13"/>
        <v>, -1</v>
      </c>
      <c r="BH10" s="12" t="str">
        <f t="shared" si="14"/>
        <v>, 1</v>
      </c>
      <c r="BI10" s="12" t="str">
        <f t="shared" si="15"/>
        <v>, -1</v>
      </c>
      <c r="BJ10" s="12" t="str">
        <f t="shared" si="16"/>
        <v/>
      </c>
      <c r="BK10" s="11"/>
      <c r="BL10" s="12">
        <f t="shared" si="17"/>
        <v>1</v>
      </c>
      <c r="BM10" s="12" t="str">
        <f t="shared" si="18"/>
        <v>, 1</v>
      </c>
      <c r="BN10" s="12" t="str">
        <f t="shared" si="19"/>
        <v>, -1</v>
      </c>
      <c r="BO10" s="12" t="str">
        <f t="shared" si="20"/>
        <v>, 1</v>
      </c>
      <c r="BP10" s="12" t="str">
        <f t="shared" si="21"/>
        <v/>
      </c>
      <c r="BQ10" s="11"/>
      <c r="BR10" s="13" t="str">
        <f t="shared" si="22"/>
        <v>-1, -1, 1, -1</v>
      </c>
      <c r="BS10" s="13" t="str">
        <f t="shared" si="23"/>
        <v>1, 1, -1, 1</v>
      </c>
      <c r="BT10" s="13" t="str">
        <f t="shared" si="24"/>
        <v>1, 1, -1, 1</v>
      </c>
      <c r="BU10" s="5" t="str">
        <f t="shared" si="25"/>
        <v>1 : 3</v>
      </c>
      <c r="BV10" s="223"/>
      <c r="BX10" s="30">
        <v>3</v>
      </c>
      <c r="BY10" s="31" t="s">
        <v>22</v>
      </c>
      <c r="BZ10" s="31" t="s">
        <v>30</v>
      </c>
      <c r="CA10" s="31" t="s">
        <v>16</v>
      </c>
      <c r="CB10" s="31" t="s">
        <v>31</v>
      </c>
      <c r="CC10" s="31" t="s">
        <v>15</v>
      </c>
      <c r="CD10" s="31" t="s">
        <v>19</v>
      </c>
      <c r="CE10" s="31" t="s">
        <v>27</v>
      </c>
      <c r="CF10" s="31" t="s">
        <v>29</v>
      </c>
      <c r="CG10" s="31" t="s">
        <v>20</v>
      </c>
      <c r="CH10" s="31" t="s">
        <v>24</v>
      </c>
      <c r="CJ10" s="30">
        <v>5</v>
      </c>
      <c r="CK10" s="36">
        <f>IF(AS6&gt;AR6,CR14+0.1,CR14-0.1)</f>
        <v>3.9</v>
      </c>
      <c r="CL10" s="36">
        <f>IF(AS12&gt;AR12,CR14+0.1,CR14-0.1)</f>
        <v>3.9</v>
      </c>
      <c r="CM10" s="36">
        <f>IF(AR10&gt;AS10,CR14+0.1,CR14-0.1)</f>
        <v>3.9</v>
      </c>
      <c r="CN10" s="36">
        <f>IF(AR16&gt;AS16,CR14+0.1,CR14-0.1)</f>
        <v>3.9</v>
      </c>
      <c r="CO10" s="37"/>
      <c r="CP10" s="36">
        <f>IF(AR19&gt;AS19,CR14+0.1,CR14-0.1)</f>
        <v>3.9</v>
      </c>
      <c r="CQ10" s="32"/>
      <c r="CR10" s="185">
        <f>W11</f>
        <v>7</v>
      </c>
      <c r="CS10" s="185">
        <f>IF(AND(CR10=CR6,CR10=CR8),BY11,(IF(AND(CR10=CR6,CR10=CR12),BZ11,(IF(AND(CR10=CR6,CR10=CR14),CA11,(IF(AND(CR10=CR6,CR10=CR16),CB11,(IF(AND(CR10=CR8,CR10=CR12),CC11,(IF(AND(CR10=CR8,CR10=CR14),CD11,(IF(AND(CR10=CR8,CR10=CR16),CE11,(IF(AND(CR10=CR12,CR10=CR14),CF11,(IF(AND(CR10=CR12,CR10=CR16),CG11,(IF(AND(CR10=CR14,CR10=CR16),CH11,999)))))))))))))))))))</f>
        <v>999</v>
      </c>
      <c r="CT10" s="185">
        <f t="shared" ref="CT10" si="29">IF(CY10=1,CR10+CS10,CS10)</f>
        <v>999</v>
      </c>
      <c r="CV10" s="185">
        <f>CR10</f>
        <v>7</v>
      </c>
      <c r="CW10" s="202">
        <f>IF(CV10=CV6,CK8,(IF(CV10=CV8,CL8,(IF(CV10=CV12,CN8,(IF(CV10=CV14,CO8,(IF(CV10=CV16,CP8,999)))))))))</f>
        <v>999</v>
      </c>
      <c r="CY10" s="185">
        <f t="shared" ref="CY10" si="30">IF(CS10&lt;&gt;999,1,0)</f>
        <v>0</v>
      </c>
      <c r="DA10" s="202">
        <f>IF(CY10=1,CT10,CW10)</f>
        <v>999</v>
      </c>
      <c r="DB10" s="185">
        <f t="shared" ref="DB10" si="31">IF(DA10&lt;&gt;999,DA10,CV10)</f>
        <v>7</v>
      </c>
    </row>
    <row r="11" spans="2:106" ht="12" customHeight="1" x14ac:dyDescent="0.25">
      <c r="B11" s="187">
        <v>3</v>
      </c>
      <c r="C11" s="189">
        <f>[1]Лист3!$A$4</f>
        <v>49</v>
      </c>
      <c r="D11" s="107" t="s">
        <v>76</v>
      </c>
      <c r="E11" s="58"/>
      <c r="F11" s="47">
        <f>IF(AS11&gt;AR11,2,$AG$3)</f>
        <v>1</v>
      </c>
      <c r="G11" s="48"/>
      <c r="H11" s="46"/>
      <c r="I11" s="47">
        <f>IF(AR14&gt;AS14,2,$AG$3)</f>
        <v>2</v>
      </c>
      <c r="J11" s="48"/>
      <c r="K11" s="191"/>
      <c r="L11" s="192"/>
      <c r="M11" s="206"/>
      <c r="N11" s="46"/>
      <c r="O11" s="47">
        <f>IF(AR18&gt;AS18,2,$AG$3)</f>
        <v>2</v>
      </c>
      <c r="P11" s="48"/>
      <c r="Q11" s="46"/>
      <c r="R11" s="47">
        <f>IF(AS10&gt;AR10,2,$AG$3)</f>
        <v>2</v>
      </c>
      <c r="S11" s="48"/>
      <c r="T11" s="46"/>
      <c r="U11" s="47"/>
      <c r="V11" s="58"/>
      <c r="W11" s="195">
        <f>SUM(F11,I11,L11,O11,R11,U11)</f>
        <v>7</v>
      </c>
      <c r="X11" s="197">
        <f>IF(($AG$3=1),IF(CY10=1,CS10*10,0),0)</f>
        <v>0</v>
      </c>
      <c r="Y11" s="195">
        <f>IF(($AG$3=1),RANK(DB10,$DB$6:$DB$17,0),0)</f>
        <v>2</v>
      </c>
      <c r="Z11" s="57"/>
      <c r="AA11" s="199">
        <f>IF(C11="","",VLOOKUP(C11,'[2]Список участников'!A:L,8,FALSE))</f>
        <v>0</v>
      </c>
      <c r="AC11" s="200">
        <f>IF(C11&gt;0,1,0)</f>
        <v>1</v>
      </c>
      <c r="AD11" s="200"/>
      <c r="AE11" s="17" t="s">
        <v>18</v>
      </c>
      <c r="AF11" s="102" t="str">
        <f>IF(C11=0," ",CONCATENATE(D7,"-",D11))</f>
        <v>DREAM TEAM-AURORA</v>
      </c>
      <c r="AG11" s="20">
        <v>1</v>
      </c>
      <c r="AH11" s="23">
        <v>2</v>
      </c>
      <c r="AI11" s="20">
        <v>2</v>
      </c>
      <c r="AJ11" s="23">
        <v>1</v>
      </c>
      <c r="AK11" s="20">
        <v>2</v>
      </c>
      <c r="AL11" s="23">
        <v>1</v>
      </c>
      <c r="AM11" s="20">
        <v>2</v>
      </c>
      <c r="AN11" s="23">
        <v>1</v>
      </c>
      <c r="AO11" s="20"/>
      <c r="AP11" s="28"/>
      <c r="AQ11" s="15"/>
      <c r="AR11" s="14">
        <f t="shared" si="0"/>
        <v>3</v>
      </c>
      <c r="AS11" s="14">
        <f t="shared" si="1"/>
        <v>1</v>
      </c>
      <c r="AT11" s="12">
        <f t="shared" si="2"/>
        <v>0</v>
      </c>
      <c r="AU11" s="12">
        <f t="shared" si="3"/>
        <v>1</v>
      </c>
      <c r="AV11" s="12">
        <f t="shared" si="4"/>
        <v>1</v>
      </c>
      <c r="AW11" s="12">
        <f t="shared" si="5"/>
        <v>1</v>
      </c>
      <c r="AX11" s="12">
        <f t="shared" si="6"/>
        <v>0</v>
      </c>
      <c r="AY11" s="11"/>
      <c r="AZ11" s="12">
        <f t="shared" si="7"/>
        <v>1</v>
      </c>
      <c r="BA11" s="12">
        <f t="shared" si="8"/>
        <v>0</v>
      </c>
      <c r="BB11" s="12">
        <f t="shared" si="9"/>
        <v>0</v>
      </c>
      <c r="BC11" s="12">
        <f t="shared" si="10"/>
        <v>0</v>
      </c>
      <c r="BD11" s="12">
        <f t="shared" si="11"/>
        <v>0</v>
      </c>
      <c r="BE11" s="11"/>
      <c r="BF11" s="12">
        <f t="shared" si="12"/>
        <v>-1</v>
      </c>
      <c r="BG11" s="12" t="str">
        <f t="shared" si="13"/>
        <v>, 1</v>
      </c>
      <c r="BH11" s="12" t="str">
        <f t="shared" si="14"/>
        <v>, 1</v>
      </c>
      <c r="BI11" s="12" t="str">
        <f t="shared" si="15"/>
        <v>, 1</v>
      </c>
      <c r="BJ11" s="12" t="str">
        <f t="shared" si="16"/>
        <v/>
      </c>
      <c r="BK11" s="11"/>
      <c r="BL11" s="12">
        <f t="shared" si="17"/>
        <v>1</v>
      </c>
      <c r="BM11" s="12" t="str">
        <f t="shared" si="18"/>
        <v>, -1</v>
      </c>
      <c r="BN11" s="12" t="str">
        <f t="shared" si="19"/>
        <v>, -1</v>
      </c>
      <c r="BO11" s="12" t="str">
        <f t="shared" si="20"/>
        <v>, -1</v>
      </c>
      <c r="BP11" s="12" t="str">
        <f t="shared" si="21"/>
        <v/>
      </c>
      <c r="BQ11" s="11"/>
      <c r="BR11" s="13" t="str">
        <f t="shared" si="22"/>
        <v>-1, 1, 1, 1</v>
      </c>
      <c r="BS11" s="13" t="str">
        <f t="shared" si="23"/>
        <v>1, -1, -1, -1</v>
      </c>
      <c r="BT11" s="13" t="str">
        <f t="shared" si="24"/>
        <v>-1, 1, 1, 1</v>
      </c>
      <c r="BU11" s="5" t="str">
        <f t="shared" si="25"/>
        <v>1 : 3</v>
      </c>
      <c r="BV11" s="223"/>
      <c r="BX11" s="30"/>
      <c r="BY11" s="34">
        <f>((AS11+AR14)/(AR11+AS14))/10</f>
        <v>0.1</v>
      </c>
      <c r="BZ11" s="34">
        <f>((AS11+AR18)/(AR11+AS18))/10</f>
        <v>0.1</v>
      </c>
      <c r="CA11" s="34">
        <f>((AS11+AS10)/(AR11+AR10))/10</f>
        <v>0.1</v>
      </c>
      <c r="CB11" s="34" t="e">
        <f>((AS11+AR7)/(AR11+AS7))/10</f>
        <v>#VALUE!</v>
      </c>
      <c r="CC11" s="34">
        <f>((AR14+AR18)/(AS14+AS18))/10</f>
        <v>0.3</v>
      </c>
      <c r="CD11" s="34">
        <f>((AR14+AS10)/(AS14+AR10))/10</f>
        <v>0.3</v>
      </c>
      <c r="CE11" s="34" t="e">
        <f>((AR14+AR7)/(AS14+AS7))/10</f>
        <v>#VALUE!</v>
      </c>
      <c r="CF11" s="34">
        <f>((AR18+AS10)/(AS18+AR10))/10</f>
        <v>0.3</v>
      </c>
      <c r="CG11" s="34" t="e">
        <f>((AR18+AR7)/(AS18+AS7))/10</f>
        <v>#VALUE!</v>
      </c>
      <c r="CH11" s="34" t="e">
        <f>((AS10+AR7)/(AR10+AS7))/10</f>
        <v>#VALUE!</v>
      </c>
      <c r="CJ11" s="30">
        <v>6</v>
      </c>
      <c r="CK11" s="36">
        <f>IF(AR15&gt;AS15,CR16+0.1,CR16-0.1)</f>
        <v>-0.1</v>
      </c>
      <c r="CL11" s="36">
        <f>IF(AR9&gt;AS9,CR16+0.1,CR16-0.1)</f>
        <v>-0.1</v>
      </c>
      <c r="CM11" s="36">
        <f>IF(AS7&gt;AR7,CR16+0.1,CR16-0.1)</f>
        <v>-0.1</v>
      </c>
      <c r="CN11" s="36">
        <f>IF(AS13&gt;AR13,CR16+0.1,CR16-0.1)</f>
        <v>-0.1</v>
      </c>
      <c r="CO11" s="36">
        <f>IF(AS19&gt;AR19,CR16+0.1,CR16-0.1)</f>
        <v>-0.1</v>
      </c>
      <c r="CP11" s="35"/>
      <c r="CQ11" s="69"/>
      <c r="CR11" s="186"/>
      <c r="CS11" s="186"/>
      <c r="CT11" s="186"/>
      <c r="CV11" s="186"/>
      <c r="CW11" s="203"/>
      <c r="CY11" s="186"/>
      <c r="DA11" s="203"/>
      <c r="DB11" s="186"/>
    </row>
    <row r="12" spans="2:106" ht="12" customHeight="1" x14ac:dyDescent="0.25">
      <c r="B12" s="204"/>
      <c r="C12" s="205"/>
      <c r="D12" s="108" t="s">
        <v>39</v>
      </c>
      <c r="E12" s="212" t="str">
        <f>IF(AS11&gt;AR11,BT11,BU11)</f>
        <v>1 : 3</v>
      </c>
      <c r="F12" s="213"/>
      <c r="G12" s="214"/>
      <c r="H12" s="215" t="str">
        <f>IF(AR14&gt;AS14,BT14,BU14)</f>
        <v>1, -1, 1, 1</v>
      </c>
      <c r="I12" s="213"/>
      <c r="J12" s="214"/>
      <c r="K12" s="207"/>
      <c r="L12" s="208"/>
      <c r="M12" s="209"/>
      <c r="N12" s="215" t="str">
        <f>IF(AR18&gt;AS18,BT18,BU18)</f>
        <v>1, -1, 1, 1</v>
      </c>
      <c r="O12" s="213"/>
      <c r="P12" s="214"/>
      <c r="Q12" s="215" t="str">
        <f>IF(AS10&gt;AR10,BT10,BU10)</f>
        <v>1, 1, -1, 1</v>
      </c>
      <c r="R12" s="213"/>
      <c r="S12" s="214"/>
      <c r="T12" s="215"/>
      <c r="U12" s="213"/>
      <c r="V12" s="213"/>
      <c r="W12" s="210"/>
      <c r="X12" s="211"/>
      <c r="Y12" s="210"/>
      <c r="Z12" s="57"/>
      <c r="AA12" s="199"/>
      <c r="AC12" s="200"/>
      <c r="AD12" s="200"/>
      <c r="AE12" s="17" t="str">
        <f>IF(C15=0," ","2-5")</f>
        <v>2-5</v>
      </c>
      <c r="AF12" s="102" t="str">
        <f>IF(C15=0," ",CONCATENATE(D9,"-",D15))</f>
        <v>КОСТАНАЙ-ASM</v>
      </c>
      <c r="AG12" s="20">
        <v>2</v>
      </c>
      <c r="AH12" s="23">
        <v>1</v>
      </c>
      <c r="AI12" s="20">
        <v>2</v>
      </c>
      <c r="AJ12" s="23">
        <v>1</v>
      </c>
      <c r="AK12" s="20">
        <v>2</v>
      </c>
      <c r="AL12" s="23">
        <v>1</v>
      </c>
      <c r="AM12" s="20"/>
      <c r="AN12" s="23"/>
      <c r="AO12" s="20"/>
      <c r="AP12" s="28"/>
      <c r="AQ12" s="15"/>
      <c r="AR12" s="14">
        <f t="shared" si="0"/>
        <v>3</v>
      </c>
      <c r="AS12" s="14">
        <f t="shared" si="1"/>
        <v>0</v>
      </c>
      <c r="AT12" s="12">
        <f t="shared" si="2"/>
        <v>1</v>
      </c>
      <c r="AU12" s="12">
        <f t="shared" si="3"/>
        <v>1</v>
      </c>
      <c r="AV12" s="12">
        <f t="shared" si="4"/>
        <v>1</v>
      </c>
      <c r="AW12" s="12">
        <f t="shared" si="5"/>
        <v>0</v>
      </c>
      <c r="AX12" s="12">
        <f t="shared" si="6"/>
        <v>0</v>
      </c>
      <c r="AY12" s="11"/>
      <c r="AZ12" s="12">
        <f t="shared" si="7"/>
        <v>0</v>
      </c>
      <c r="BA12" s="12">
        <f t="shared" si="8"/>
        <v>0</v>
      </c>
      <c r="BB12" s="12">
        <f t="shared" si="9"/>
        <v>0</v>
      </c>
      <c r="BC12" s="12">
        <f t="shared" si="10"/>
        <v>0</v>
      </c>
      <c r="BD12" s="12">
        <f t="shared" si="11"/>
        <v>0</v>
      </c>
      <c r="BE12" s="11"/>
      <c r="BF12" s="12">
        <f t="shared" si="12"/>
        <v>1</v>
      </c>
      <c r="BG12" s="12" t="str">
        <f t="shared" si="13"/>
        <v>, 1</v>
      </c>
      <c r="BH12" s="12" t="str">
        <f t="shared" si="14"/>
        <v>, 1</v>
      </c>
      <c r="BI12" s="12" t="str">
        <f t="shared" si="15"/>
        <v/>
      </c>
      <c r="BJ12" s="12" t="str">
        <f t="shared" si="16"/>
        <v/>
      </c>
      <c r="BK12" s="11"/>
      <c r="BL12" s="12">
        <f t="shared" si="17"/>
        <v>-1</v>
      </c>
      <c r="BM12" s="12" t="str">
        <f t="shared" si="18"/>
        <v>, -1</v>
      </c>
      <c r="BN12" s="12" t="str">
        <f t="shared" si="19"/>
        <v>, -1</v>
      </c>
      <c r="BO12" s="12" t="str">
        <f t="shared" si="20"/>
        <v/>
      </c>
      <c r="BP12" s="12" t="str">
        <f t="shared" si="21"/>
        <v/>
      </c>
      <c r="BQ12" s="11"/>
      <c r="BR12" s="13" t="str">
        <f t="shared" si="22"/>
        <v>1, 1, 1</v>
      </c>
      <c r="BS12" s="13" t="str">
        <f t="shared" si="23"/>
        <v>-1, -1, -1</v>
      </c>
      <c r="BT12" s="13" t="str">
        <f t="shared" si="24"/>
        <v>1, 1, 1</v>
      </c>
      <c r="BU12" s="5" t="str">
        <f t="shared" si="25"/>
        <v>0 : 3</v>
      </c>
      <c r="BV12" s="223"/>
      <c r="BX12" s="30">
        <v>4</v>
      </c>
      <c r="BY12" s="31" t="s">
        <v>22</v>
      </c>
      <c r="BZ12" s="31" t="s">
        <v>18</v>
      </c>
      <c r="CA12" s="31" t="s">
        <v>16</v>
      </c>
      <c r="CB12" s="31" t="s">
        <v>31</v>
      </c>
      <c r="CC12" s="31" t="s">
        <v>26</v>
      </c>
      <c r="CD12" s="31" t="s">
        <v>19</v>
      </c>
      <c r="CE12" s="31" t="s">
        <v>27</v>
      </c>
      <c r="CF12" s="31" t="s">
        <v>28</v>
      </c>
      <c r="CG12" s="31" t="s">
        <v>17</v>
      </c>
      <c r="CH12" s="31" t="s">
        <v>24</v>
      </c>
      <c r="CJ12" s="69"/>
      <c r="CK12" s="32"/>
      <c r="CL12" s="32"/>
      <c r="CM12" s="32"/>
      <c r="CN12" s="32"/>
      <c r="CO12" s="32"/>
      <c r="CP12" s="32"/>
      <c r="CQ12" s="32"/>
      <c r="CR12" s="185">
        <f>W13</f>
        <v>5</v>
      </c>
      <c r="CS12" s="185">
        <f>IF(AND(CR12=CR6,CR12=CR8),BY13,(IF(AND(CR12=CR6,CR12=CR10),BZ13,(IF(AND(CR12=CR6,CR12=CR14),CA13,(IF(AND(CR12=CR6,CR12=CR16),CB13,(IF(AND(CR12=CR8,CR12=CR10),CC13,(IF(AND(CR12=CR8,CR12=CR14),CD13,(IF(AND(CR12=CR8,CR12=CR16),CE13,(IF(AND(CR12=CR10,CR12=CR14),CF13,(IF(AND(CR12=CR10,CR12=CR16),CG13,(IF(AND(CR12=CR14,CR12=CR16),CH13,999)))))))))))))))))))</f>
        <v>999</v>
      </c>
      <c r="CT12" s="185">
        <f t="shared" ref="CT12" si="32">IF(CY12=1,CR12+CS12,CS12)</f>
        <v>999</v>
      </c>
      <c r="CV12" s="185">
        <f>CR12</f>
        <v>5</v>
      </c>
      <c r="CW12" s="202">
        <f>IF(CV12=CV6,CK9,(IF(CV12=CV8,CL9,(IF(CV12=CV10,CM9,(IF(CV12=CV14,CO9,(IF(CV12=CV16,CP9,999)))))))))</f>
        <v>999</v>
      </c>
      <c r="CY12" s="185">
        <f t="shared" ref="CY12" si="33">IF(CS12&lt;&gt;999,1,0)</f>
        <v>0</v>
      </c>
      <c r="DA12" s="202">
        <f>IF(CY12=1,CT12,CW12)</f>
        <v>999</v>
      </c>
      <c r="DB12" s="185">
        <f t="shared" ref="DB12" si="34">IF(DA12&lt;&gt;999,DA12,CV12)</f>
        <v>5</v>
      </c>
    </row>
    <row r="13" spans="2:106" ht="12" customHeight="1" x14ac:dyDescent="0.25">
      <c r="B13" s="187">
        <v>4</v>
      </c>
      <c r="C13" s="189">
        <f>[1]Лист3!$A$5</f>
        <v>96</v>
      </c>
      <c r="D13" s="107" t="s">
        <v>83</v>
      </c>
      <c r="E13" s="58"/>
      <c r="F13" s="47">
        <f>IF(AR8&gt;AS8,2,$AG$3)</f>
        <v>1</v>
      </c>
      <c r="G13" s="48"/>
      <c r="H13" s="46"/>
      <c r="I13" s="47">
        <f>IF(AS5&gt;AR5,2,$AG$3)</f>
        <v>1</v>
      </c>
      <c r="J13" s="48"/>
      <c r="K13" s="46"/>
      <c r="L13" s="47">
        <f>IF(AS18&gt;AR18,2,$AG$3)</f>
        <v>1</v>
      </c>
      <c r="M13" s="48"/>
      <c r="N13" s="191"/>
      <c r="O13" s="192"/>
      <c r="P13" s="206"/>
      <c r="Q13" s="46"/>
      <c r="R13" s="47">
        <f>IF(AS16&gt;AR16,2,$AG$3)</f>
        <v>2</v>
      </c>
      <c r="S13" s="48"/>
      <c r="T13" s="46"/>
      <c r="U13" s="47"/>
      <c r="V13" s="58"/>
      <c r="W13" s="195">
        <f>SUM(F13,I13,L13,O13,R13,U13)</f>
        <v>5</v>
      </c>
      <c r="X13" s="197">
        <f>IF(($AG$3=1),IF(CY12=1,CS12*10,0),0)</f>
        <v>0</v>
      </c>
      <c r="Y13" s="195">
        <f>IF(($AG$3=1),RANK(DB12,$DB$6:$DB$17,0),0)</f>
        <v>4</v>
      </c>
      <c r="Z13" s="57"/>
      <c r="AA13" s="199">
        <f>IF(C13="","",VLOOKUP(C13,'[2]Список участников'!A:L,8,FALSE))</f>
        <v>0</v>
      </c>
      <c r="AC13" s="200">
        <f>IF(C13&gt;0,1,0)</f>
        <v>1</v>
      </c>
      <c r="AD13" s="200"/>
      <c r="AE13" s="17" t="str">
        <f>IF(C17=0," ","4-6")</f>
        <v>4-6</v>
      </c>
      <c r="AF13" s="102" t="str">
        <f>IF(C17=0," ",CONCATENATE(D13,"-",D17))</f>
        <v>ОСДЮСШОР-3-</v>
      </c>
      <c r="AG13" s="20"/>
      <c r="AH13" s="23"/>
      <c r="AI13" s="20"/>
      <c r="AJ13" s="23"/>
      <c r="AK13" s="20"/>
      <c r="AL13" s="23"/>
      <c r="AM13" s="20"/>
      <c r="AN13" s="23"/>
      <c r="AO13" s="20"/>
      <c r="AP13" s="28"/>
      <c r="AQ13" s="15"/>
      <c r="AR13" s="14" t="str">
        <f t="shared" si="0"/>
        <v/>
      </c>
      <c r="AS13" s="14" t="str">
        <f t="shared" si="1"/>
        <v/>
      </c>
      <c r="AT13" s="12">
        <f t="shared" si="2"/>
        <v>0</v>
      </c>
      <c r="AU13" s="12">
        <f t="shared" si="3"/>
        <v>0</v>
      </c>
      <c r="AV13" s="12">
        <f t="shared" si="4"/>
        <v>0</v>
      </c>
      <c r="AW13" s="12">
        <f t="shared" si="5"/>
        <v>0</v>
      </c>
      <c r="AX13" s="12">
        <f t="shared" si="6"/>
        <v>0</v>
      </c>
      <c r="AY13" s="11"/>
      <c r="AZ13" s="12">
        <f t="shared" si="7"/>
        <v>0</v>
      </c>
      <c r="BA13" s="12">
        <f t="shared" si="8"/>
        <v>0</v>
      </c>
      <c r="BB13" s="12">
        <f t="shared" si="9"/>
        <v>0</v>
      </c>
      <c r="BC13" s="12">
        <f t="shared" si="10"/>
        <v>0</v>
      </c>
      <c r="BD13" s="12">
        <f t="shared" si="11"/>
        <v>0</v>
      </c>
      <c r="BE13" s="11"/>
      <c r="BF13" s="12" t="str">
        <f t="shared" si="12"/>
        <v/>
      </c>
      <c r="BG13" s="12" t="str">
        <f t="shared" si="13"/>
        <v/>
      </c>
      <c r="BH13" s="12" t="str">
        <f t="shared" si="14"/>
        <v/>
      </c>
      <c r="BI13" s="12" t="str">
        <f t="shared" si="15"/>
        <v/>
      </c>
      <c r="BJ13" s="12" t="str">
        <f t="shared" si="16"/>
        <v/>
      </c>
      <c r="BK13" s="11"/>
      <c r="BL13" s="12" t="str">
        <f t="shared" si="17"/>
        <v/>
      </c>
      <c r="BM13" s="12" t="str">
        <f t="shared" si="18"/>
        <v/>
      </c>
      <c r="BN13" s="12" t="str">
        <f t="shared" si="19"/>
        <v/>
      </c>
      <c r="BO13" s="12" t="str">
        <f t="shared" si="20"/>
        <v/>
      </c>
      <c r="BP13" s="12" t="str">
        <f t="shared" si="21"/>
        <v/>
      </c>
      <c r="BQ13" s="11"/>
      <c r="BR13" s="13" t="str">
        <f t="shared" si="22"/>
        <v/>
      </c>
      <c r="BS13" s="13" t="str">
        <f t="shared" si="23"/>
        <v/>
      </c>
      <c r="BT13" s="13" t="str">
        <f t="shared" si="24"/>
        <v/>
      </c>
      <c r="BU13" s="5" t="str">
        <f t="shared" si="25"/>
        <v/>
      </c>
      <c r="BV13" s="223"/>
      <c r="BX13" s="30"/>
      <c r="BY13" s="34">
        <f>((AR8+AS5)/(AS8+AR5))/10</f>
        <v>1.6666666666666666E-2</v>
      </c>
      <c r="BZ13" s="34">
        <f>((AR8+AS18)/(AS8+AR18))/10</f>
        <v>3.3333333333333333E-2</v>
      </c>
      <c r="CA13" s="34">
        <f>((AR8+AS16)/(AS8+AR16))/10</f>
        <v>0.08</v>
      </c>
      <c r="CB13" s="34" t="e">
        <f>((AR8+AR13)/(AS8+AS13))/10</f>
        <v>#VALUE!</v>
      </c>
      <c r="CC13" s="34">
        <f>((AS5+AS18)/(AR5+AR18))/10</f>
        <v>1.6666666666666666E-2</v>
      </c>
      <c r="CD13" s="34">
        <f>((AS5+AS16)/(AR5+AR16))/10</f>
        <v>0.06</v>
      </c>
      <c r="CE13" s="34" t="e">
        <f>((AS5+AR13)/(AR5+AS13))/10</f>
        <v>#VALUE!</v>
      </c>
      <c r="CF13" s="34">
        <f>((AS18+AS16)/(AR18+AR16))/10</f>
        <v>0.08</v>
      </c>
      <c r="CG13" s="34" t="e">
        <f>((AS18+AR13)/(AR18+AS13))/10</f>
        <v>#VALUE!</v>
      </c>
      <c r="CH13" s="34" t="e">
        <f>((AS16+AR13)/(AR16+AS13))/10</f>
        <v>#VALUE!</v>
      </c>
      <c r="CJ13" s="69"/>
      <c r="CK13" s="69"/>
      <c r="CL13" s="69"/>
      <c r="CM13" s="69"/>
      <c r="CN13" s="69"/>
      <c r="CO13" s="69"/>
      <c r="CP13" s="69"/>
      <c r="CQ13" s="69"/>
      <c r="CR13" s="186"/>
      <c r="CS13" s="186"/>
      <c r="CT13" s="186"/>
      <c r="CV13" s="186"/>
      <c r="CW13" s="203"/>
      <c r="CY13" s="186"/>
      <c r="DA13" s="203"/>
      <c r="DB13" s="186"/>
    </row>
    <row r="14" spans="2:106" ht="12" customHeight="1" x14ac:dyDescent="0.25">
      <c r="B14" s="204"/>
      <c r="C14" s="205"/>
      <c r="D14" s="108" t="s">
        <v>73</v>
      </c>
      <c r="E14" s="212" t="str">
        <f>IF(AR8&gt;AS8,BT8,BU8)</f>
        <v>1 : 3</v>
      </c>
      <c r="F14" s="213"/>
      <c r="G14" s="214"/>
      <c r="H14" s="215" t="str">
        <f>IF(AS5&gt;AR5,BT5,BU5)</f>
        <v>0 : 3</v>
      </c>
      <c r="I14" s="213"/>
      <c r="J14" s="214"/>
      <c r="K14" s="215" t="str">
        <f>IF(AS18&gt;AR18,BT18,BU18)</f>
        <v>1 : 3</v>
      </c>
      <c r="L14" s="213"/>
      <c r="M14" s="214"/>
      <c r="N14" s="207"/>
      <c r="O14" s="208"/>
      <c r="P14" s="209"/>
      <c r="Q14" s="215" t="str">
        <f>IF(AS16&gt;AR16,BT16,BU16)</f>
        <v>1, -1, 1, -1, 1</v>
      </c>
      <c r="R14" s="213"/>
      <c r="S14" s="214"/>
      <c r="T14" s="215"/>
      <c r="U14" s="213"/>
      <c r="V14" s="213"/>
      <c r="W14" s="210"/>
      <c r="X14" s="211"/>
      <c r="Y14" s="210"/>
      <c r="Z14" s="57"/>
      <c r="AA14" s="199"/>
      <c r="AC14" s="200"/>
      <c r="AD14" s="200"/>
      <c r="AE14" s="17" t="s">
        <v>21</v>
      </c>
      <c r="AF14" s="102" t="str">
        <f>CONCATENATE(D11,"-",D9)</f>
        <v>AURORA-КОСТАНАЙ</v>
      </c>
      <c r="AG14" s="20">
        <v>2</v>
      </c>
      <c r="AH14" s="23">
        <v>1</v>
      </c>
      <c r="AI14" s="20">
        <v>1</v>
      </c>
      <c r="AJ14" s="23">
        <v>2</v>
      </c>
      <c r="AK14" s="20">
        <v>2</v>
      </c>
      <c r="AL14" s="23">
        <v>1</v>
      </c>
      <c r="AM14" s="20">
        <v>2</v>
      </c>
      <c r="AN14" s="23">
        <v>1</v>
      </c>
      <c r="AO14" s="20"/>
      <c r="AP14" s="28"/>
      <c r="AQ14" s="15"/>
      <c r="AR14" s="14">
        <f t="shared" si="0"/>
        <v>3</v>
      </c>
      <c r="AS14" s="14">
        <f t="shared" si="1"/>
        <v>1</v>
      </c>
      <c r="AT14" s="12">
        <f t="shared" si="2"/>
        <v>1</v>
      </c>
      <c r="AU14" s="12">
        <f t="shared" si="3"/>
        <v>0</v>
      </c>
      <c r="AV14" s="12">
        <f t="shared" si="4"/>
        <v>1</v>
      </c>
      <c r="AW14" s="12">
        <f t="shared" si="5"/>
        <v>1</v>
      </c>
      <c r="AX14" s="12">
        <f t="shared" si="6"/>
        <v>0</v>
      </c>
      <c r="AY14" s="11"/>
      <c r="AZ14" s="12">
        <f t="shared" si="7"/>
        <v>0</v>
      </c>
      <c r="BA14" s="12">
        <f t="shared" si="8"/>
        <v>1</v>
      </c>
      <c r="BB14" s="12">
        <f t="shared" si="9"/>
        <v>0</v>
      </c>
      <c r="BC14" s="12">
        <f t="shared" si="10"/>
        <v>0</v>
      </c>
      <c r="BD14" s="12">
        <f t="shared" si="11"/>
        <v>0</v>
      </c>
      <c r="BE14" s="11"/>
      <c r="BF14" s="12">
        <f t="shared" si="12"/>
        <v>1</v>
      </c>
      <c r="BG14" s="12" t="str">
        <f t="shared" si="13"/>
        <v>, -1</v>
      </c>
      <c r="BH14" s="12" t="str">
        <f t="shared" si="14"/>
        <v>, 1</v>
      </c>
      <c r="BI14" s="12" t="str">
        <f t="shared" si="15"/>
        <v>, 1</v>
      </c>
      <c r="BJ14" s="12" t="str">
        <f t="shared" si="16"/>
        <v/>
      </c>
      <c r="BK14" s="11"/>
      <c r="BL14" s="12">
        <f t="shared" si="17"/>
        <v>-1</v>
      </c>
      <c r="BM14" s="12" t="str">
        <f t="shared" si="18"/>
        <v>, 1</v>
      </c>
      <c r="BN14" s="12" t="str">
        <f t="shared" si="19"/>
        <v>, -1</v>
      </c>
      <c r="BO14" s="12" t="str">
        <f t="shared" si="20"/>
        <v>, -1</v>
      </c>
      <c r="BP14" s="12" t="str">
        <f t="shared" si="21"/>
        <v/>
      </c>
      <c r="BQ14" s="11"/>
      <c r="BR14" s="13" t="str">
        <f t="shared" si="22"/>
        <v>1, -1, 1, 1</v>
      </c>
      <c r="BS14" s="13" t="str">
        <f t="shared" si="23"/>
        <v>-1, 1, -1, -1</v>
      </c>
      <c r="BT14" s="13" t="str">
        <f t="shared" si="24"/>
        <v>1, -1, 1, 1</v>
      </c>
      <c r="BU14" s="5" t="str">
        <f t="shared" si="25"/>
        <v>1 : 3</v>
      </c>
      <c r="BV14" s="223"/>
      <c r="BX14" s="30">
        <v>5</v>
      </c>
      <c r="BY14" s="31" t="s">
        <v>22</v>
      </c>
      <c r="BZ14" s="31" t="s">
        <v>18</v>
      </c>
      <c r="CA14" s="31" t="s">
        <v>30</v>
      </c>
      <c r="CB14" s="31" t="s">
        <v>31</v>
      </c>
      <c r="CC14" s="31" t="s">
        <v>26</v>
      </c>
      <c r="CD14" s="31" t="s">
        <v>15</v>
      </c>
      <c r="CE14" s="31" t="s">
        <v>27</v>
      </c>
      <c r="CF14" s="31" t="s">
        <v>23</v>
      </c>
      <c r="CG14" s="31" t="s">
        <v>17</v>
      </c>
      <c r="CH14" s="31" t="s">
        <v>20</v>
      </c>
      <c r="CJ14" s="69"/>
      <c r="CK14" s="32"/>
      <c r="CL14" s="32"/>
      <c r="CM14" s="32"/>
      <c r="CN14" s="32"/>
      <c r="CO14" s="32"/>
      <c r="CP14" s="32"/>
      <c r="CQ14" s="32"/>
      <c r="CR14" s="185">
        <f>W15</f>
        <v>4</v>
      </c>
      <c r="CS14" s="185">
        <f>IF(AND(CR14=CR6,CR14=CR8),BY15,(IF(AND(CR14=CR6,CR14=CR10),BZ15,(IF(AND(CR14=CR6,CR14=CR12),CA15,(IF(AND(CR14=CR6,CR14=CR16),CB15,(IF(AND(CR14=CR8,CR14=CR10),CC15,(IF(AND(CR14=CR8,CR14=CR12),CD15,(IF(AND(CR14=CR8,CR14=CR16),CE15,(IF(AND(CR14=CR10,CR14=CR12),CF15,(IF(AND(CR14=CR10,CR14=CR16),CG15,(IF(AND(CR14=CR12,CR14=CR16),CH15,999)))))))))))))))))))</f>
        <v>999</v>
      </c>
      <c r="CT14" s="185">
        <f t="shared" ref="CT14" si="35">IF(CY14=1,CR14+CS14,CS14)</f>
        <v>999</v>
      </c>
      <c r="CV14" s="185">
        <f>CR14</f>
        <v>4</v>
      </c>
      <c r="CW14" s="202">
        <f>IF(CV14=CV6,CK10,(IF(CV14=CV8,CL10,(IF(CV14=CV10,CM10,(IF(CV14=CV12,CN10,(IF(CV14=CV16,CP10,999)))))))))</f>
        <v>999</v>
      </c>
      <c r="CY14" s="185">
        <f t="shared" ref="CY14" si="36">IF(CS14&lt;&gt;999,1,0)</f>
        <v>0</v>
      </c>
      <c r="DA14" s="202">
        <f>IF(CY14=1,CT14,CW14)</f>
        <v>999</v>
      </c>
      <c r="DB14" s="185">
        <f t="shared" ref="DB14" si="37">IF(DA14&lt;&gt;999,DA14,CV14)</f>
        <v>4</v>
      </c>
    </row>
    <row r="15" spans="2:106" ht="12" customHeight="1" x14ac:dyDescent="0.25">
      <c r="B15" s="187">
        <v>5</v>
      </c>
      <c r="C15" s="189">
        <f>[1]Лист3!$A$6</f>
        <v>98</v>
      </c>
      <c r="D15" s="107" t="s">
        <v>79</v>
      </c>
      <c r="E15" s="58"/>
      <c r="F15" s="47">
        <f>IF(AS6&gt;AR6,2,$AG$3)</f>
        <v>1</v>
      </c>
      <c r="G15" s="48"/>
      <c r="H15" s="46"/>
      <c r="I15" s="47">
        <f>IF(AS12&gt;AR12,2,$AG$3)</f>
        <v>1</v>
      </c>
      <c r="J15" s="48"/>
      <c r="K15" s="46"/>
      <c r="L15" s="47">
        <f>IF(AR10&gt;AS10,2,$AG$3)</f>
        <v>1</v>
      </c>
      <c r="M15" s="48"/>
      <c r="N15" s="46"/>
      <c r="O15" s="47">
        <f>IF(AR16&gt;AS16,2,$AG$3)</f>
        <v>1</v>
      </c>
      <c r="P15" s="48"/>
      <c r="Q15" s="191"/>
      <c r="R15" s="192"/>
      <c r="S15" s="206"/>
      <c r="T15" s="46"/>
      <c r="U15" s="47"/>
      <c r="V15" s="58"/>
      <c r="W15" s="195">
        <f>SUM(F15,I15,L15,O15,R15,U15)</f>
        <v>4</v>
      </c>
      <c r="X15" s="197">
        <f>IF(($AG$3=1),IF(CY14=1,CS14*10,0),0)</f>
        <v>0</v>
      </c>
      <c r="Y15" s="195">
        <f>IF(($AG$3=1),RANK(DB14,$DB$6:$DB$17,0),0)</f>
        <v>5</v>
      </c>
      <c r="Z15" s="57"/>
      <c r="AA15" s="199">
        <f>IF(C15="","",VLOOKUP(C15,'[2]Список участников'!A:L,8,FALSE))</f>
        <v>0</v>
      </c>
      <c r="AC15" s="200">
        <f>IF(C15&gt;0,1,0)</f>
        <v>1</v>
      </c>
      <c r="AD15" s="200"/>
      <c r="AE15" s="17" t="str">
        <f>IF(C17=0," ","6-1")</f>
        <v>6-1</v>
      </c>
      <c r="AF15" s="102" t="str">
        <f>IF(C17=0," ",CONCATENATE(D17,"-",D7))</f>
        <v>-DREAM TEAM</v>
      </c>
      <c r="AG15" s="20"/>
      <c r="AH15" s="23"/>
      <c r="AI15" s="20"/>
      <c r="AJ15" s="23"/>
      <c r="AK15" s="20"/>
      <c r="AL15" s="23"/>
      <c r="AM15" s="20"/>
      <c r="AN15" s="23"/>
      <c r="AO15" s="20"/>
      <c r="AP15" s="28"/>
      <c r="AQ15" s="15"/>
      <c r="AR15" s="14" t="str">
        <f t="shared" si="0"/>
        <v/>
      </c>
      <c r="AS15" s="14" t="str">
        <f t="shared" si="1"/>
        <v/>
      </c>
      <c r="AT15" s="12">
        <f t="shared" si="2"/>
        <v>0</v>
      </c>
      <c r="AU15" s="12">
        <f t="shared" si="3"/>
        <v>0</v>
      </c>
      <c r="AV15" s="12">
        <f t="shared" si="4"/>
        <v>0</v>
      </c>
      <c r="AW15" s="12">
        <f t="shared" si="5"/>
        <v>0</v>
      </c>
      <c r="AX15" s="12">
        <f t="shared" si="6"/>
        <v>0</v>
      </c>
      <c r="AY15" s="11"/>
      <c r="AZ15" s="12">
        <f t="shared" si="7"/>
        <v>0</v>
      </c>
      <c r="BA15" s="12">
        <f t="shared" si="8"/>
        <v>0</v>
      </c>
      <c r="BB15" s="12">
        <f t="shared" si="9"/>
        <v>0</v>
      </c>
      <c r="BC15" s="12">
        <f t="shared" si="10"/>
        <v>0</v>
      </c>
      <c r="BD15" s="12">
        <f t="shared" si="11"/>
        <v>0</v>
      </c>
      <c r="BE15" s="11"/>
      <c r="BF15" s="12" t="str">
        <f t="shared" si="12"/>
        <v/>
      </c>
      <c r="BG15" s="12" t="str">
        <f t="shared" si="13"/>
        <v/>
      </c>
      <c r="BH15" s="12" t="str">
        <f t="shared" si="14"/>
        <v/>
      </c>
      <c r="BI15" s="12" t="str">
        <f t="shared" si="15"/>
        <v/>
      </c>
      <c r="BJ15" s="12" t="str">
        <f t="shared" si="16"/>
        <v/>
      </c>
      <c r="BK15" s="11"/>
      <c r="BL15" s="12" t="str">
        <f t="shared" si="17"/>
        <v/>
      </c>
      <c r="BM15" s="12" t="str">
        <f t="shared" si="18"/>
        <v/>
      </c>
      <c r="BN15" s="12" t="str">
        <f t="shared" si="19"/>
        <v/>
      </c>
      <c r="BO15" s="12" t="str">
        <f t="shared" si="20"/>
        <v/>
      </c>
      <c r="BP15" s="12" t="str">
        <f t="shared" si="21"/>
        <v/>
      </c>
      <c r="BQ15" s="11"/>
      <c r="BR15" s="13" t="str">
        <f t="shared" si="22"/>
        <v/>
      </c>
      <c r="BS15" s="13" t="str">
        <f t="shared" si="23"/>
        <v/>
      </c>
      <c r="BT15" s="13" t="str">
        <f t="shared" si="24"/>
        <v/>
      </c>
      <c r="BU15" s="5" t="str">
        <f t="shared" si="25"/>
        <v/>
      </c>
      <c r="BV15" s="223"/>
      <c r="BX15" s="30"/>
      <c r="BY15" s="34">
        <f>((AS6+AS12)/(AR6+AR12))/10</f>
        <v>0</v>
      </c>
      <c r="BZ15" s="34">
        <f>((AS6+AR10)/(AR6+AS10))/10</f>
        <v>1.6666666666666666E-2</v>
      </c>
      <c r="CA15" s="34">
        <f>((AS6+AR16)/(AR6+AS16))/10</f>
        <v>3.3333333333333333E-2</v>
      </c>
      <c r="CB15" s="34" t="e">
        <f>((AS6+AR19)/(AR6+AS19))/10</f>
        <v>#VALUE!</v>
      </c>
      <c r="CC15" s="34">
        <f>((AS12+AR10)/(AR12+AS10))/10</f>
        <v>1.6666666666666666E-2</v>
      </c>
      <c r="CD15" s="34">
        <f>((AS12+AR16)/(AR12+AS16))/10</f>
        <v>3.3333333333333333E-2</v>
      </c>
      <c r="CE15" s="34" t="e">
        <f>((AS12+AR19)/(AR12+AS19))/10</f>
        <v>#VALUE!</v>
      </c>
      <c r="CF15" s="34">
        <f>((AR10+AR16)/(AS10+AS16))/10</f>
        <v>0.05</v>
      </c>
      <c r="CG15" s="34" t="e">
        <f>((AR10+AR19)/(AS10+AS19))/10</f>
        <v>#VALUE!</v>
      </c>
      <c r="CH15" s="34" t="e">
        <f>((AR16+AR19)/(AS16+AS19))/10</f>
        <v>#VALUE!</v>
      </c>
      <c r="CJ15" s="69"/>
      <c r="CK15" s="69"/>
      <c r="CL15" s="69"/>
      <c r="CM15" s="69"/>
      <c r="CN15" s="69"/>
      <c r="CO15" s="69"/>
      <c r="CP15" s="69"/>
      <c r="CQ15" s="69"/>
      <c r="CR15" s="186"/>
      <c r="CS15" s="186"/>
      <c r="CT15" s="186"/>
      <c r="CV15" s="186"/>
      <c r="CW15" s="203"/>
      <c r="CY15" s="186"/>
      <c r="DA15" s="203"/>
      <c r="DB15" s="186"/>
    </row>
    <row r="16" spans="2:106" ht="12" customHeight="1" x14ac:dyDescent="0.25">
      <c r="B16" s="204"/>
      <c r="C16" s="205"/>
      <c r="D16" s="108" t="s">
        <v>80</v>
      </c>
      <c r="E16" s="212" t="str">
        <f>IF(AS6&gt;AR6,BT6,BU6)</f>
        <v>0 : 3</v>
      </c>
      <c r="F16" s="213"/>
      <c r="G16" s="214"/>
      <c r="H16" s="215" t="str">
        <f>IF(AS12&gt;AR12,BT12,BU12)</f>
        <v>0 : 3</v>
      </c>
      <c r="I16" s="213"/>
      <c r="J16" s="214"/>
      <c r="K16" s="215" t="str">
        <f>IF(AR10&gt;AS10,BT10,BU10)</f>
        <v>1 : 3</v>
      </c>
      <c r="L16" s="213"/>
      <c r="M16" s="214"/>
      <c r="N16" s="215" t="str">
        <f>IF(AR16&gt;AS16,BT16,BU16)</f>
        <v>2 : 3</v>
      </c>
      <c r="O16" s="213"/>
      <c r="P16" s="214"/>
      <c r="Q16" s="207"/>
      <c r="R16" s="208"/>
      <c r="S16" s="209"/>
      <c r="T16" s="215"/>
      <c r="U16" s="213"/>
      <c r="V16" s="213"/>
      <c r="W16" s="210"/>
      <c r="X16" s="211"/>
      <c r="Y16" s="210"/>
      <c r="Z16" s="57"/>
      <c r="AA16" s="199"/>
      <c r="AC16" s="200"/>
      <c r="AD16" s="200"/>
      <c r="AE16" s="17" t="str">
        <f>IF(C15=0," ","5-4")</f>
        <v>5-4</v>
      </c>
      <c r="AF16" s="102" t="str">
        <f>IF(C15=0," ",CONCATENATE(D15,"-",D13))</f>
        <v>ASM-ОСДЮСШОР-3</v>
      </c>
      <c r="AG16" s="20">
        <v>1</v>
      </c>
      <c r="AH16" s="23">
        <v>2</v>
      </c>
      <c r="AI16" s="20">
        <v>2</v>
      </c>
      <c r="AJ16" s="23">
        <v>1</v>
      </c>
      <c r="AK16" s="20">
        <v>1</v>
      </c>
      <c r="AL16" s="23">
        <v>2</v>
      </c>
      <c r="AM16" s="20">
        <v>2</v>
      </c>
      <c r="AN16" s="23">
        <v>1</v>
      </c>
      <c r="AO16" s="20">
        <v>1</v>
      </c>
      <c r="AP16" s="28">
        <v>2</v>
      </c>
      <c r="AQ16" s="15"/>
      <c r="AR16" s="14">
        <f t="shared" si="0"/>
        <v>2</v>
      </c>
      <c r="AS16" s="14">
        <f t="shared" si="1"/>
        <v>3</v>
      </c>
      <c r="AT16" s="12">
        <f t="shared" si="2"/>
        <v>0</v>
      </c>
      <c r="AU16" s="12">
        <f t="shared" si="3"/>
        <v>1</v>
      </c>
      <c r="AV16" s="12">
        <f t="shared" si="4"/>
        <v>0</v>
      </c>
      <c r="AW16" s="12">
        <f t="shared" si="5"/>
        <v>1</v>
      </c>
      <c r="AX16" s="12">
        <f t="shared" si="6"/>
        <v>0</v>
      </c>
      <c r="AY16" s="11"/>
      <c r="AZ16" s="12">
        <f t="shared" si="7"/>
        <v>1</v>
      </c>
      <c r="BA16" s="12">
        <f t="shared" si="8"/>
        <v>0</v>
      </c>
      <c r="BB16" s="12">
        <f t="shared" si="9"/>
        <v>1</v>
      </c>
      <c r="BC16" s="12">
        <f t="shared" si="10"/>
        <v>0</v>
      </c>
      <c r="BD16" s="12">
        <f t="shared" si="11"/>
        <v>1</v>
      </c>
      <c r="BE16" s="11"/>
      <c r="BF16" s="12">
        <f t="shared" si="12"/>
        <v>-1</v>
      </c>
      <c r="BG16" s="12" t="str">
        <f t="shared" si="13"/>
        <v>, 1</v>
      </c>
      <c r="BH16" s="12" t="str">
        <f t="shared" si="14"/>
        <v>, -1</v>
      </c>
      <c r="BI16" s="12" t="str">
        <f t="shared" si="15"/>
        <v>, 1</v>
      </c>
      <c r="BJ16" s="12" t="str">
        <f t="shared" si="16"/>
        <v>, -1</v>
      </c>
      <c r="BK16" s="11"/>
      <c r="BL16" s="12">
        <f t="shared" si="17"/>
        <v>1</v>
      </c>
      <c r="BM16" s="12" t="str">
        <f t="shared" si="18"/>
        <v>, -1</v>
      </c>
      <c r="BN16" s="12" t="str">
        <f t="shared" si="19"/>
        <v>, 1</v>
      </c>
      <c r="BO16" s="12" t="str">
        <f t="shared" si="20"/>
        <v>, -1</v>
      </c>
      <c r="BP16" s="12" t="str">
        <f t="shared" si="21"/>
        <v>, 1</v>
      </c>
      <c r="BQ16" s="11"/>
      <c r="BR16" s="13" t="str">
        <f t="shared" si="22"/>
        <v>-1, 1, -1, 1, -1</v>
      </c>
      <c r="BS16" s="13" t="str">
        <f t="shared" si="23"/>
        <v>1, -1, 1, -1, 1</v>
      </c>
      <c r="BT16" s="13" t="str">
        <f t="shared" si="24"/>
        <v>1, -1, 1, -1, 1</v>
      </c>
      <c r="BU16" s="5" t="str">
        <f t="shared" si="25"/>
        <v>2 : 3</v>
      </c>
      <c r="BV16" s="223"/>
      <c r="BX16" s="30">
        <v>6</v>
      </c>
      <c r="BY16" s="31" t="s">
        <v>22</v>
      </c>
      <c r="BZ16" s="31" t="s">
        <v>18</v>
      </c>
      <c r="CA16" s="31" t="s">
        <v>30</v>
      </c>
      <c r="CB16" s="31" t="s">
        <v>16</v>
      </c>
      <c r="CC16" s="31" t="s">
        <v>26</v>
      </c>
      <c r="CD16" s="31" t="s">
        <v>15</v>
      </c>
      <c r="CE16" s="31" t="s">
        <v>19</v>
      </c>
      <c r="CF16" s="31" t="s">
        <v>23</v>
      </c>
      <c r="CG16" s="31" t="s">
        <v>28</v>
      </c>
      <c r="CH16" s="31" t="s">
        <v>29</v>
      </c>
      <c r="CJ16" s="69"/>
      <c r="CK16" s="32"/>
      <c r="CL16" s="32"/>
      <c r="CM16" s="32"/>
      <c r="CN16" s="32"/>
      <c r="CO16" s="32"/>
      <c r="CP16" s="32"/>
      <c r="CQ16" s="32"/>
      <c r="CR16" s="185">
        <f>W17</f>
        <v>0</v>
      </c>
      <c r="CS16" s="185">
        <f>IF(AND(CR16=CR6,CR16=CR8),BY17,(IF(AND(CR16=CR6,CR16=CR10),BZ17,(IF(AND(CR16=CR6,CR16=CR12),CA17,(IF(AND(CR16=CR6,CR16=CR14),CB17,(IF(AND(CR16=CR8,CR16=CR10),CC17,(IF(AND(CR16=CR8,CR16=CR12),CD17,(IF(AND(CR16=CR8,CR16=CR14),CE17,(IF(AND(CR16=CR10,CR16=CR12),CF17,(IF(AND(CR16=CR10,CR16=CR14),CG17,(IF(AND(CR16=CR12,CR16=CR14),CH17,999)))))))))))))))))))</f>
        <v>999</v>
      </c>
      <c r="CT16" s="185">
        <f t="shared" ref="CT16" si="38">IF(CY16=1,CR16+CS16,CS16)</f>
        <v>999</v>
      </c>
      <c r="CV16" s="185">
        <f>CR16</f>
        <v>0</v>
      </c>
      <c r="CW16" s="202">
        <f>IF(CV16=CV6,CK11,(IF(CV16=CV8,CL11,(IF(CV16=CV10,CM11,(IF(CV16=CV12,CN11,(IF(CV16=CV14,CO11,999)))))))))</f>
        <v>999</v>
      </c>
      <c r="CY16" s="185">
        <f t="shared" ref="CY16" si="39">IF(CS16&lt;&gt;999,1,0)</f>
        <v>0</v>
      </c>
      <c r="DA16" s="202">
        <f t="shared" ref="DA16" si="40">IF(CY16=11,CT16,CW16)</f>
        <v>999</v>
      </c>
      <c r="DB16" s="185">
        <f t="shared" ref="DB16" si="41">IF(DA16&lt;&gt;999,DA16,CV16)</f>
        <v>0</v>
      </c>
    </row>
    <row r="17" spans="2:111" ht="12" customHeight="1" x14ac:dyDescent="0.25">
      <c r="B17" s="187" t="s">
        <v>8</v>
      </c>
      <c r="C17" s="189">
        <f>[1]Лист3!$A$7</f>
        <v>144</v>
      </c>
      <c r="D17" s="107"/>
      <c r="E17" s="58"/>
      <c r="F17" s="47"/>
      <c r="G17" s="48"/>
      <c r="H17" s="46"/>
      <c r="I17" s="47"/>
      <c r="J17" s="48"/>
      <c r="K17" s="46"/>
      <c r="L17" s="47"/>
      <c r="M17" s="48"/>
      <c r="N17" s="46"/>
      <c r="O17" s="47"/>
      <c r="P17" s="48"/>
      <c r="Q17" s="46"/>
      <c r="R17" s="47"/>
      <c r="S17" s="48"/>
      <c r="T17" s="191"/>
      <c r="U17" s="192"/>
      <c r="V17" s="192"/>
      <c r="W17" s="195"/>
      <c r="X17" s="197"/>
      <c r="Y17" s="195"/>
      <c r="Z17" s="57"/>
      <c r="AA17" s="199">
        <f>IF(C17="","",VLOOKUP(C17,'[2]Список участников'!A:L,8,FALSE))</f>
        <v>0</v>
      </c>
      <c r="AC17" s="200">
        <f>IF(C17&gt;0,1,0)</f>
        <v>1</v>
      </c>
      <c r="AD17" s="200"/>
      <c r="AE17" s="17" t="s">
        <v>22</v>
      </c>
      <c r="AF17" s="102" t="str">
        <f>CONCATENATE(D7,"-",D9)</f>
        <v>DREAM TEAM-КОСТАНАЙ</v>
      </c>
      <c r="AG17" s="20">
        <v>1</v>
      </c>
      <c r="AH17" s="23">
        <v>2</v>
      </c>
      <c r="AI17" s="20">
        <v>2</v>
      </c>
      <c r="AJ17" s="23">
        <v>1</v>
      </c>
      <c r="AK17" s="20">
        <v>1</v>
      </c>
      <c r="AL17" s="23">
        <v>2</v>
      </c>
      <c r="AM17" s="20">
        <v>2</v>
      </c>
      <c r="AN17" s="23">
        <v>1</v>
      </c>
      <c r="AO17" s="20">
        <v>2</v>
      </c>
      <c r="AP17" s="28">
        <v>1</v>
      </c>
      <c r="AQ17" s="15"/>
      <c r="AR17" s="14">
        <f t="shared" si="0"/>
        <v>3</v>
      </c>
      <c r="AS17" s="14">
        <f t="shared" si="1"/>
        <v>2</v>
      </c>
      <c r="AT17" s="12">
        <f t="shared" si="2"/>
        <v>0</v>
      </c>
      <c r="AU17" s="12">
        <f t="shared" si="3"/>
        <v>1</v>
      </c>
      <c r="AV17" s="12">
        <f t="shared" si="4"/>
        <v>0</v>
      </c>
      <c r="AW17" s="12">
        <f t="shared" si="5"/>
        <v>1</v>
      </c>
      <c r="AX17" s="12">
        <f t="shared" si="6"/>
        <v>1</v>
      </c>
      <c r="AY17" s="11"/>
      <c r="AZ17" s="12">
        <f t="shared" si="7"/>
        <v>1</v>
      </c>
      <c r="BA17" s="12">
        <f t="shared" si="8"/>
        <v>0</v>
      </c>
      <c r="BB17" s="12">
        <f t="shared" si="9"/>
        <v>1</v>
      </c>
      <c r="BC17" s="12">
        <f t="shared" si="10"/>
        <v>0</v>
      </c>
      <c r="BD17" s="12">
        <f t="shared" si="11"/>
        <v>0</v>
      </c>
      <c r="BE17" s="11"/>
      <c r="BF17" s="12">
        <f t="shared" si="12"/>
        <v>-1</v>
      </c>
      <c r="BG17" s="12" t="str">
        <f t="shared" si="13"/>
        <v>, 1</v>
      </c>
      <c r="BH17" s="12" t="str">
        <f t="shared" si="14"/>
        <v>, -1</v>
      </c>
      <c r="BI17" s="12" t="str">
        <f t="shared" si="15"/>
        <v>, 1</v>
      </c>
      <c r="BJ17" s="12" t="str">
        <f t="shared" si="16"/>
        <v>, 1</v>
      </c>
      <c r="BK17" s="11"/>
      <c r="BL17" s="12">
        <f t="shared" si="17"/>
        <v>1</v>
      </c>
      <c r="BM17" s="12" t="str">
        <f t="shared" si="18"/>
        <v>, -1</v>
      </c>
      <c r="BN17" s="12" t="str">
        <f t="shared" si="19"/>
        <v>, 1</v>
      </c>
      <c r="BO17" s="12" t="str">
        <f t="shared" si="20"/>
        <v>, -1</v>
      </c>
      <c r="BP17" s="12" t="str">
        <f t="shared" si="21"/>
        <v>, -1</v>
      </c>
      <c r="BQ17" s="11"/>
      <c r="BR17" s="13" t="str">
        <f t="shared" si="22"/>
        <v>-1, 1, -1, 1, 1</v>
      </c>
      <c r="BS17" s="13" t="str">
        <f t="shared" si="23"/>
        <v>1, -1, 1, -1, -1</v>
      </c>
      <c r="BT17" s="13" t="str">
        <f t="shared" si="24"/>
        <v>-1, 1, -1, 1, 1</v>
      </c>
      <c r="BU17" s="5" t="str">
        <f t="shared" si="25"/>
        <v>2 : 3</v>
      </c>
      <c r="BV17" s="223"/>
      <c r="BX17" s="30"/>
      <c r="BY17" s="34" t="e">
        <f>((AR15+AR9)/(AS15+AS9))/10</f>
        <v>#VALUE!</v>
      </c>
      <c r="BZ17" s="34" t="e">
        <f>((AR15+AS7)/(AS15+AR7))/10</f>
        <v>#VALUE!</v>
      </c>
      <c r="CA17" s="34" t="e">
        <f>((AR15+AS13)/(AS15+AR13))/10</f>
        <v>#VALUE!</v>
      </c>
      <c r="CB17" s="34" t="e">
        <f>((AR15+AS19)/(AS15+AR19))/10</f>
        <v>#VALUE!</v>
      </c>
      <c r="CC17" s="34" t="e">
        <f>((AR9+AS7)/(AS9+AR7))/10</f>
        <v>#VALUE!</v>
      </c>
      <c r="CD17" s="34" t="e">
        <f>((AR9+AS13)/(AS9+AR13))/10</f>
        <v>#VALUE!</v>
      </c>
      <c r="CE17" s="34" t="e">
        <f>((AR9+AS19)/(AS9+AR19))/10</f>
        <v>#VALUE!</v>
      </c>
      <c r="CF17" s="34" t="e">
        <f>((AS7+AS13)/(AR7+AR13))/10</f>
        <v>#VALUE!</v>
      </c>
      <c r="CG17" s="34" t="e">
        <f>((AS7+AS19)/(AR7+AR19))/10</f>
        <v>#VALUE!</v>
      </c>
      <c r="CH17" s="34" t="e">
        <f>((AS13+AS19)/(AR13+AR19))/10</f>
        <v>#VALUE!</v>
      </c>
      <c r="CJ17" s="69"/>
      <c r="CK17" s="69"/>
      <c r="CL17" s="69"/>
      <c r="CM17" s="69"/>
      <c r="CN17" s="69"/>
      <c r="CO17" s="69"/>
      <c r="CP17" s="69"/>
      <c r="CQ17" s="69"/>
      <c r="CR17" s="186"/>
      <c r="CS17" s="186"/>
      <c r="CT17" s="186"/>
      <c r="CV17" s="186"/>
      <c r="CW17" s="203"/>
      <c r="CY17" s="186"/>
      <c r="DA17" s="203"/>
      <c r="DB17" s="186"/>
    </row>
    <row r="18" spans="2:111" ht="12" customHeight="1" thickBot="1" x14ac:dyDescent="0.3">
      <c r="B18" s="188"/>
      <c r="C18" s="190"/>
      <c r="D18" s="138"/>
      <c r="E18" s="201"/>
      <c r="F18" s="182"/>
      <c r="G18" s="183"/>
      <c r="H18" s="181"/>
      <c r="I18" s="182"/>
      <c r="J18" s="183"/>
      <c r="K18" s="181"/>
      <c r="L18" s="182"/>
      <c r="M18" s="183"/>
      <c r="N18" s="181"/>
      <c r="O18" s="182"/>
      <c r="P18" s="183"/>
      <c r="Q18" s="181"/>
      <c r="R18" s="182"/>
      <c r="S18" s="183"/>
      <c r="T18" s="193"/>
      <c r="U18" s="194"/>
      <c r="V18" s="194"/>
      <c r="W18" s="196"/>
      <c r="X18" s="198"/>
      <c r="Y18" s="196"/>
      <c r="Z18" s="57"/>
      <c r="AA18" s="199"/>
      <c r="AC18" s="200"/>
      <c r="AD18" s="200"/>
      <c r="AE18" s="17" t="str">
        <f>IF(C13=0," ","3-4")</f>
        <v>3-4</v>
      </c>
      <c r="AF18" s="102" t="str">
        <f>IF(C13=0," ",CONCATENATE(D11,"-",D13))</f>
        <v>AURORA-ОСДЮСШОР-3</v>
      </c>
      <c r="AG18" s="20">
        <v>2</v>
      </c>
      <c r="AH18" s="23">
        <v>1</v>
      </c>
      <c r="AI18" s="20">
        <v>1</v>
      </c>
      <c r="AJ18" s="23">
        <v>2</v>
      </c>
      <c r="AK18" s="20">
        <v>2</v>
      </c>
      <c r="AL18" s="23">
        <v>1</v>
      </c>
      <c r="AM18" s="20">
        <v>2</v>
      </c>
      <c r="AN18" s="23">
        <v>1</v>
      </c>
      <c r="AO18" s="20"/>
      <c r="AP18" s="28"/>
      <c r="AQ18" s="15"/>
      <c r="AR18" s="14">
        <f t="shared" si="0"/>
        <v>3</v>
      </c>
      <c r="AS18" s="14">
        <f t="shared" si="1"/>
        <v>1</v>
      </c>
      <c r="AT18" s="12">
        <f t="shared" si="2"/>
        <v>1</v>
      </c>
      <c r="AU18" s="12">
        <f t="shared" si="3"/>
        <v>0</v>
      </c>
      <c r="AV18" s="12">
        <f t="shared" si="4"/>
        <v>1</v>
      </c>
      <c r="AW18" s="12">
        <f t="shared" si="5"/>
        <v>1</v>
      </c>
      <c r="AX18" s="12">
        <f t="shared" si="6"/>
        <v>0</v>
      </c>
      <c r="AY18" s="11"/>
      <c r="AZ18" s="12">
        <f t="shared" si="7"/>
        <v>0</v>
      </c>
      <c r="BA18" s="12">
        <f t="shared" si="8"/>
        <v>1</v>
      </c>
      <c r="BB18" s="12">
        <f t="shared" si="9"/>
        <v>0</v>
      </c>
      <c r="BC18" s="12">
        <f t="shared" si="10"/>
        <v>0</v>
      </c>
      <c r="BD18" s="12">
        <f t="shared" si="11"/>
        <v>0</v>
      </c>
      <c r="BE18" s="11"/>
      <c r="BF18" s="12">
        <f t="shared" si="12"/>
        <v>1</v>
      </c>
      <c r="BG18" s="12" t="str">
        <f t="shared" si="13"/>
        <v>, -1</v>
      </c>
      <c r="BH18" s="12" t="str">
        <f t="shared" si="14"/>
        <v>, 1</v>
      </c>
      <c r="BI18" s="12" t="str">
        <f t="shared" si="15"/>
        <v>, 1</v>
      </c>
      <c r="BJ18" s="12" t="str">
        <f t="shared" si="16"/>
        <v/>
      </c>
      <c r="BK18" s="11"/>
      <c r="BL18" s="12">
        <f t="shared" si="17"/>
        <v>-1</v>
      </c>
      <c r="BM18" s="12" t="str">
        <f t="shared" si="18"/>
        <v>, 1</v>
      </c>
      <c r="BN18" s="12" t="str">
        <f t="shared" si="19"/>
        <v>, -1</v>
      </c>
      <c r="BO18" s="12" t="str">
        <f t="shared" si="20"/>
        <v>, -1</v>
      </c>
      <c r="BP18" s="12" t="str">
        <f t="shared" si="21"/>
        <v/>
      </c>
      <c r="BQ18" s="11"/>
      <c r="BR18" s="13" t="str">
        <f t="shared" si="22"/>
        <v>1, -1, 1, 1</v>
      </c>
      <c r="BS18" s="13" t="str">
        <f t="shared" si="23"/>
        <v>-1, 1, -1, -1</v>
      </c>
      <c r="BT18" s="13" t="str">
        <f t="shared" si="24"/>
        <v>1, -1, 1, 1</v>
      </c>
      <c r="BU18" s="5" t="str">
        <f t="shared" si="25"/>
        <v>1 : 3</v>
      </c>
      <c r="BV18" s="223"/>
    </row>
    <row r="19" spans="2:111" ht="12" customHeight="1" thickTop="1" thickBot="1" x14ac:dyDescent="0.3">
      <c r="B19" s="49"/>
      <c r="C19" s="50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5"/>
      <c r="AE19" s="18" t="str">
        <f>IF(C17=0," ","5-6")</f>
        <v>5-6</v>
      </c>
      <c r="AF19" s="109" t="str">
        <f>IF(C17=0," ",CONCATENATE(D15,"-",D17))</f>
        <v>ASM-</v>
      </c>
      <c r="AG19" s="21"/>
      <c r="AH19" s="24"/>
      <c r="AI19" s="21"/>
      <c r="AJ19" s="24"/>
      <c r="AK19" s="21"/>
      <c r="AL19" s="24"/>
      <c r="AM19" s="21"/>
      <c r="AN19" s="24"/>
      <c r="AO19" s="21"/>
      <c r="AP19" s="29"/>
      <c r="AQ19" s="15"/>
      <c r="AR19" s="14" t="str">
        <f t="shared" si="0"/>
        <v/>
      </c>
      <c r="AS19" s="14" t="str">
        <f t="shared" si="1"/>
        <v/>
      </c>
      <c r="AT19" s="12">
        <f t="shared" si="2"/>
        <v>0</v>
      </c>
      <c r="AU19" s="12">
        <f t="shared" si="3"/>
        <v>0</v>
      </c>
      <c r="AV19" s="12">
        <f t="shared" si="4"/>
        <v>0</v>
      </c>
      <c r="AW19" s="12">
        <f t="shared" si="5"/>
        <v>0</v>
      </c>
      <c r="AX19" s="12">
        <f t="shared" si="6"/>
        <v>0</v>
      </c>
      <c r="AY19" s="11"/>
      <c r="AZ19" s="12">
        <f t="shared" si="7"/>
        <v>0</v>
      </c>
      <c r="BA19" s="12">
        <f t="shared" si="8"/>
        <v>0</v>
      </c>
      <c r="BB19" s="12">
        <f t="shared" si="9"/>
        <v>0</v>
      </c>
      <c r="BC19" s="12">
        <f t="shared" si="10"/>
        <v>0</v>
      </c>
      <c r="BD19" s="12">
        <f t="shared" si="11"/>
        <v>0</v>
      </c>
      <c r="BE19" s="11"/>
      <c r="BF19" s="12" t="str">
        <f t="shared" si="12"/>
        <v/>
      </c>
      <c r="BG19" s="12" t="str">
        <f t="shared" si="13"/>
        <v/>
      </c>
      <c r="BH19" s="12" t="str">
        <f t="shared" si="14"/>
        <v/>
      </c>
      <c r="BI19" s="12" t="str">
        <f t="shared" si="15"/>
        <v/>
      </c>
      <c r="BJ19" s="12" t="str">
        <f t="shared" si="16"/>
        <v/>
      </c>
      <c r="BK19" s="11"/>
      <c r="BL19" s="12" t="str">
        <f t="shared" si="17"/>
        <v/>
      </c>
      <c r="BM19" s="12" t="str">
        <f t="shared" si="18"/>
        <v/>
      </c>
      <c r="BN19" s="12" t="str">
        <f t="shared" si="19"/>
        <v/>
      </c>
      <c r="BO19" s="12" t="str">
        <f t="shared" si="20"/>
        <v/>
      </c>
      <c r="BP19" s="12" t="str">
        <f t="shared" si="21"/>
        <v/>
      </c>
      <c r="BQ19" s="11"/>
      <c r="BR19" s="13" t="str">
        <f t="shared" si="22"/>
        <v/>
      </c>
      <c r="BS19" s="13" t="str">
        <f t="shared" si="23"/>
        <v/>
      </c>
      <c r="BT19" s="13" t="str">
        <f t="shared" si="24"/>
        <v/>
      </c>
      <c r="BU19" s="5" t="str">
        <f t="shared" si="25"/>
        <v/>
      </c>
      <c r="BV19" s="224"/>
    </row>
    <row r="20" spans="2:111" ht="12" customHeight="1" thickBot="1" x14ac:dyDescent="0.3">
      <c r="B20" s="43"/>
      <c r="C20" s="4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5" t="s">
        <v>13</v>
      </c>
      <c r="X20" s="39"/>
      <c r="Y20" s="39"/>
      <c r="Z20" s="53"/>
      <c r="AE20" s="16" t="str">
        <f>IF(C28=0," ","2-4")</f>
        <v>2-4</v>
      </c>
      <c r="AF20" s="101" t="str">
        <f>IF(C28=0," ",CONCATENATE(D24,"-",D28))</f>
        <v>СУНКАР-TTPRIME</v>
      </c>
      <c r="AG20" s="19">
        <v>2</v>
      </c>
      <c r="AH20" s="22">
        <v>1</v>
      </c>
      <c r="AI20" s="19">
        <v>2</v>
      </c>
      <c r="AJ20" s="22">
        <v>1</v>
      </c>
      <c r="AK20" s="19">
        <v>2</v>
      </c>
      <c r="AL20" s="22">
        <v>1</v>
      </c>
      <c r="AM20" s="19"/>
      <c r="AN20" s="22"/>
      <c r="AO20" s="19"/>
      <c r="AP20" s="27"/>
      <c r="AQ20" s="15"/>
      <c r="AR20" s="14">
        <f>IF(AG20+AH20&lt;&gt;0,SUM(AT20:AX20),"")</f>
        <v>3</v>
      </c>
      <c r="AS20" s="14">
        <f>IF(AG20+AH20&lt;&gt;0,SUM(AZ20:BD20),"")</f>
        <v>0</v>
      </c>
      <c r="AT20" s="12">
        <f>IF(AG20&gt;AH20,1,0)</f>
        <v>1</v>
      </c>
      <c r="AU20" s="12">
        <f>IF(AI20&gt;AJ20,1,0)</f>
        <v>1</v>
      </c>
      <c r="AV20" s="12">
        <f>IF(AK20&gt;AL20,1,0)</f>
        <v>1</v>
      </c>
      <c r="AW20" s="12">
        <f>IF(AM20&gt;AN20,1,0)</f>
        <v>0</v>
      </c>
      <c r="AX20" s="12">
        <f>IF(AO20&gt;AP20,1,0)</f>
        <v>0</v>
      </c>
      <c r="AY20" s="11"/>
      <c r="AZ20" s="12">
        <f>IF(AH20&gt;AG20,1,0)</f>
        <v>0</v>
      </c>
      <c r="BA20" s="12">
        <f>IF(AJ20&gt;AI20,1,0)</f>
        <v>0</v>
      </c>
      <c r="BB20" s="12">
        <f>IF(AL20&gt;AK20,1,0)</f>
        <v>0</v>
      </c>
      <c r="BC20" s="12">
        <f>IF(AN20&gt;AM20,1,0)</f>
        <v>0</v>
      </c>
      <c r="BD20" s="12">
        <f>IF(AP20&gt;AO20,1,0)</f>
        <v>0</v>
      </c>
      <c r="BE20" s="11"/>
      <c r="BF20" s="12">
        <f>IF(AG20&gt;AH20,AH20,IF(AH20&gt;AG20,-AG20,""))</f>
        <v>1</v>
      </c>
      <c r="BG20" s="12" t="str">
        <f>IF(AI20&gt;AJ20,", "&amp;AJ20,IF(AJ20&gt;AI20,", "&amp;-AI20,""))</f>
        <v>, 1</v>
      </c>
      <c r="BH20" s="12" t="str">
        <f>IF(AK20&gt;AL20,", "&amp;AL20,IF(AL20&gt;AK20,", "&amp;-AK20,""))</f>
        <v>, 1</v>
      </c>
      <c r="BI20" s="12" t="str">
        <f>IF(AM20&gt;AN20,", "&amp;AN20,IF(AN20&gt;AM20,", "&amp;-AM20,""))</f>
        <v/>
      </c>
      <c r="BJ20" s="12" t="str">
        <f>IF(AO20&gt;AP20,", "&amp;AP20,IF(AP20&gt;AO20,", "&amp;-AO20,""))</f>
        <v/>
      </c>
      <c r="BK20" s="11"/>
      <c r="BL20" s="12">
        <f>IF(AH20&gt;AG20,AG20,IF(AG20&gt;AH20,-AH20,""))</f>
        <v>-1</v>
      </c>
      <c r="BM20" s="12" t="str">
        <f>IF(AJ20&gt;AI20,", "&amp;AI20,IF(AI20&gt;AJ20,", "&amp;-AJ20,""))</f>
        <v>, -1</v>
      </c>
      <c r="BN20" s="12" t="str">
        <f>IF(AL20&gt;AK20,", "&amp;AK20,IF(AK20&gt;AL20,", "&amp;-AL20,""))</f>
        <v>, -1</v>
      </c>
      <c r="BO20" s="12" t="str">
        <f>IF(AN20&gt;AM20,", "&amp;AM20,IF(AM20&gt;AN20,", "&amp;-AN20,""))</f>
        <v/>
      </c>
      <c r="BP20" s="12" t="str">
        <f>IF(AP20&gt;AO20,", "&amp;AO20,IF(AO20&gt;AP20,", "&amp;-AP20,""))</f>
        <v/>
      </c>
      <c r="BQ20" s="11"/>
      <c r="BR20" s="13" t="str">
        <f>CONCATENATE(,BF20,BG20,BH20,BI20,BJ20,)</f>
        <v>1, 1, 1</v>
      </c>
      <c r="BS20" s="13" t="str">
        <f>CONCATENATE(,BL20,BM20,BN20,BO20,BP20,)</f>
        <v>-1, -1, -1</v>
      </c>
      <c r="BT20" s="13" t="str">
        <f>IF(AR20&gt;AS20,BR20,IF(AS20&gt;AR20,BS20,""))</f>
        <v>1, 1, 1</v>
      </c>
      <c r="BU20" s="5" t="str">
        <f>IF(AR20&gt;AS20,AS20&amp;" : "&amp;AR20,IF(AS20&gt;AR20,AR20&amp;" : "&amp;AS20,""))</f>
        <v>0 : 3</v>
      </c>
      <c r="BV20" s="222" t="str">
        <f>W20</f>
        <v>Группа № 2</v>
      </c>
      <c r="BX20" s="30"/>
      <c r="BY20" s="31" t="s">
        <v>26</v>
      </c>
      <c r="BZ20" s="31" t="s">
        <v>15</v>
      </c>
      <c r="CA20" s="31" t="s">
        <v>19</v>
      </c>
      <c r="CB20" s="31" t="s">
        <v>27</v>
      </c>
      <c r="CC20" s="31" t="s">
        <v>23</v>
      </c>
      <c r="CD20" s="31" t="s">
        <v>28</v>
      </c>
      <c r="CE20" s="31" t="s">
        <v>17</v>
      </c>
      <c r="CF20" s="31" t="s">
        <v>29</v>
      </c>
      <c r="CG20" s="31" t="s">
        <v>20</v>
      </c>
      <c r="CH20" s="31" t="s">
        <v>24</v>
      </c>
      <c r="CJ20" s="30"/>
      <c r="CK20" s="31" t="s">
        <v>3</v>
      </c>
      <c r="CL20" s="31" t="s">
        <v>4</v>
      </c>
      <c r="CM20" s="31" t="s">
        <v>5</v>
      </c>
      <c r="CN20" s="31" t="s">
        <v>6</v>
      </c>
      <c r="CO20" s="31" t="s">
        <v>7</v>
      </c>
      <c r="CP20" s="31" t="s">
        <v>8</v>
      </c>
      <c r="CQ20" s="32"/>
      <c r="CR20" s="8" t="s">
        <v>10</v>
      </c>
      <c r="CS20" s="8" t="s">
        <v>12</v>
      </c>
      <c r="CT20" s="8"/>
      <c r="CV20" s="8" t="s">
        <v>10</v>
      </c>
      <c r="CW20" s="8" t="s">
        <v>12</v>
      </c>
      <c r="CY20" s="33"/>
      <c r="DA20" s="33"/>
      <c r="DB20" s="33"/>
    </row>
    <row r="21" spans="2:111" ht="12" customHeight="1" thickTop="1" thickBot="1" x14ac:dyDescent="0.3">
      <c r="B21" s="66" t="s">
        <v>1</v>
      </c>
      <c r="C21" s="68"/>
      <c r="D21" s="66" t="s">
        <v>2</v>
      </c>
      <c r="E21" s="232">
        <v>1</v>
      </c>
      <c r="F21" s="232"/>
      <c r="G21" s="232"/>
      <c r="H21" s="232">
        <v>2</v>
      </c>
      <c r="I21" s="232"/>
      <c r="J21" s="232"/>
      <c r="K21" s="232">
        <v>3</v>
      </c>
      <c r="L21" s="232"/>
      <c r="M21" s="232"/>
      <c r="N21" s="232">
        <v>4</v>
      </c>
      <c r="O21" s="232"/>
      <c r="P21" s="232"/>
      <c r="Q21" s="232">
        <v>5</v>
      </c>
      <c r="R21" s="232"/>
      <c r="S21" s="232"/>
      <c r="T21" s="232">
        <v>6</v>
      </c>
      <c r="U21" s="232"/>
      <c r="V21" s="232"/>
      <c r="W21" s="66" t="s">
        <v>10</v>
      </c>
      <c r="X21" s="66" t="s">
        <v>11</v>
      </c>
      <c r="Y21" s="66" t="s">
        <v>12</v>
      </c>
      <c r="Z21" s="56"/>
      <c r="AE21" s="17" t="str">
        <f>IF(C30=0," ","1-5")</f>
        <v>1-5</v>
      </c>
      <c r="AF21" s="102" t="str">
        <f>IF(C30=0," ",CONCATENATE(D22,"-",D30))</f>
        <v>МАРТОБЕ ДЮСШ-12-ТОПЖАРГАН</v>
      </c>
      <c r="AG21" s="20">
        <v>2</v>
      </c>
      <c r="AH21" s="23">
        <v>1</v>
      </c>
      <c r="AI21" s="20">
        <v>2</v>
      </c>
      <c r="AJ21" s="23">
        <v>1</v>
      </c>
      <c r="AK21" s="20">
        <v>2</v>
      </c>
      <c r="AL21" s="23">
        <v>1</v>
      </c>
      <c r="AM21" s="20"/>
      <c r="AN21" s="23"/>
      <c r="AO21" s="20"/>
      <c r="AP21" s="28"/>
      <c r="AQ21" s="15"/>
      <c r="AR21" s="14">
        <f t="shared" ref="AR21:AR34" si="42">IF(AG21+AH21&lt;&gt;0,SUM(AT21:AX21),"")</f>
        <v>3</v>
      </c>
      <c r="AS21" s="14">
        <f t="shared" ref="AS21:AS34" si="43">IF(AG21+AH21&lt;&gt;0,SUM(AZ21:BD21),"")</f>
        <v>0</v>
      </c>
      <c r="AT21" s="12">
        <f t="shared" ref="AT21:AT34" si="44">IF(AG21&gt;AH21,1,0)</f>
        <v>1</v>
      </c>
      <c r="AU21" s="12">
        <f t="shared" ref="AU21:AU34" si="45">IF(AI21&gt;AJ21,1,0)</f>
        <v>1</v>
      </c>
      <c r="AV21" s="12">
        <f t="shared" ref="AV21:AV34" si="46">IF(AK21&gt;AL21,1,0)</f>
        <v>1</v>
      </c>
      <c r="AW21" s="12">
        <f t="shared" ref="AW21:AW34" si="47">IF(AM21&gt;AN21,1,0)</f>
        <v>0</v>
      </c>
      <c r="AX21" s="12">
        <f t="shared" ref="AX21:AX34" si="48">IF(AO21&gt;AP21,1,0)</f>
        <v>0</v>
      </c>
      <c r="AY21" s="11"/>
      <c r="AZ21" s="12">
        <f t="shared" ref="AZ21:AZ34" si="49">IF(AH21&gt;AG21,1,0)</f>
        <v>0</v>
      </c>
      <c r="BA21" s="12">
        <f t="shared" ref="BA21:BA34" si="50">IF(AJ21&gt;AI21,1,0)</f>
        <v>0</v>
      </c>
      <c r="BB21" s="12">
        <f t="shared" ref="BB21:BB34" si="51">IF(AL21&gt;AK21,1,0)</f>
        <v>0</v>
      </c>
      <c r="BC21" s="12">
        <f t="shared" ref="BC21:BC34" si="52">IF(AN21&gt;AM21,1,0)</f>
        <v>0</v>
      </c>
      <c r="BD21" s="12">
        <f t="shared" ref="BD21:BD34" si="53">IF(AP21&gt;AO21,1,0)</f>
        <v>0</v>
      </c>
      <c r="BE21" s="11"/>
      <c r="BF21" s="12">
        <f t="shared" ref="BF21:BF34" si="54">IF(AG21&gt;AH21,AH21,IF(AH21&gt;AG21,-AG21,""))</f>
        <v>1</v>
      </c>
      <c r="BG21" s="12" t="str">
        <f t="shared" ref="BG21:BG34" si="55">IF(AI21&gt;AJ21,", "&amp;AJ21,IF(AJ21&gt;AI21,", "&amp;-AI21,""))</f>
        <v>, 1</v>
      </c>
      <c r="BH21" s="12" t="str">
        <f t="shared" ref="BH21:BH34" si="56">IF(AK21&gt;AL21,", "&amp;AL21,IF(AL21&gt;AK21,", "&amp;-AK21,""))</f>
        <v>, 1</v>
      </c>
      <c r="BI21" s="12" t="str">
        <f t="shared" ref="BI21:BI34" si="57">IF(AM21&gt;AN21,", "&amp;AN21,IF(AN21&gt;AM21,", "&amp;-AM21,""))</f>
        <v/>
      </c>
      <c r="BJ21" s="12" t="str">
        <f t="shared" ref="BJ21:BJ34" si="58">IF(AO21&gt;AP21,", "&amp;AP21,IF(AP21&gt;AO21,", "&amp;-AO21,""))</f>
        <v/>
      </c>
      <c r="BK21" s="11"/>
      <c r="BL21" s="12">
        <f t="shared" ref="BL21:BL34" si="59">IF(AH21&gt;AG21,AG21,IF(AG21&gt;AH21,-AH21,""))</f>
        <v>-1</v>
      </c>
      <c r="BM21" s="12" t="str">
        <f t="shared" ref="BM21:BM34" si="60">IF(AJ21&gt;AI21,", "&amp;AI21,IF(AI21&gt;AJ21,", "&amp;-AJ21,""))</f>
        <v>, -1</v>
      </c>
      <c r="BN21" s="12" t="str">
        <f t="shared" ref="BN21:BN34" si="61">IF(AL21&gt;AK21,", "&amp;AK21,IF(AK21&gt;AL21,", "&amp;-AL21,""))</f>
        <v>, -1</v>
      </c>
      <c r="BO21" s="12" t="str">
        <f t="shared" ref="BO21:BO34" si="62">IF(AN21&gt;AM21,", "&amp;AM21,IF(AM21&gt;AN21,", "&amp;-AN21,""))</f>
        <v/>
      </c>
      <c r="BP21" s="12" t="str">
        <f t="shared" ref="BP21:BP34" si="63">IF(AP21&gt;AO21,", "&amp;AO21,IF(AO21&gt;AP21,", "&amp;-AP21,""))</f>
        <v/>
      </c>
      <c r="BQ21" s="11"/>
      <c r="BR21" s="13" t="str">
        <f t="shared" ref="BR21:BR34" si="64">CONCATENATE(,BF21,BG21,BH21,BI21,BJ21,)</f>
        <v>1, 1, 1</v>
      </c>
      <c r="BS21" s="13" t="str">
        <f t="shared" ref="BS21:BS34" si="65">CONCATENATE(,BL21,BM21,BN21,BO21,BP21,)</f>
        <v>-1, -1, -1</v>
      </c>
      <c r="BT21" s="13" t="str">
        <f t="shared" ref="BT21:BT34" si="66">IF(AR21&gt;AS21,BR21,IF(AS21&gt;AR21,BS21,""))</f>
        <v>1, 1, 1</v>
      </c>
      <c r="BU21" s="5" t="str">
        <f t="shared" ref="BU21:BU34" si="67">IF(AR21&gt;AS21,AS21&amp;" : "&amp;AR21,IF(AS21&gt;AR21,AR21&amp;" : "&amp;AS21,""))</f>
        <v>0 : 3</v>
      </c>
      <c r="BV21" s="223"/>
      <c r="BX21" s="30">
        <v>1</v>
      </c>
      <c r="BY21" s="34">
        <f>((AR32+AR26)/(AS32+AS26))/10</f>
        <v>0.1</v>
      </c>
      <c r="BZ21" s="34">
        <f>((AR32+AS23)/(AS32+AR23))/10</f>
        <v>0.125</v>
      </c>
      <c r="CA21" s="34">
        <f>((AR32+AR21)/(AS32+AS21))/10</f>
        <v>0.16666666666666669</v>
      </c>
      <c r="CB21" s="34">
        <f>((AR32+AS30)/(AS32+AR30))/10</f>
        <v>0.16666666666666669</v>
      </c>
      <c r="CC21" s="34">
        <f>((AR26+AS23)/(AS26+AR23))/10</f>
        <v>0.2</v>
      </c>
      <c r="CD21" s="34">
        <f>((AR26+AR21)/(AS26+AS21))/10</f>
        <v>0.3</v>
      </c>
      <c r="CE21" s="34">
        <f>((AR26+AS30)/(AR30+AS26))/10</f>
        <v>0.3</v>
      </c>
      <c r="CF21" s="34">
        <f>((AS23+AR21)/(AR23+AS21))/10</f>
        <v>0.6</v>
      </c>
      <c r="CG21" s="34">
        <f>((AS23+AS30)/(AR23+AR30))/10</f>
        <v>0.6</v>
      </c>
      <c r="CH21" s="34" t="e">
        <f>((AR21+AS30)/(AS21+AR30))/10</f>
        <v>#DIV/0!</v>
      </c>
      <c r="CJ21" s="30">
        <v>1</v>
      </c>
      <c r="CK21" s="35"/>
      <c r="CL21" s="36">
        <f>IF(AR32&gt;AS32,CR21+0.1,CR21-0.1)</f>
        <v>8.9</v>
      </c>
      <c r="CM21" s="36">
        <f>IF(AR26&gt;AS26,CR21+0.1,CR21-0.1)</f>
        <v>9.1</v>
      </c>
      <c r="CN21" s="36">
        <f>IF(AS23&gt;AR23,CR21+0.1,CR21-0.1)</f>
        <v>9.1</v>
      </c>
      <c r="CO21" s="36">
        <f>IF(AR21&gt;AS21,CR21+0.1,CR21-0.1)</f>
        <v>9.1</v>
      </c>
      <c r="CP21" s="36">
        <f>IF(AS30&gt;AR30,CR21+0.1,CR21-0.1)</f>
        <v>9.1</v>
      </c>
      <c r="CQ21" s="69"/>
      <c r="CR21" s="185">
        <f>W22</f>
        <v>9</v>
      </c>
      <c r="CS21" s="185">
        <f>IF(AND(CR21=CR23,CR21=CR25),BY21,(IF(AND(CR21=CR23,CR21=CR27),BZ21,(IF(AND(CR21=CR23,CR21=CR29),CA21,(IF(AND(CR21=CR23,CR21=CR31),CB21,(IF(AND(CR21=CR25,CR21=CR27),CC21,(IF(AND(CR21=CR25,CR21=CR29),CD21,(IF(AND(CR21=CR25,CR21=CR31),CE21,(IF(AND(CR21=CR27,CR21=CR29),CF21,(IF(AND(CR21=CR27,CR21=CR31),CG21,(IF(AND(CR21=CR29,CR21=CR31),CH21,999)))))))))))))))))))</f>
        <v>999</v>
      </c>
      <c r="CT21" s="185">
        <f>IF(CY21=1,CR21+CS21,CS21)</f>
        <v>999</v>
      </c>
      <c r="CV21" s="185">
        <f>CR21</f>
        <v>9</v>
      </c>
      <c r="CW21" s="202">
        <f>IF(CV21=CV23,CL21,(IF(CV21=CV25,CM21,(IF(CV21=CV27,CN21,(IF(CV21=CV29,CO21,(IF(CV21=CV31,CP21,999)))))))))</f>
        <v>999</v>
      </c>
      <c r="CY21" s="185">
        <f>IF(CS21&lt;&gt;999,1,0)</f>
        <v>0</v>
      </c>
      <c r="DA21" s="202">
        <f>IF(CY21=1,CT21,CW21)</f>
        <v>999</v>
      </c>
      <c r="DB21" s="185">
        <f>IF(DA21&lt;&gt;999,DA21,CV21)</f>
        <v>9</v>
      </c>
    </row>
    <row r="22" spans="2:111" ht="12" customHeight="1" thickTop="1" x14ac:dyDescent="0.25">
      <c r="B22" s="216">
        <v>1</v>
      </c>
      <c r="C22" s="231">
        <f>[1]Лист3!$A$9</f>
        <v>2</v>
      </c>
      <c r="D22" s="105" t="s">
        <v>78</v>
      </c>
      <c r="E22" s="218"/>
      <c r="F22" s="218"/>
      <c r="G22" s="219"/>
      <c r="H22" s="59"/>
      <c r="I22" s="60">
        <f>IF(AR32&gt;AS32,2,$AG$3)</f>
        <v>1</v>
      </c>
      <c r="J22" s="61"/>
      <c r="K22" s="59"/>
      <c r="L22" s="60">
        <f>IF(AR26&gt;AS26,2,$AG$3)</f>
        <v>2</v>
      </c>
      <c r="M22" s="61"/>
      <c r="N22" s="59"/>
      <c r="O22" s="60">
        <f>IF(AS23&gt;AR23,2,$AG$3)</f>
        <v>2</v>
      </c>
      <c r="P22" s="61"/>
      <c r="Q22" s="59"/>
      <c r="R22" s="60">
        <f>IF(AR21&gt;AS21,2,$AG$3)</f>
        <v>2</v>
      </c>
      <c r="S22" s="61"/>
      <c r="T22" s="59"/>
      <c r="U22" s="60">
        <f>IF(AS30&gt;AR30,2,$AG$3)</f>
        <v>2</v>
      </c>
      <c r="V22" s="62"/>
      <c r="W22" s="220">
        <f>SUM(F22,I22,L22,O22,R22,U22)</f>
        <v>9</v>
      </c>
      <c r="X22" s="221">
        <f t="shared" ref="X22" si="68">IF(($AG$3=1),IF(CY21=1,CS21*10,0),0)</f>
        <v>0</v>
      </c>
      <c r="Y22" s="220">
        <f>IF(($AG$3=1),RANK(DB21,$DB$21:$DB$32,0),0)</f>
        <v>2</v>
      </c>
      <c r="Z22" s="67"/>
      <c r="AA22" s="199">
        <f>IF(C22="","",VLOOKUP(C22,'[2]Список участников'!A:L,8,FALSE))</f>
        <v>0</v>
      </c>
      <c r="AC22" s="200">
        <f>IF(C22&gt;0,1,0)</f>
        <v>1</v>
      </c>
      <c r="AD22" s="200">
        <f>SUM(AC22:AC33)</f>
        <v>6</v>
      </c>
      <c r="AE22" s="17" t="str">
        <f>IF(C32=0," ","3-6")</f>
        <v>3-6</v>
      </c>
      <c r="AF22" s="102" t="str">
        <f>IF(C32=0," ",CONCATENATE(D26,"-",D32))</f>
        <v>DEAF-ОСДЮСШОР-2</v>
      </c>
      <c r="AG22" s="20">
        <v>2</v>
      </c>
      <c r="AH22" s="23">
        <v>1</v>
      </c>
      <c r="AI22" s="20">
        <v>2</v>
      </c>
      <c r="AJ22" s="23">
        <v>1</v>
      </c>
      <c r="AK22" s="20">
        <v>2</v>
      </c>
      <c r="AL22" s="23">
        <v>1</v>
      </c>
      <c r="AM22" s="20"/>
      <c r="AN22" s="23"/>
      <c r="AO22" s="20"/>
      <c r="AP22" s="28"/>
      <c r="AQ22" s="15"/>
      <c r="AR22" s="14">
        <f t="shared" si="42"/>
        <v>3</v>
      </c>
      <c r="AS22" s="14">
        <f t="shared" si="43"/>
        <v>0</v>
      </c>
      <c r="AT22" s="12">
        <f t="shared" si="44"/>
        <v>1</v>
      </c>
      <c r="AU22" s="12">
        <f t="shared" si="45"/>
        <v>1</v>
      </c>
      <c r="AV22" s="12">
        <f t="shared" si="46"/>
        <v>1</v>
      </c>
      <c r="AW22" s="12">
        <f t="shared" si="47"/>
        <v>0</v>
      </c>
      <c r="AX22" s="12">
        <f t="shared" si="48"/>
        <v>0</v>
      </c>
      <c r="AY22" s="11"/>
      <c r="AZ22" s="12">
        <f t="shared" si="49"/>
        <v>0</v>
      </c>
      <c r="BA22" s="12">
        <f t="shared" si="50"/>
        <v>0</v>
      </c>
      <c r="BB22" s="12">
        <f t="shared" si="51"/>
        <v>0</v>
      </c>
      <c r="BC22" s="12">
        <f t="shared" si="52"/>
        <v>0</v>
      </c>
      <c r="BD22" s="12">
        <f t="shared" si="53"/>
        <v>0</v>
      </c>
      <c r="BE22" s="11"/>
      <c r="BF22" s="12">
        <f t="shared" si="54"/>
        <v>1</v>
      </c>
      <c r="BG22" s="12" t="str">
        <f t="shared" si="55"/>
        <v>, 1</v>
      </c>
      <c r="BH22" s="12" t="str">
        <f t="shared" si="56"/>
        <v>, 1</v>
      </c>
      <c r="BI22" s="12" t="str">
        <f t="shared" si="57"/>
        <v/>
      </c>
      <c r="BJ22" s="12" t="str">
        <f t="shared" si="58"/>
        <v/>
      </c>
      <c r="BK22" s="11"/>
      <c r="BL22" s="12">
        <f t="shared" si="59"/>
        <v>-1</v>
      </c>
      <c r="BM22" s="12" t="str">
        <f t="shared" si="60"/>
        <v>, -1</v>
      </c>
      <c r="BN22" s="12" t="str">
        <f t="shared" si="61"/>
        <v>, -1</v>
      </c>
      <c r="BO22" s="12" t="str">
        <f t="shared" si="62"/>
        <v/>
      </c>
      <c r="BP22" s="12" t="str">
        <f t="shared" si="63"/>
        <v/>
      </c>
      <c r="BQ22" s="11"/>
      <c r="BR22" s="13" t="str">
        <f t="shared" si="64"/>
        <v>1, 1, 1</v>
      </c>
      <c r="BS22" s="13" t="str">
        <f t="shared" si="65"/>
        <v>-1, -1, -1</v>
      </c>
      <c r="BT22" s="13" t="str">
        <f t="shared" si="66"/>
        <v>1, 1, 1</v>
      </c>
      <c r="BU22" s="5" t="str">
        <f t="shared" si="67"/>
        <v>0 : 3</v>
      </c>
      <c r="BV22" s="223"/>
      <c r="BX22" s="30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J22" s="30">
        <v>2</v>
      </c>
      <c r="CK22" s="36">
        <f>IF(AS32&gt;AR32,CR23+0.1,CR23-0.1)</f>
        <v>10.1</v>
      </c>
      <c r="CL22" s="35"/>
      <c r="CM22" s="36">
        <f>IF(AS29&gt;AR29,CR23+0.1,CR23-0.1)</f>
        <v>10.1</v>
      </c>
      <c r="CN22" s="36">
        <f>IF(AR20&gt;AS20,CR23+0.1,CR23-0.1)</f>
        <v>10.1</v>
      </c>
      <c r="CO22" s="36">
        <f>IF(AR27&gt;AS27,CR23+0.1,CR23-0.1)</f>
        <v>10.1</v>
      </c>
      <c r="CP22" s="36">
        <f>IF(AS24&gt;AR24,CR23,CR23-0.1)</f>
        <v>10</v>
      </c>
      <c r="CQ22" s="69"/>
      <c r="CR22" s="186"/>
      <c r="CS22" s="186"/>
      <c r="CT22" s="186"/>
      <c r="CV22" s="186"/>
      <c r="CW22" s="203"/>
      <c r="CY22" s="186"/>
      <c r="DA22" s="203"/>
      <c r="DB22" s="186"/>
    </row>
    <row r="23" spans="2:111" ht="12" customHeight="1" x14ac:dyDescent="0.25">
      <c r="B23" s="204"/>
      <c r="C23" s="230"/>
      <c r="D23" s="104" t="s">
        <v>47</v>
      </c>
      <c r="E23" s="208"/>
      <c r="F23" s="208"/>
      <c r="G23" s="209"/>
      <c r="H23" s="215" t="str">
        <f>IF(AR32&gt;AS32,BT32,BU32)</f>
        <v>2 : 3</v>
      </c>
      <c r="I23" s="213"/>
      <c r="J23" s="214"/>
      <c r="K23" s="215" t="str">
        <f>IF(AR26&gt;AS26,BT26,BU26)</f>
        <v>1, -1, -1, 1, 1</v>
      </c>
      <c r="L23" s="213"/>
      <c r="M23" s="214"/>
      <c r="N23" s="215" t="str">
        <f>IF(AS23&gt;AR23,BT23,BU23)</f>
        <v>1, 1, -1, 1</v>
      </c>
      <c r="O23" s="213"/>
      <c r="P23" s="214"/>
      <c r="Q23" s="215" t="str">
        <f>IF(AR21&gt;AS21,BT21,BU21)</f>
        <v>1, 1, 1</v>
      </c>
      <c r="R23" s="213"/>
      <c r="S23" s="214"/>
      <c r="T23" s="215" t="str">
        <f>IF(AS30&gt;AR30,BT30,BU30)</f>
        <v>1, 1, 1</v>
      </c>
      <c r="U23" s="213"/>
      <c r="V23" s="213"/>
      <c r="W23" s="210"/>
      <c r="X23" s="211"/>
      <c r="Y23" s="210"/>
      <c r="Z23" s="67"/>
      <c r="AA23" s="199"/>
      <c r="AC23" s="200"/>
      <c r="AD23" s="200"/>
      <c r="AE23" s="17" t="str">
        <f>IF(C28=0," ","4-1")</f>
        <v>4-1</v>
      </c>
      <c r="AF23" s="102" t="str">
        <f>IF(C28=0," ",CONCATENATE(D28,"-",D22))</f>
        <v>TTPRIME-МАРТОБЕ ДЮСШ-12</v>
      </c>
      <c r="AG23" s="20">
        <v>1</v>
      </c>
      <c r="AH23" s="23">
        <v>2</v>
      </c>
      <c r="AI23" s="20">
        <v>1</v>
      </c>
      <c r="AJ23" s="23">
        <v>2</v>
      </c>
      <c r="AK23" s="20">
        <v>2</v>
      </c>
      <c r="AL23" s="23">
        <v>1</v>
      </c>
      <c r="AM23" s="20">
        <v>1</v>
      </c>
      <c r="AN23" s="23">
        <v>2</v>
      </c>
      <c r="AO23" s="20"/>
      <c r="AP23" s="28"/>
      <c r="AQ23" s="15"/>
      <c r="AR23" s="14">
        <f t="shared" si="42"/>
        <v>1</v>
      </c>
      <c r="AS23" s="14">
        <f t="shared" si="43"/>
        <v>3</v>
      </c>
      <c r="AT23" s="12">
        <f t="shared" si="44"/>
        <v>0</v>
      </c>
      <c r="AU23" s="12">
        <f t="shared" si="45"/>
        <v>0</v>
      </c>
      <c r="AV23" s="12">
        <f t="shared" si="46"/>
        <v>1</v>
      </c>
      <c r="AW23" s="12">
        <f t="shared" si="47"/>
        <v>0</v>
      </c>
      <c r="AX23" s="12">
        <f t="shared" si="48"/>
        <v>0</v>
      </c>
      <c r="AY23" s="11"/>
      <c r="AZ23" s="12">
        <f t="shared" si="49"/>
        <v>1</v>
      </c>
      <c r="BA23" s="12">
        <f t="shared" si="50"/>
        <v>1</v>
      </c>
      <c r="BB23" s="12">
        <f t="shared" si="51"/>
        <v>0</v>
      </c>
      <c r="BC23" s="12">
        <f t="shared" si="52"/>
        <v>1</v>
      </c>
      <c r="BD23" s="12">
        <f t="shared" si="53"/>
        <v>0</v>
      </c>
      <c r="BE23" s="11"/>
      <c r="BF23" s="12">
        <f t="shared" si="54"/>
        <v>-1</v>
      </c>
      <c r="BG23" s="12" t="str">
        <f t="shared" si="55"/>
        <v>, -1</v>
      </c>
      <c r="BH23" s="12" t="str">
        <f t="shared" si="56"/>
        <v>, 1</v>
      </c>
      <c r="BI23" s="12" t="str">
        <f t="shared" si="57"/>
        <v>, -1</v>
      </c>
      <c r="BJ23" s="12" t="str">
        <f t="shared" si="58"/>
        <v/>
      </c>
      <c r="BK23" s="11"/>
      <c r="BL23" s="12">
        <f t="shared" si="59"/>
        <v>1</v>
      </c>
      <c r="BM23" s="12" t="str">
        <f t="shared" si="60"/>
        <v>, 1</v>
      </c>
      <c r="BN23" s="12" t="str">
        <f t="shared" si="61"/>
        <v>, -1</v>
      </c>
      <c r="BO23" s="12" t="str">
        <f t="shared" si="62"/>
        <v>, 1</v>
      </c>
      <c r="BP23" s="12" t="str">
        <f t="shared" si="63"/>
        <v/>
      </c>
      <c r="BQ23" s="11"/>
      <c r="BR23" s="13" t="str">
        <f t="shared" si="64"/>
        <v>-1, -1, 1, -1</v>
      </c>
      <c r="BS23" s="13" t="str">
        <f t="shared" si="65"/>
        <v>1, 1, -1, 1</v>
      </c>
      <c r="BT23" s="13" t="str">
        <f t="shared" si="66"/>
        <v>1, 1, -1, 1</v>
      </c>
      <c r="BU23" s="5" t="str">
        <f t="shared" si="67"/>
        <v>1 : 3</v>
      </c>
      <c r="BV23" s="223"/>
      <c r="BX23" s="30">
        <v>2</v>
      </c>
      <c r="BY23" s="31" t="s">
        <v>18</v>
      </c>
      <c r="BZ23" s="31" t="s">
        <v>30</v>
      </c>
      <c r="CA23" s="31" t="s">
        <v>16</v>
      </c>
      <c r="CB23" s="31" t="s">
        <v>31</v>
      </c>
      <c r="CC23" s="31" t="s">
        <v>23</v>
      </c>
      <c r="CD23" s="31" t="s">
        <v>28</v>
      </c>
      <c r="CE23" s="31" t="s">
        <v>17</v>
      </c>
      <c r="CF23" s="31" t="s">
        <v>29</v>
      </c>
      <c r="CG23" s="31" t="s">
        <v>20</v>
      </c>
      <c r="CH23" s="31" t="s">
        <v>24</v>
      </c>
      <c r="CJ23" s="30">
        <v>3</v>
      </c>
      <c r="CK23" s="36">
        <f>IF(AS26&gt;AR26,CR25+0.1,CR25-0.1)</f>
        <v>7.9</v>
      </c>
      <c r="CL23" s="36">
        <f>IF(AR29&gt;AS29,CR25+0.1,CR25-0.1)</f>
        <v>7.9</v>
      </c>
      <c r="CM23" s="37"/>
      <c r="CN23" s="36">
        <f>IF(AR33&gt;AS33,CR25+0.1,CR25-0.1)</f>
        <v>8.1</v>
      </c>
      <c r="CO23" s="36">
        <f>IF(AS25&gt;AR25,CR25+0.1,CR25-0.1)</f>
        <v>8.1</v>
      </c>
      <c r="CP23" s="36">
        <f>IF(AR22&gt;AS22,CR25+0.1,CR25-0.1)</f>
        <v>8.1</v>
      </c>
      <c r="CQ23" s="32"/>
      <c r="CR23" s="185">
        <f>W24</f>
        <v>10</v>
      </c>
      <c r="CS23" s="185">
        <f>IF(AND(CR23=CR21,CR23=CR25),BY24,(IF(AND(CR23=CR21,CR23=CR27),BZ24,(IF(AND(CR23=CR21,CR23=CR29),CA24,(IF(AND(CR23=CR21,CR23=CR31),CB24,(IF(AND(CR23=CR25,CR23=CR27),CC24,(IF(AND(CR23=CR25,CR23=CR29),CD24,(IF(AND(CR23=CR25,CR23=CR31),CE24,(IF(AND(CR23=CR27,CR23=CR29),CF24,(IF(AND(CR23=CR27,CR23=CR31),CG24,(IF(AND(CR23=CR29,CR23=CR31),CH24,999)))))))))))))))))))</f>
        <v>999</v>
      </c>
      <c r="CT23" s="185">
        <f t="shared" ref="CT23" si="69">IF(CY23=1,CR23+CS23,CS23)</f>
        <v>999</v>
      </c>
      <c r="CV23" s="185">
        <f>CR23</f>
        <v>10</v>
      </c>
      <c r="CW23" s="202">
        <f>IF(CV23=CV21,CK22,(IF(CV23=CV25,CM22,(IF(CV23=CV27,CN22,(IF(CV23=CV29,CO22,(IF(CV23=CV31,CP22,999)))))))))</f>
        <v>999</v>
      </c>
      <c r="CY23" s="185">
        <f t="shared" ref="CY23" si="70">IF(CS23&lt;&gt;999,1,0)</f>
        <v>0</v>
      </c>
      <c r="DA23" s="202">
        <f>IF(CY23=1,CT23,CW23)</f>
        <v>999</v>
      </c>
      <c r="DB23" s="185">
        <f t="shared" ref="DB23" si="71">IF(DA23&lt;&gt;999,DA23,CV23)</f>
        <v>10</v>
      </c>
    </row>
    <row r="24" spans="2:111" ht="12" customHeight="1" x14ac:dyDescent="0.25">
      <c r="B24" s="187">
        <v>2</v>
      </c>
      <c r="C24" s="228">
        <f>[1]Лист3!$A$10</f>
        <v>48</v>
      </c>
      <c r="D24" s="107" t="s">
        <v>74</v>
      </c>
      <c r="E24" s="58"/>
      <c r="F24" s="47">
        <f>IF(AS32&gt;AR32,2,$AG$3)</f>
        <v>2</v>
      </c>
      <c r="G24" s="48"/>
      <c r="H24" s="191"/>
      <c r="I24" s="192"/>
      <c r="J24" s="206"/>
      <c r="K24" s="46"/>
      <c r="L24" s="47">
        <f>IF(AS29&gt;AR29,2,$AG$3)</f>
        <v>2</v>
      </c>
      <c r="M24" s="48"/>
      <c r="N24" s="46"/>
      <c r="O24" s="47">
        <f>IF(AR20&gt;AS20,2,$AG$3)</f>
        <v>2</v>
      </c>
      <c r="P24" s="48"/>
      <c r="Q24" s="46"/>
      <c r="R24" s="47">
        <f>IF(AR27&gt;AS27,2,$AG$3)</f>
        <v>2</v>
      </c>
      <c r="S24" s="48"/>
      <c r="T24" s="46"/>
      <c r="U24" s="47">
        <f>IF(AS24&gt;AR24,2,$AG$3)</f>
        <v>2</v>
      </c>
      <c r="V24" s="58"/>
      <c r="W24" s="195">
        <f>SUM(F24,I24,L24,O24,R24,U24)</f>
        <v>10</v>
      </c>
      <c r="X24" s="197">
        <f t="shared" ref="X24" si="72">IF(($AG$3=1),IF(CY23=1,CS23*10,0),0)</f>
        <v>0</v>
      </c>
      <c r="Y24" s="195">
        <f t="shared" ref="Y24" si="73">IF(($AG$3=1),RANK(DB23,$DB$21:$DB$32,0),0)</f>
        <v>1</v>
      </c>
      <c r="Z24" s="67"/>
      <c r="AA24" s="199">
        <f>IF(C24="","",VLOOKUP(C24,'[2]Список участников'!A:L,8,FALSE))</f>
        <v>0</v>
      </c>
      <c r="AC24" s="200">
        <f>IF(C24&gt;0,1,0)</f>
        <v>1</v>
      </c>
      <c r="AD24" s="200"/>
      <c r="AE24" s="17" t="str">
        <f>IF(C32=0," ","6-2")</f>
        <v>6-2</v>
      </c>
      <c r="AF24" s="102" t="str">
        <f>IF(C32=0," ",CONCATENATE(D32,"-",D24))</f>
        <v>ОСДЮСШОР-2-СУНКАР</v>
      </c>
      <c r="AG24" s="20">
        <v>1</v>
      </c>
      <c r="AH24" s="23">
        <v>2</v>
      </c>
      <c r="AI24" s="20">
        <v>1</v>
      </c>
      <c r="AJ24" s="23">
        <v>2</v>
      </c>
      <c r="AK24" s="20">
        <v>1</v>
      </c>
      <c r="AL24" s="23">
        <v>2</v>
      </c>
      <c r="AM24" s="20"/>
      <c r="AN24" s="23"/>
      <c r="AO24" s="20"/>
      <c r="AP24" s="28"/>
      <c r="AQ24" s="15"/>
      <c r="AR24" s="14">
        <f t="shared" si="42"/>
        <v>0</v>
      </c>
      <c r="AS24" s="14">
        <f t="shared" si="43"/>
        <v>3</v>
      </c>
      <c r="AT24" s="12">
        <f t="shared" si="44"/>
        <v>0</v>
      </c>
      <c r="AU24" s="12">
        <f t="shared" si="45"/>
        <v>0</v>
      </c>
      <c r="AV24" s="12">
        <f t="shared" si="46"/>
        <v>0</v>
      </c>
      <c r="AW24" s="12">
        <f t="shared" si="47"/>
        <v>0</v>
      </c>
      <c r="AX24" s="12">
        <f t="shared" si="48"/>
        <v>0</v>
      </c>
      <c r="AY24" s="11"/>
      <c r="AZ24" s="12">
        <f t="shared" si="49"/>
        <v>1</v>
      </c>
      <c r="BA24" s="12">
        <f t="shared" si="50"/>
        <v>1</v>
      </c>
      <c r="BB24" s="12">
        <f t="shared" si="51"/>
        <v>1</v>
      </c>
      <c r="BC24" s="12">
        <f t="shared" si="52"/>
        <v>0</v>
      </c>
      <c r="BD24" s="12">
        <f t="shared" si="53"/>
        <v>0</v>
      </c>
      <c r="BE24" s="11"/>
      <c r="BF24" s="12">
        <f t="shared" si="54"/>
        <v>-1</v>
      </c>
      <c r="BG24" s="12" t="str">
        <f t="shared" si="55"/>
        <v>, -1</v>
      </c>
      <c r="BH24" s="12" t="str">
        <f t="shared" si="56"/>
        <v>, -1</v>
      </c>
      <c r="BI24" s="12" t="str">
        <f t="shared" si="57"/>
        <v/>
      </c>
      <c r="BJ24" s="12" t="str">
        <f t="shared" si="58"/>
        <v/>
      </c>
      <c r="BK24" s="11"/>
      <c r="BL24" s="12">
        <f t="shared" si="59"/>
        <v>1</v>
      </c>
      <c r="BM24" s="12" t="str">
        <f t="shared" si="60"/>
        <v>, 1</v>
      </c>
      <c r="BN24" s="12" t="str">
        <f t="shared" si="61"/>
        <v>, 1</v>
      </c>
      <c r="BO24" s="12" t="str">
        <f t="shared" si="62"/>
        <v/>
      </c>
      <c r="BP24" s="12" t="str">
        <f t="shared" si="63"/>
        <v/>
      </c>
      <c r="BQ24" s="11"/>
      <c r="BR24" s="13" t="str">
        <f t="shared" si="64"/>
        <v>-1, -1, -1</v>
      </c>
      <c r="BS24" s="13" t="str">
        <f t="shared" si="65"/>
        <v>1, 1, 1</v>
      </c>
      <c r="BT24" s="13" t="str">
        <f t="shared" si="66"/>
        <v>1, 1, 1</v>
      </c>
      <c r="BU24" s="5" t="str">
        <f t="shared" si="67"/>
        <v>0 : 3</v>
      </c>
      <c r="BV24" s="223"/>
      <c r="BX24" s="30"/>
      <c r="BY24" s="34">
        <f>((AS32+AS29)/(AR32+AR29))/10</f>
        <v>0.15</v>
      </c>
      <c r="BZ24" s="34">
        <f>((AS32+AR20)/(AR32+AS20))/10</f>
        <v>0.3</v>
      </c>
      <c r="CA24" s="34">
        <f>((AS32+AR27)/(AR32+AS27))/10</f>
        <v>0.3</v>
      </c>
      <c r="CB24" s="34">
        <f>((AS32+AS24)/(AR32+AR24))/10</f>
        <v>0.3</v>
      </c>
      <c r="CC24" s="34">
        <f>((AS29+AR20)/(AR29+AS20))/10</f>
        <v>0.3</v>
      </c>
      <c r="CD24" s="34">
        <f>((AS29+AR27)/(AR29+AS27))/10</f>
        <v>0.3</v>
      </c>
      <c r="CE24" s="34">
        <f>((AS29+AS24)/(AR29+AR24))/10</f>
        <v>0.3</v>
      </c>
      <c r="CF24" s="34" t="e">
        <f>((AR20+AR27)/(AS20+AS27))/10</f>
        <v>#DIV/0!</v>
      </c>
      <c r="CG24" s="34" t="e">
        <f>((AR20+AS24)/(AS20+AR24))/10</f>
        <v>#DIV/0!</v>
      </c>
      <c r="CH24" s="34">
        <f>((AR27+AS27)/(AS24+AR24))/10</f>
        <v>0.1</v>
      </c>
      <c r="CJ24" s="30">
        <v>4</v>
      </c>
      <c r="CK24" s="36">
        <f>IF(AR23&gt;AS23,CR27+0.1,CR27-0.1)</f>
        <v>6.9</v>
      </c>
      <c r="CL24" s="36">
        <f>IF(AS20&gt;AR20,CR27+0.1,CR27-0.1)</f>
        <v>6.9</v>
      </c>
      <c r="CM24" s="36">
        <f>IF(AS37&gt;AT37,CR27+0.1,CR27-0.1)</f>
        <v>7.1</v>
      </c>
      <c r="CN24" s="35"/>
      <c r="CO24" s="36">
        <f>IF(AS31&gt;AR31,CR27+0.1,CR27-0.1)</f>
        <v>7.1</v>
      </c>
      <c r="CP24" s="36">
        <f>IF(AR28&gt;AS28,CR27+0.1,CR27-0.1)</f>
        <v>7.1</v>
      </c>
      <c r="CQ24" s="69"/>
      <c r="CR24" s="186"/>
      <c r="CS24" s="186"/>
      <c r="CT24" s="186"/>
      <c r="CV24" s="186"/>
      <c r="CW24" s="203"/>
      <c r="CY24" s="186"/>
      <c r="DA24" s="203"/>
      <c r="DB24" s="186"/>
    </row>
    <row r="25" spans="2:111" ht="12" customHeight="1" x14ac:dyDescent="0.25">
      <c r="B25" s="204"/>
      <c r="C25" s="230"/>
      <c r="D25" s="108" t="s">
        <v>47</v>
      </c>
      <c r="E25" s="212" t="str">
        <f>IF(AS32&gt;AR32,BT32,BU32)</f>
        <v>-1, 1, 1, -1, 1</v>
      </c>
      <c r="F25" s="213"/>
      <c r="G25" s="214"/>
      <c r="H25" s="207"/>
      <c r="I25" s="208"/>
      <c r="J25" s="209"/>
      <c r="K25" s="215" t="str">
        <f>IF(AS29&gt;AR29,BT29,BU29)</f>
        <v>-1, 1, 1, -1, 1</v>
      </c>
      <c r="L25" s="213"/>
      <c r="M25" s="214"/>
      <c r="N25" s="215" t="str">
        <f>IF(AR20&gt;AS20,BT20,BU20)</f>
        <v>1, 1, 1</v>
      </c>
      <c r="O25" s="213"/>
      <c r="P25" s="214"/>
      <c r="Q25" s="215" t="str">
        <f>IF(AR27&gt;AS27,BT27,BU27)</f>
        <v>1, 1, 1</v>
      </c>
      <c r="R25" s="213"/>
      <c r="S25" s="214"/>
      <c r="T25" s="215" t="str">
        <f>IF(AS24&gt;AR24,BT24,BU24)</f>
        <v>1, 1, 1</v>
      </c>
      <c r="U25" s="213"/>
      <c r="V25" s="213"/>
      <c r="W25" s="210"/>
      <c r="X25" s="211"/>
      <c r="Y25" s="210"/>
      <c r="Z25" s="67"/>
      <c r="AA25" s="199"/>
      <c r="AC25" s="200"/>
      <c r="AD25" s="200"/>
      <c r="AE25" s="17" t="str">
        <f>IF(C30=0," ","5-3")</f>
        <v>5-3</v>
      </c>
      <c r="AF25" s="102" t="str">
        <f>IF(C30=0," ",CONCATENATE(D30,"-",D26))</f>
        <v>ТОПЖАРГАН-DEAF</v>
      </c>
      <c r="AG25" s="20">
        <v>1</v>
      </c>
      <c r="AH25" s="23">
        <v>2</v>
      </c>
      <c r="AI25" s="20">
        <v>1</v>
      </c>
      <c r="AJ25" s="23">
        <v>2</v>
      </c>
      <c r="AK25" s="20">
        <v>1</v>
      </c>
      <c r="AL25" s="23">
        <v>2</v>
      </c>
      <c r="AM25" s="20"/>
      <c r="AN25" s="23"/>
      <c r="AO25" s="20"/>
      <c r="AP25" s="28"/>
      <c r="AQ25" s="15"/>
      <c r="AR25" s="14">
        <f t="shared" si="42"/>
        <v>0</v>
      </c>
      <c r="AS25" s="14">
        <f t="shared" si="43"/>
        <v>3</v>
      </c>
      <c r="AT25" s="12">
        <f t="shared" si="44"/>
        <v>0</v>
      </c>
      <c r="AU25" s="12">
        <f t="shared" si="45"/>
        <v>0</v>
      </c>
      <c r="AV25" s="12">
        <f t="shared" si="46"/>
        <v>0</v>
      </c>
      <c r="AW25" s="12">
        <f t="shared" si="47"/>
        <v>0</v>
      </c>
      <c r="AX25" s="12">
        <f t="shared" si="48"/>
        <v>0</v>
      </c>
      <c r="AY25" s="11"/>
      <c r="AZ25" s="12">
        <f t="shared" si="49"/>
        <v>1</v>
      </c>
      <c r="BA25" s="12">
        <f t="shared" si="50"/>
        <v>1</v>
      </c>
      <c r="BB25" s="12">
        <f t="shared" si="51"/>
        <v>1</v>
      </c>
      <c r="BC25" s="12">
        <f t="shared" si="52"/>
        <v>0</v>
      </c>
      <c r="BD25" s="12">
        <f t="shared" si="53"/>
        <v>0</v>
      </c>
      <c r="BE25" s="11"/>
      <c r="BF25" s="12">
        <f t="shared" si="54"/>
        <v>-1</v>
      </c>
      <c r="BG25" s="12" t="str">
        <f t="shared" si="55"/>
        <v>, -1</v>
      </c>
      <c r="BH25" s="12" t="str">
        <f t="shared" si="56"/>
        <v>, -1</v>
      </c>
      <c r="BI25" s="12" t="str">
        <f t="shared" si="57"/>
        <v/>
      </c>
      <c r="BJ25" s="12" t="str">
        <f t="shared" si="58"/>
        <v/>
      </c>
      <c r="BK25" s="11"/>
      <c r="BL25" s="12">
        <f t="shared" si="59"/>
        <v>1</v>
      </c>
      <c r="BM25" s="12" t="str">
        <f t="shared" si="60"/>
        <v>, 1</v>
      </c>
      <c r="BN25" s="12" t="str">
        <f t="shared" si="61"/>
        <v>, 1</v>
      </c>
      <c r="BO25" s="12" t="str">
        <f t="shared" si="62"/>
        <v/>
      </c>
      <c r="BP25" s="12" t="str">
        <f t="shared" si="63"/>
        <v/>
      </c>
      <c r="BQ25" s="11"/>
      <c r="BR25" s="13" t="str">
        <f t="shared" si="64"/>
        <v>-1, -1, -1</v>
      </c>
      <c r="BS25" s="13" t="str">
        <f t="shared" si="65"/>
        <v>1, 1, 1</v>
      </c>
      <c r="BT25" s="13" t="str">
        <f t="shared" si="66"/>
        <v>1, 1, 1</v>
      </c>
      <c r="BU25" s="5" t="str">
        <f t="shared" si="67"/>
        <v>0 : 3</v>
      </c>
      <c r="BV25" s="223"/>
      <c r="BX25" s="30">
        <v>3</v>
      </c>
      <c r="BY25" s="31" t="s">
        <v>22</v>
      </c>
      <c r="BZ25" s="31" t="s">
        <v>30</v>
      </c>
      <c r="CA25" s="31" t="s">
        <v>16</v>
      </c>
      <c r="CB25" s="31" t="s">
        <v>31</v>
      </c>
      <c r="CC25" s="31" t="s">
        <v>15</v>
      </c>
      <c r="CD25" s="31" t="s">
        <v>19</v>
      </c>
      <c r="CE25" s="31" t="s">
        <v>27</v>
      </c>
      <c r="CF25" s="31" t="s">
        <v>29</v>
      </c>
      <c r="CG25" s="31" t="s">
        <v>20</v>
      </c>
      <c r="CH25" s="31" t="s">
        <v>24</v>
      </c>
      <c r="CJ25" s="30">
        <v>5</v>
      </c>
      <c r="CK25" s="36">
        <f>IF(AS21&gt;AR21,CR29+0.1,CR29-0.1)</f>
        <v>5.9</v>
      </c>
      <c r="CL25" s="36">
        <f>IF(AS27&gt;AR27,CR29+0.1,CR29-0.1)</f>
        <v>5.9</v>
      </c>
      <c r="CM25" s="36">
        <f>IF(AR25&gt;AS25,CR29+0.1,CR29-0.1)</f>
        <v>5.9</v>
      </c>
      <c r="CN25" s="36">
        <f>IF(AR31&gt;AS31,CR29+0.1,CR29-0.1)</f>
        <v>5.9</v>
      </c>
      <c r="CO25" s="37"/>
      <c r="CP25" s="36">
        <f>IF(AR34&gt;AS34,CR29+0.1,CR29-0.1)</f>
        <v>6.1</v>
      </c>
      <c r="CQ25" s="32"/>
      <c r="CR25" s="185">
        <f>W26</f>
        <v>8</v>
      </c>
      <c r="CS25" s="185">
        <f>IF(AND(CR25=CR21,CR25=CR23),BY26,(IF(AND(CR25=CR21,CR25=CR27),BZ26,(IF(AND(CR25=CR21,CR25=CR29),CA26,(IF(AND(CR25=CR21,CR25=CR31),CB26,(IF(AND(CR25=CR23,CR25=CR27),CC26,(IF(AND(CR25=CR23,CR25=CR29),CD26,(IF(AND(CR25=CR23,CR25=CR31),CE26,(IF(AND(CR25=CR27,CR25=CR29),CF26,(IF(AND(CR25=CR27,CR25=CR31),CG26,(IF(AND(CR25=CR29,CR25=CR31),CH26,999)))))))))))))))))))</f>
        <v>999</v>
      </c>
      <c r="CT25" s="185">
        <f t="shared" ref="CT25" si="74">IF(CY25=1,CR25+CS25,CS25)</f>
        <v>999</v>
      </c>
      <c r="CV25" s="185">
        <f>CR25</f>
        <v>8</v>
      </c>
      <c r="CW25" s="202">
        <f>IF(CV25=CV21,CK23,(IF(CV25=CV23,CL23,(IF(CV25=CV27,CN23,(IF(CV25=CV29,CO23,(IF(CV25=CV31,CP23,999)))))))))</f>
        <v>999</v>
      </c>
      <c r="CY25" s="185">
        <f t="shared" ref="CY25" si="75">IF(CS25&lt;&gt;999,1,0)</f>
        <v>0</v>
      </c>
      <c r="DA25" s="202">
        <f>IF(CY25=1,CT25,CW25)</f>
        <v>999</v>
      </c>
      <c r="DB25" s="185">
        <f t="shared" ref="DB25" si="76">IF(DA25&lt;&gt;999,DA25,CV25)</f>
        <v>8</v>
      </c>
      <c r="DG25" s="139"/>
    </row>
    <row r="26" spans="2:111" ht="12" customHeight="1" x14ac:dyDescent="0.25">
      <c r="B26" s="187">
        <v>3</v>
      </c>
      <c r="C26" s="228">
        <f>[1]Лист3!$A$11</f>
        <v>50</v>
      </c>
      <c r="D26" s="103" t="s">
        <v>70</v>
      </c>
      <c r="E26" s="58"/>
      <c r="F26" s="47">
        <f>IF(AS26&gt;AR26,2,$AG$3)</f>
        <v>1</v>
      </c>
      <c r="G26" s="48"/>
      <c r="H26" s="46"/>
      <c r="I26" s="47">
        <f>IF(AR29&gt;AS29,2,$AG$3)</f>
        <v>1</v>
      </c>
      <c r="J26" s="48"/>
      <c r="K26" s="191"/>
      <c r="L26" s="192"/>
      <c r="M26" s="206"/>
      <c r="N26" s="46"/>
      <c r="O26" s="47">
        <f>IF(AR33&gt;AS33,2,$AG$3)</f>
        <v>2</v>
      </c>
      <c r="P26" s="48"/>
      <c r="Q26" s="46"/>
      <c r="R26" s="47">
        <f>IF(AS25&gt;AR25,2,$AG$3)</f>
        <v>2</v>
      </c>
      <c r="S26" s="48"/>
      <c r="T26" s="46"/>
      <c r="U26" s="47">
        <f>IF(AR22&gt;AS22,2,$AG$3)</f>
        <v>2</v>
      </c>
      <c r="V26" s="58"/>
      <c r="W26" s="195">
        <f>SUM(F26,I26,L26,O26,R26,U26)</f>
        <v>8</v>
      </c>
      <c r="X26" s="197">
        <f t="shared" ref="X26" si="77">IF(($AG$3=1),IF(CY25=1,CS25*10,0),0)</f>
        <v>0</v>
      </c>
      <c r="Y26" s="195">
        <f t="shared" ref="Y26" si="78">IF(($AG$3=1),RANK(DB25,$DB$21:$DB$32,0),0)</f>
        <v>3</v>
      </c>
      <c r="Z26" s="67"/>
      <c r="AA26" s="199">
        <f>IF(C26="","",VLOOKUP(C26,'[2]Список участников'!A:L,8,FALSE))</f>
        <v>0</v>
      </c>
      <c r="AC26" s="200">
        <f>IF(C26&gt;0,1,0)</f>
        <v>1</v>
      </c>
      <c r="AD26" s="200"/>
      <c r="AE26" s="17" t="s">
        <v>18</v>
      </c>
      <c r="AF26" s="102" t="str">
        <f>IF(C26=0," ",CONCATENATE(D22,"-",D26))</f>
        <v>МАРТОБЕ ДЮСШ-12-DEAF</v>
      </c>
      <c r="AG26" s="20">
        <v>2</v>
      </c>
      <c r="AH26" s="23">
        <v>1</v>
      </c>
      <c r="AI26" s="20">
        <v>1</v>
      </c>
      <c r="AJ26" s="23">
        <v>2</v>
      </c>
      <c r="AK26" s="20">
        <v>1</v>
      </c>
      <c r="AL26" s="23">
        <v>2</v>
      </c>
      <c r="AM26" s="20">
        <v>2</v>
      </c>
      <c r="AN26" s="23">
        <v>1</v>
      </c>
      <c r="AO26" s="20">
        <v>2</v>
      </c>
      <c r="AP26" s="28">
        <v>1</v>
      </c>
      <c r="AQ26" s="15"/>
      <c r="AR26" s="14">
        <f t="shared" si="42"/>
        <v>3</v>
      </c>
      <c r="AS26" s="14">
        <f t="shared" si="43"/>
        <v>2</v>
      </c>
      <c r="AT26" s="12">
        <f t="shared" si="44"/>
        <v>1</v>
      </c>
      <c r="AU26" s="12">
        <f t="shared" si="45"/>
        <v>0</v>
      </c>
      <c r="AV26" s="12">
        <f t="shared" si="46"/>
        <v>0</v>
      </c>
      <c r="AW26" s="12">
        <f t="shared" si="47"/>
        <v>1</v>
      </c>
      <c r="AX26" s="12">
        <f t="shared" si="48"/>
        <v>1</v>
      </c>
      <c r="AY26" s="11"/>
      <c r="AZ26" s="12">
        <f t="shared" si="49"/>
        <v>0</v>
      </c>
      <c r="BA26" s="12">
        <f t="shared" si="50"/>
        <v>1</v>
      </c>
      <c r="BB26" s="12">
        <f t="shared" si="51"/>
        <v>1</v>
      </c>
      <c r="BC26" s="12">
        <f t="shared" si="52"/>
        <v>0</v>
      </c>
      <c r="BD26" s="12">
        <f t="shared" si="53"/>
        <v>0</v>
      </c>
      <c r="BE26" s="11"/>
      <c r="BF26" s="12">
        <f t="shared" si="54"/>
        <v>1</v>
      </c>
      <c r="BG26" s="12" t="str">
        <f t="shared" si="55"/>
        <v>, -1</v>
      </c>
      <c r="BH26" s="12" t="str">
        <f t="shared" si="56"/>
        <v>, -1</v>
      </c>
      <c r="BI26" s="12" t="str">
        <f t="shared" si="57"/>
        <v>, 1</v>
      </c>
      <c r="BJ26" s="12" t="str">
        <f t="shared" si="58"/>
        <v>, 1</v>
      </c>
      <c r="BK26" s="11"/>
      <c r="BL26" s="12">
        <f t="shared" si="59"/>
        <v>-1</v>
      </c>
      <c r="BM26" s="12" t="str">
        <f t="shared" si="60"/>
        <v>, 1</v>
      </c>
      <c r="BN26" s="12" t="str">
        <f t="shared" si="61"/>
        <v>, 1</v>
      </c>
      <c r="BO26" s="12" t="str">
        <f t="shared" si="62"/>
        <v>, -1</v>
      </c>
      <c r="BP26" s="12" t="str">
        <f t="shared" si="63"/>
        <v>, -1</v>
      </c>
      <c r="BQ26" s="11"/>
      <c r="BR26" s="13" t="str">
        <f t="shared" si="64"/>
        <v>1, -1, -1, 1, 1</v>
      </c>
      <c r="BS26" s="13" t="str">
        <f t="shared" si="65"/>
        <v>-1, 1, 1, -1, -1</v>
      </c>
      <c r="BT26" s="13" t="str">
        <f t="shared" si="66"/>
        <v>1, -1, -1, 1, 1</v>
      </c>
      <c r="BU26" s="5" t="str">
        <f t="shared" si="67"/>
        <v>2 : 3</v>
      </c>
      <c r="BV26" s="223"/>
      <c r="BX26" s="30"/>
      <c r="BY26" s="34">
        <f>((AS26+AR29)/(AR26+AS29))/10</f>
        <v>6.6666666666666666E-2</v>
      </c>
      <c r="BZ26" s="34">
        <f>((AS26+AR33)/(AR26+AS33))/10</f>
        <v>0.125</v>
      </c>
      <c r="CA26" s="34">
        <f>((AS26+AS25)/(AR26+AR25))/10</f>
        <v>0.16666666666666669</v>
      </c>
      <c r="CB26" s="34">
        <f>((AS26+AR22)/(AR26+AS22))/10</f>
        <v>0.16666666666666669</v>
      </c>
      <c r="CC26" s="34">
        <f>((AR29+AR33)/(AS29+AS33))/10</f>
        <v>0.125</v>
      </c>
      <c r="CD26" s="34">
        <f>((AR29+AS25)/(AS29+AR25))/10</f>
        <v>0.16666666666666669</v>
      </c>
      <c r="CE26" s="34">
        <f>((AR29+AR22)/(AS29+AS22))/10</f>
        <v>0.16666666666666669</v>
      </c>
      <c r="CF26" s="34">
        <f>((AR33+AS25)/(AS33+AR25))/10</f>
        <v>0.6</v>
      </c>
      <c r="CG26" s="34">
        <f>((AR33+AR22)/(AS33+AS22))/10</f>
        <v>0.6</v>
      </c>
      <c r="CH26" s="34" t="e">
        <f>((AS25+AR22)/(AR25+AS22))/10</f>
        <v>#DIV/0!</v>
      </c>
      <c r="CJ26" s="30">
        <v>6</v>
      </c>
      <c r="CK26" s="36">
        <f>IF(AR30&gt;AS30,CR31+0.1,CR31-0.1)</f>
        <v>4.9000000000000004</v>
      </c>
      <c r="CL26" s="36">
        <f>IF(AR24&gt;AS24,CR31+0.1,CR31-0.1)</f>
        <v>4.9000000000000004</v>
      </c>
      <c r="CM26" s="36">
        <f>IF(AS22&gt;AR22,CR31+0.1,CR31-0.1)</f>
        <v>4.9000000000000004</v>
      </c>
      <c r="CN26" s="36">
        <f>IF(AS28&gt;AR28,CR31+0.1,CR31-0.1)</f>
        <v>4.9000000000000004</v>
      </c>
      <c r="CO26" s="36">
        <f>IF(AS34&gt;AR34,CR31+0.1,CR31-0.1)</f>
        <v>4.9000000000000004</v>
      </c>
      <c r="CP26" s="35"/>
      <c r="CQ26" s="69"/>
      <c r="CR26" s="186"/>
      <c r="CS26" s="186"/>
      <c r="CT26" s="186"/>
      <c r="CV26" s="186"/>
      <c r="CW26" s="203"/>
      <c r="CY26" s="186"/>
      <c r="DA26" s="203"/>
      <c r="DB26" s="186"/>
      <c r="DG26" s="140"/>
    </row>
    <row r="27" spans="2:111" ht="12" customHeight="1" x14ac:dyDescent="0.25">
      <c r="B27" s="204"/>
      <c r="C27" s="230"/>
      <c r="D27" s="104" t="s">
        <v>71</v>
      </c>
      <c r="E27" s="212" t="str">
        <f>IF(AS26&gt;AR26,BT26,BU26)</f>
        <v>2 : 3</v>
      </c>
      <c r="F27" s="213"/>
      <c r="G27" s="214"/>
      <c r="H27" s="215" t="str">
        <f>IF(AR29&gt;AS29,BT29,BU29)</f>
        <v>2 : 3</v>
      </c>
      <c r="I27" s="213"/>
      <c r="J27" s="214"/>
      <c r="K27" s="207"/>
      <c r="L27" s="208"/>
      <c r="M27" s="209"/>
      <c r="N27" s="215" t="str">
        <f>IF(AR33&gt;AS33,BT33,BU33)</f>
        <v>1, -1, 1, 1</v>
      </c>
      <c r="O27" s="213"/>
      <c r="P27" s="214"/>
      <c r="Q27" s="215" t="str">
        <f>IF(AS25&gt;AR25,BT25,BU25)</f>
        <v>1, 1, 1</v>
      </c>
      <c r="R27" s="213"/>
      <c r="S27" s="214"/>
      <c r="T27" s="215" t="str">
        <f>IF(AR22&gt;AS22,BT22,BU22)</f>
        <v>1, 1, 1</v>
      </c>
      <c r="U27" s="213"/>
      <c r="V27" s="213"/>
      <c r="W27" s="210"/>
      <c r="X27" s="211"/>
      <c r="Y27" s="210"/>
      <c r="Z27" s="67"/>
      <c r="AA27" s="199"/>
      <c r="AC27" s="200"/>
      <c r="AD27" s="200"/>
      <c r="AE27" s="17" t="str">
        <f>IF(C30=0," ","2-5")</f>
        <v>2-5</v>
      </c>
      <c r="AF27" s="102" t="str">
        <f>IF(C30=0," ",CONCATENATE(D24,"-",D30))</f>
        <v>СУНКАР-ТОПЖАРГАН</v>
      </c>
      <c r="AG27" s="20">
        <v>2</v>
      </c>
      <c r="AH27" s="23">
        <v>1</v>
      </c>
      <c r="AI27" s="20">
        <v>2</v>
      </c>
      <c r="AJ27" s="23">
        <v>1</v>
      </c>
      <c r="AK27" s="20">
        <v>2</v>
      </c>
      <c r="AL27" s="23">
        <v>1</v>
      </c>
      <c r="AM27" s="20"/>
      <c r="AN27" s="23"/>
      <c r="AO27" s="20"/>
      <c r="AP27" s="28"/>
      <c r="AQ27" s="15"/>
      <c r="AR27" s="14">
        <f t="shared" si="42"/>
        <v>3</v>
      </c>
      <c r="AS27" s="14">
        <f t="shared" si="43"/>
        <v>0</v>
      </c>
      <c r="AT27" s="12">
        <f t="shared" si="44"/>
        <v>1</v>
      </c>
      <c r="AU27" s="12">
        <f t="shared" si="45"/>
        <v>1</v>
      </c>
      <c r="AV27" s="12">
        <f t="shared" si="46"/>
        <v>1</v>
      </c>
      <c r="AW27" s="12">
        <f t="shared" si="47"/>
        <v>0</v>
      </c>
      <c r="AX27" s="12">
        <f t="shared" si="48"/>
        <v>0</v>
      </c>
      <c r="AY27" s="11"/>
      <c r="AZ27" s="12">
        <f t="shared" si="49"/>
        <v>0</v>
      </c>
      <c r="BA27" s="12">
        <f t="shared" si="50"/>
        <v>0</v>
      </c>
      <c r="BB27" s="12">
        <f t="shared" si="51"/>
        <v>0</v>
      </c>
      <c r="BC27" s="12">
        <f t="shared" si="52"/>
        <v>0</v>
      </c>
      <c r="BD27" s="12">
        <f t="shared" si="53"/>
        <v>0</v>
      </c>
      <c r="BE27" s="11"/>
      <c r="BF27" s="12">
        <f t="shared" si="54"/>
        <v>1</v>
      </c>
      <c r="BG27" s="12" t="str">
        <f t="shared" si="55"/>
        <v>, 1</v>
      </c>
      <c r="BH27" s="12" t="str">
        <f t="shared" si="56"/>
        <v>, 1</v>
      </c>
      <c r="BI27" s="12" t="str">
        <f t="shared" si="57"/>
        <v/>
      </c>
      <c r="BJ27" s="12" t="str">
        <f t="shared" si="58"/>
        <v/>
      </c>
      <c r="BK27" s="11"/>
      <c r="BL27" s="12">
        <f t="shared" si="59"/>
        <v>-1</v>
      </c>
      <c r="BM27" s="12" t="str">
        <f t="shared" si="60"/>
        <v>, -1</v>
      </c>
      <c r="BN27" s="12" t="str">
        <f t="shared" si="61"/>
        <v>, -1</v>
      </c>
      <c r="BO27" s="12" t="str">
        <f t="shared" si="62"/>
        <v/>
      </c>
      <c r="BP27" s="12" t="str">
        <f t="shared" si="63"/>
        <v/>
      </c>
      <c r="BQ27" s="11"/>
      <c r="BR27" s="13" t="str">
        <f t="shared" si="64"/>
        <v>1, 1, 1</v>
      </c>
      <c r="BS27" s="13" t="str">
        <f t="shared" si="65"/>
        <v>-1, -1, -1</v>
      </c>
      <c r="BT27" s="13" t="str">
        <f t="shared" si="66"/>
        <v>1, 1, 1</v>
      </c>
      <c r="BU27" s="5" t="str">
        <f t="shared" si="67"/>
        <v>0 : 3</v>
      </c>
      <c r="BV27" s="223"/>
      <c r="BX27" s="30">
        <v>4</v>
      </c>
      <c r="BY27" s="31" t="s">
        <v>22</v>
      </c>
      <c r="BZ27" s="31" t="s">
        <v>18</v>
      </c>
      <c r="CA27" s="31" t="s">
        <v>16</v>
      </c>
      <c r="CB27" s="31" t="s">
        <v>31</v>
      </c>
      <c r="CC27" s="31" t="s">
        <v>26</v>
      </c>
      <c r="CD27" s="31" t="s">
        <v>19</v>
      </c>
      <c r="CE27" s="31" t="s">
        <v>27</v>
      </c>
      <c r="CF27" s="31" t="s">
        <v>28</v>
      </c>
      <c r="CG27" s="31" t="s">
        <v>17</v>
      </c>
      <c r="CH27" s="31" t="s">
        <v>24</v>
      </c>
      <c r="CJ27" s="69"/>
      <c r="CK27" s="32"/>
      <c r="CL27" s="32"/>
      <c r="CM27" s="32"/>
      <c r="CN27" s="32"/>
      <c r="CO27" s="32"/>
      <c r="CP27" s="32"/>
      <c r="CQ27" s="32"/>
      <c r="CR27" s="185">
        <f>W28</f>
        <v>7</v>
      </c>
      <c r="CS27" s="185">
        <f>IF(AND(CR27=CR21,CR27=CR23),BY28,(IF(AND(CR27=CR21,CR27=CR25),BZ28,(IF(AND(CR27=CR21,CR27=CR29),CA28,(IF(AND(CR27=CR21,CR27=CR31),CB28,(IF(AND(CR27=CR23,CR27=CR25),CC28,(IF(AND(CR27=CR23,CR27=CR29),CD28,(IF(AND(CR27=CR23,CR27=CR31),CE28,(IF(AND(CR27=CR25,CR27=CR29),CF28,(IF(AND(CR27=CR25,CR27=CR31),CG28,(IF(AND(CR27=CR29,CR27=CR31),CH28,999)))))))))))))))))))</f>
        <v>999</v>
      </c>
      <c r="CT27" s="185">
        <f t="shared" ref="CT27" si="79">IF(CY27=1,CR27+CS27,CS27)</f>
        <v>999</v>
      </c>
      <c r="CV27" s="185">
        <f>CR27</f>
        <v>7</v>
      </c>
      <c r="CW27" s="202">
        <f>IF(CV27=CV21,CK24,(IF(CV27=CV23,CL24,(IF(CV27=CV25,CM24,(IF(CV27=CV29,CO24,(IF(CV27=CV31,CP24,999)))))))))</f>
        <v>999</v>
      </c>
      <c r="CY27" s="185">
        <f t="shared" ref="CY27" si="80">IF(CS27&lt;&gt;999,1,0)</f>
        <v>0</v>
      </c>
      <c r="DA27" s="202">
        <f>IF(CY27=1,CT27,CW27)</f>
        <v>999</v>
      </c>
      <c r="DB27" s="185">
        <f t="shared" ref="DB27" si="81">IF(DA27&lt;&gt;999,DA27,CV27)</f>
        <v>7</v>
      </c>
      <c r="DG27" s="139"/>
    </row>
    <row r="28" spans="2:111" ht="12" customHeight="1" x14ac:dyDescent="0.25">
      <c r="B28" s="187">
        <v>4</v>
      </c>
      <c r="C28" s="228">
        <f>[1]Лист3!$A$12</f>
        <v>95</v>
      </c>
      <c r="D28" s="105" t="s">
        <v>72</v>
      </c>
      <c r="E28" s="58"/>
      <c r="F28" s="47">
        <f>IF(AR23&gt;AS23,2,$AG$3)</f>
        <v>1</v>
      </c>
      <c r="G28" s="48"/>
      <c r="H28" s="46"/>
      <c r="I28" s="47">
        <f>IF(AS20&gt;AR20,2,$AG$3)</f>
        <v>1</v>
      </c>
      <c r="J28" s="48"/>
      <c r="K28" s="46"/>
      <c r="L28" s="47">
        <f>IF(AS33&gt;AR33,2,$AG$3)</f>
        <v>1</v>
      </c>
      <c r="M28" s="48"/>
      <c r="N28" s="191"/>
      <c r="O28" s="192"/>
      <c r="P28" s="206"/>
      <c r="Q28" s="46"/>
      <c r="R28" s="47">
        <f>IF(AS31&gt;AR31,2,$AG$3)</f>
        <v>2</v>
      </c>
      <c r="S28" s="48"/>
      <c r="T28" s="46"/>
      <c r="U28" s="47">
        <f>IF(AR28&gt;AS28,2,$AG$3)</f>
        <v>2</v>
      </c>
      <c r="V28" s="58"/>
      <c r="W28" s="195">
        <f>SUM(F28,I28,L28,O28,R28,U28)</f>
        <v>7</v>
      </c>
      <c r="X28" s="197">
        <f t="shared" ref="X28" si="82">IF(($AG$3=1),IF(CY27=1,CS27*10,0),0)</f>
        <v>0</v>
      </c>
      <c r="Y28" s="195">
        <f t="shared" ref="Y28" si="83">IF(($AG$3=1),RANK(DB27,$DB$21:$DB$32,0),0)</f>
        <v>4</v>
      </c>
      <c r="Z28" s="67"/>
      <c r="AA28" s="199">
        <f>IF(C28="","",VLOOKUP(C28,'[2]Список участников'!A:L,8,FALSE))</f>
        <v>0</v>
      </c>
      <c r="AC28" s="200">
        <f>IF(C28&gt;0,1,0)</f>
        <v>1</v>
      </c>
      <c r="AD28" s="200"/>
      <c r="AE28" s="17" t="str">
        <f>IF(C32=0," ","4-6")</f>
        <v>4-6</v>
      </c>
      <c r="AF28" s="102" t="str">
        <f>IF(C32=0," ",CONCATENATE(D28,"-",D32))</f>
        <v>TTPRIME-ОСДЮСШОР-2</v>
      </c>
      <c r="AG28" s="20">
        <v>2</v>
      </c>
      <c r="AH28" s="23">
        <v>1</v>
      </c>
      <c r="AI28" s="20">
        <v>2</v>
      </c>
      <c r="AJ28" s="23">
        <v>1</v>
      </c>
      <c r="AK28" s="20">
        <v>2</v>
      </c>
      <c r="AL28" s="23">
        <v>1</v>
      </c>
      <c r="AM28" s="20"/>
      <c r="AN28" s="23"/>
      <c r="AO28" s="20"/>
      <c r="AP28" s="28"/>
      <c r="AQ28" s="15"/>
      <c r="AR28" s="14">
        <f t="shared" si="42"/>
        <v>3</v>
      </c>
      <c r="AS28" s="14">
        <f t="shared" si="43"/>
        <v>0</v>
      </c>
      <c r="AT28" s="12">
        <f t="shared" si="44"/>
        <v>1</v>
      </c>
      <c r="AU28" s="12">
        <f t="shared" si="45"/>
        <v>1</v>
      </c>
      <c r="AV28" s="12">
        <f t="shared" si="46"/>
        <v>1</v>
      </c>
      <c r="AW28" s="12">
        <f t="shared" si="47"/>
        <v>0</v>
      </c>
      <c r="AX28" s="12">
        <f t="shared" si="48"/>
        <v>0</v>
      </c>
      <c r="AY28" s="11"/>
      <c r="AZ28" s="12">
        <f t="shared" si="49"/>
        <v>0</v>
      </c>
      <c r="BA28" s="12">
        <f t="shared" si="50"/>
        <v>0</v>
      </c>
      <c r="BB28" s="12">
        <f t="shared" si="51"/>
        <v>0</v>
      </c>
      <c r="BC28" s="12">
        <f t="shared" si="52"/>
        <v>0</v>
      </c>
      <c r="BD28" s="12">
        <f t="shared" si="53"/>
        <v>0</v>
      </c>
      <c r="BE28" s="11"/>
      <c r="BF28" s="12">
        <f t="shared" si="54"/>
        <v>1</v>
      </c>
      <c r="BG28" s="12" t="str">
        <f t="shared" si="55"/>
        <v>, 1</v>
      </c>
      <c r="BH28" s="12" t="str">
        <f t="shared" si="56"/>
        <v>, 1</v>
      </c>
      <c r="BI28" s="12" t="str">
        <f t="shared" si="57"/>
        <v/>
      </c>
      <c r="BJ28" s="12" t="str">
        <f t="shared" si="58"/>
        <v/>
      </c>
      <c r="BK28" s="11"/>
      <c r="BL28" s="12">
        <f t="shared" si="59"/>
        <v>-1</v>
      </c>
      <c r="BM28" s="12" t="str">
        <f t="shared" si="60"/>
        <v>, -1</v>
      </c>
      <c r="BN28" s="12" t="str">
        <f t="shared" si="61"/>
        <v>, -1</v>
      </c>
      <c r="BO28" s="12" t="str">
        <f t="shared" si="62"/>
        <v/>
      </c>
      <c r="BP28" s="12" t="str">
        <f t="shared" si="63"/>
        <v/>
      </c>
      <c r="BQ28" s="11"/>
      <c r="BR28" s="13" t="str">
        <f t="shared" si="64"/>
        <v>1, 1, 1</v>
      </c>
      <c r="BS28" s="13" t="str">
        <f t="shared" si="65"/>
        <v>-1, -1, -1</v>
      </c>
      <c r="BT28" s="13" t="str">
        <f t="shared" si="66"/>
        <v>1, 1, 1</v>
      </c>
      <c r="BU28" s="5" t="str">
        <f t="shared" si="67"/>
        <v>0 : 3</v>
      </c>
      <c r="BV28" s="223"/>
      <c r="BX28" s="30"/>
      <c r="BY28" s="34">
        <f>((AR23+AS20)/(AS23+AR20))/10</f>
        <v>1.6666666666666666E-2</v>
      </c>
      <c r="BZ28" s="34">
        <f>((AR23+AS33)/(AS23+AR33))/10</f>
        <v>3.3333333333333333E-2</v>
      </c>
      <c r="CA28" s="34">
        <f>((AR23+AS31)/(AS23+AR31))/10</f>
        <v>0.13333333333333333</v>
      </c>
      <c r="CB28" s="34">
        <f>((AR23+AR28)/(AS23+AS28))/10</f>
        <v>0.13333333333333333</v>
      </c>
      <c r="CC28" s="34">
        <f>((AS20+AS33)/(AR20+AR33))/10</f>
        <v>1.6666666666666666E-2</v>
      </c>
      <c r="CD28" s="34">
        <f>((AS20+AS31)/(AR20+AR31))/10</f>
        <v>0.1</v>
      </c>
      <c r="CE28" s="34">
        <f>((AS20+AR28)/(AR20+AS28))/10</f>
        <v>0.1</v>
      </c>
      <c r="CF28" s="34">
        <f>((AS33+AS31)/(AR33+AR31))/10</f>
        <v>0.13333333333333333</v>
      </c>
      <c r="CG28" s="34">
        <f>((AS33+AR28)/(AR33+AS28))/10</f>
        <v>0.13333333333333333</v>
      </c>
      <c r="CH28" s="34" t="e">
        <f>((AS31+AR28)/(AR31+AS28))/10</f>
        <v>#DIV/0!</v>
      </c>
      <c r="CJ28" s="69"/>
      <c r="CK28" s="69"/>
      <c r="CL28" s="69"/>
      <c r="CM28" s="69"/>
      <c r="CN28" s="69"/>
      <c r="CO28" s="69"/>
      <c r="CP28" s="69"/>
      <c r="CQ28" s="69"/>
      <c r="CR28" s="186"/>
      <c r="CS28" s="186"/>
      <c r="CT28" s="186"/>
      <c r="CV28" s="186"/>
      <c r="CW28" s="203"/>
      <c r="CY28" s="186"/>
      <c r="DA28" s="203"/>
      <c r="DB28" s="186"/>
      <c r="DG28" s="140"/>
    </row>
    <row r="29" spans="2:111" ht="12" customHeight="1" x14ac:dyDescent="0.25">
      <c r="B29" s="204"/>
      <c r="C29" s="230"/>
      <c r="D29" s="106" t="s">
        <v>73</v>
      </c>
      <c r="E29" s="212" t="str">
        <f>IF(AR23&gt;AS23,BT23,BU23)</f>
        <v>1 : 3</v>
      </c>
      <c r="F29" s="213"/>
      <c r="G29" s="214"/>
      <c r="H29" s="215" t="str">
        <f>IF(AS20&gt;AR20,BT20,BU20)</f>
        <v>0 : 3</v>
      </c>
      <c r="I29" s="213"/>
      <c r="J29" s="214"/>
      <c r="K29" s="215" t="str">
        <f>IF(AS33&gt;AR33,BT33,BU33)</f>
        <v>1 : 3</v>
      </c>
      <c r="L29" s="213"/>
      <c r="M29" s="214"/>
      <c r="N29" s="207"/>
      <c r="O29" s="208"/>
      <c r="P29" s="209"/>
      <c r="Q29" s="215" t="str">
        <f>IF(AS31&gt;AR31,BT31,BU31)</f>
        <v>1, 1, 1</v>
      </c>
      <c r="R29" s="213"/>
      <c r="S29" s="214"/>
      <c r="T29" s="215" t="str">
        <f>IF(AR28&gt;AS28,BT28,BU28)</f>
        <v>1, 1, 1</v>
      </c>
      <c r="U29" s="213"/>
      <c r="V29" s="213"/>
      <c r="W29" s="210"/>
      <c r="X29" s="211"/>
      <c r="Y29" s="210"/>
      <c r="Z29" s="67"/>
      <c r="AA29" s="199"/>
      <c r="AC29" s="200"/>
      <c r="AD29" s="200"/>
      <c r="AE29" s="17" t="s">
        <v>21</v>
      </c>
      <c r="AF29" s="102" t="str">
        <f>CONCATENATE(D26,"-",D24)</f>
        <v>DEAF-СУНКАР</v>
      </c>
      <c r="AG29" s="20">
        <v>2</v>
      </c>
      <c r="AH29" s="23">
        <v>1</v>
      </c>
      <c r="AI29" s="20">
        <v>1</v>
      </c>
      <c r="AJ29" s="23">
        <v>2</v>
      </c>
      <c r="AK29" s="20">
        <v>1</v>
      </c>
      <c r="AL29" s="23">
        <v>2</v>
      </c>
      <c r="AM29" s="20">
        <v>2</v>
      </c>
      <c r="AN29" s="23">
        <v>1</v>
      </c>
      <c r="AO29" s="20">
        <v>1</v>
      </c>
      <c r="AP29" s="28">
        <v>2</v>
      </c>
      <c r="AQ29" s="15"/>
      <c r="AR29" s="14">
        <f t="shared" si="42"/>
        <v>2</v>
      </c>
      <c r="AS29" s="14">
        <f t="shared" si="43"/>
        <v>3</v>
      </c>
      <c r="AT29" s="12">
        <f t="shared" si="44"/>
        <v>1</v>
      </c>
      <c r="AU29" s="12">
        <f t="shared" si="45"/>
        <v>0</v>
      </c>
      <c r="AV29" s="12">
        <f t="shared" si="46"/>
        <v>0</v>
      </c>
      <c r="AW29" s="12">
        <f t="shared" si="47"/>
        <v>1</v>
      </c>
      <c r="AX29" s="12">
        <f t="shared" si="48"/>
        <v>0</v>
      </c>
      <c r="AY29" s="11"/>
      <c r="AZ29" s="12">
        <f t="shared" si="49"/>
        <v>0</v>
      </c>
      <c r="BA29" s="12">
        <f t="shared" si="50"/>
        <v>1</v>
      </c>
      <c r="BB29" s="12">
        <f t="shared" si="51"/>
        <v>1</v>
      </c>
      <c r="BC29" s="12">
        <f t="shared" si="52"/>
        <v>0</v>
      </c>
      <c r="BD29" s="12">
        <f t="shared" si="53"/>
        <v>1</v>
      </c>
      <c r="BE29" s="11"/>
      <c r="BF29" s="12">
        <f t="shared" si="54"/>
        <v>1</v>
      </c>
      <c r="BG29" s="12" t="str">
        <f t="shared" si="55"/>
        <v>, -1</v>
      </c>
      <c r="BH29" s="12" t="str">
        <f t="shared" si="56"/>
        <v>, -1</v>
      </c>
      <c r="BI29" s="12" t="str">
        <f t="shared" si="57"/>
        <v>, 1</v>
      </c>
      <c r="BJ29" s="12" t="str">
        <f t="shared" si="58"/>
        <v>, -1</v>
      </c>
      <c r="BK29" s="11"/>
      <c r="BL29" s="12">
        <f t="shared" si="59"/>
        <v>-1</v>
      </c>
      <c r="BM29" s="12" t="str">
        <f t="shared" si="60"/>
        <v>, 1</v>
      </c>
      <c r="BN29" s="12" t="str">
        <f t="shared" si="61"/>
        <v>, 1</v>
      </c>
      <c r="BO29" s="12" t="str">
        <f t="shared" si="62"/>
        <v>, -1</v>
      </c>
      <c r="BP29" s="12" t="str">
        <f t="shared" si="63"/>
        <v>, 1</v>
      </c>
      <c r="BQ29" s="11"/>
      <c r="BR29" s="13" t="str">
        <f t="shared" si="64"/>
        <v>1, -1, -1, 1, -1</v>
      </c>
      <c r="BS29" s="13" t="str">
        <f t="shared" si="65"/>
        <v>-1, 1, 1, -1, 1</v>
      </c>
      <c r="BT29" s="13" t="str">
        <f t="shared" si="66"/>
        <v>-1, 1, 1, -1, 1</v>
      </c>
      <c r="BU29" s="5" t="str">
        <f t="shared" si="67"/>
        <v>2 : 3</v>
      </c>
      <c r="BV29" s="223"/>
      <c r="BX29" s="30">
        <v>5</v>
      </c>
      <c r="BY29" s="31" t="s">
        <v>22</v>
      </c>
      <c r="BZ29" s="31" t="s">
        <v>18</v>
      </c>
      <c r="CA29" s="31" t="s">
        <v>30</v>
      </c>
      <c r="CB29" s="31" t="s">
        <v>31</v>
      </c>
      <c r="CC29" s="31" t="s">
        <v>26</v>
      </c>
      <c r="CD29" s="31" t="s">
        <v>15</v>
      </c>
      <c r="CE29" s="31" t="s">
        <v>27</v>
      </c>
      <c r="CF29" s="31" t="s">
        <v>23</v>
      </c>
      <c r="CG29" s="31" t="s">
        <v>17</v>
      </c>
      <c r="CH29" s="31" t="s">
        <v>20</v>
      </c>
      <c r="CJ29" s="69"/>
      <c r="CK29" s="32"/>
      <c r="CL29" s="32"/>
      <c r="CM29" s="32"/>
      <c r="CN29" s="32"/>
      <c r="CO29" s="32"/>
      <c r="CP29" s="32"/>
      <c r="CQ29" s="32"/>
      <c r="CR29" s="185">
        <f>W30</f>
        <v>6</v>
      </c>
      <c r="CS29" s="185">
        <f>IF(AND(CR29=CR21,CR29=CR23),BY30,(IF(AND(CR29=CR21,CR29=CR25),BZ30,(IF(AND(CR29=CR21,CR29=CR27),CA30,(IF(AND(CR29=CR21,CR29=CR31),CB30,(IF(AND(CR29=CR23,CR29=CR25),CC30,(IF(AND(CR29=CR23,CR29=CR27),CD30,(IF(AND(CR29=CR23,CR29=CR31),CE30,(IF(AND(CR29=CR25,CR29=CR27),CF30,(IF(AND(CR29=CR25,CR29=CR31),CG30,(IF(AND(CR29=CR27,CR29=CR31),CH30,999)))))))))))))))))))</f>
        <v>999</v>
      </c>
      <c r="CT29" s="185">
        <f t="shared" ref="CT29" si="84">IF(CY29=1,CR29+CS29,CS29)</f>
        <v>999</v>
      </c>
      <c r="CV29" s="185">
        <f>CR29</f>
        <v>6</v>
      </c>
      <c r="CW29" s="202">
        <f>IF(CV29=CV21,CK25,(IF(CV29=CV23,CL25,(IF(CV29=CV25,CM25,(IF(CV29=CV27,CN25,(IF(CV29=CV31,CP25,999)))))))))</f>
        <v>999</v>
      </c>
      <c r="CY29" s="185">
        <f t="shared" ref="CY29" si="85">IF(CS29&lt;&gt;999,1,0)</f>
        <v>0</v>
      </c>
      <c r="DA29" s="202">
        <f>IF(CY29=1,CT29,CW29)</f>
        <v>999</v>
      </c>
      <c r="DB29" s="185">
        <f t="shared" ref="DB29" si="86">IF(DA29&lt;&gt;999,DA29,CV29)</f>
        <v>6</v>
      </c>
      <c r="DG29" s="139"/>
    </row>
    <row r="30" spans="2:111" ht="12" customHeight="1" x14ac:dyDescent="0.25">
      <c r="B30" s="187">
        <v>5</v>
      </c>
      <c r="C30" s="228">
        <f>[1]Лист3!$A$13</f>
        <v>97</v>
      </c>
      <c r="D30" s="105" t="s">
        <v>81</v>
      </c>
      <c r="E30" s="58"/>
      <c r="F30" s="47">
        <f>IF(AS21&gt;AR21,2,$AG$3)</f>
        <v>1</v>
      </c>
      <c r="G30" s="48"/>
      <c r="H30" s="46"/>
      <c r="I30" s="47">
        <f>IF(AS27&gt;AR27,2,$AG$3)</f>
        <v>1</v>
      </c>
      <c r="J30" s="48"/>
      <c r="K30" s="46"/>
      <c r="L30" s="47">
        <f>IF(AR25&gt;AS25,2,$AG$3)</f>
        <v>1</v>
      </c>
      <c r="M30" s="48"/>
      <c r="N30" s="46"/>
      <c r="O30" s="47">
        <f>IF(AR31&gt;AS31,2,$AG$3)</f>
        <v>1</v>
      </c>
      <c r="P30" s="48"/>
      <c r="Q30" s="191"/>
      <c r="R30" s="192"/>
      <c r="S30" s="206"/>
      <c r="T30" s="46"/>
      <c r="U30" s="47">
        <f>IF(AR34&gt;AS34,2,$AG$3)</f>
        <v>2</v>
      </c>
      <c r="V30" s="58"/>
      <c r="W30" s="195">
        <f>SUM(F30,I30,L30,O30,R30,U30)</f>
        <v>6</v>
      </c>
      <c r="X30" s="197">
        <f t="shared" ref="X30" si="87">IF(($AG$3=1),IF(CY29=1,CS29*10,0),0)</f>
        <v>0</v>
      </c>
      <c r="Y30" s="195">
        <f t="shared" ref="Y30" si="88">IF(($AG$3=1),RANK(DB29,$DB$21:$DB$32,0),0)</f>
        <v>5</v>
      </c>
      <c r="Z30" s="67"/>
      <c r="AA30" s="199">
        <f>IF(C30="","",VLOOKUP(C30,'[2]Список участников'!A:L,8,FALSE))</f>
        <v>0</v>
      </c>
      <c r="AC30" s="200">
        <f>IF(C30&gt;0,1,0)</f>
        <v>1</v>
      </c>
      <c r="AD30" s="200"/>
      <c r="AE30" s="17" t="str">
        <f>IF(C32=0," ","6-1")</f>
        <v>6-1</v>
      </c>
      <c r="AF30" s="102" t="str">
        <f>IF(C32=0," ",CONCATENATE(D32,"-",D22))</f>
        <v>ОСДЮСШОР-2-МАРТОБЕ ДЮСШ-12</v>
      </c>
      <c r="AG30" s="20">
        <v>1</v>
      </c>
      <c r="AH30" s="23">
        <v>2</v>
      </c>
      <c r="AI30" s="20">
        <v>1</v>
      </c>
      <c r="AJ30" s="23">
        <v>2</v>
      </c>
      <c r="AK30" s="20">
        <v>1</v>
      </c>
      <c r="AL30" s="23">
        <v>2</v>
      </c>
      <c r="AM30" s="20"/>
      <c r="AN30" s="23"/>
      <c r="AO30" s="20"/>
      <c r="AP30" s="28"/>
      <c r="AQ30" s="15"/>
      <c r="AR30" s="14">
        <f t="shared" si="42"/>
        <v>0</v>
      </c>
      <c r="AS30" s="14">
        <f t="shared" si="43"/>
        <v>3</v>
      </c>
      <c r="AT30" s="12">
        <f t="shared" si="44"/>
        <v>0</v>
      </c>
      <c r="AU30" s="12">
        <f t="shared" si="45"/>
        <v>0</v>
      </c>
      <c r="AV30" s="12">
        <f t="shared" si="46"/>
        <v>0</v>
      </c>
      <c r="AW30" s="12">
        <f t="shared" si="47"/>
        <v>0</v>
      </c>
      <c r="AX30" s="12">
        <f t="shared" si="48"/>
        <v>0</v>
      </c>
      <c r="AY30" s="11"/>
      <c r="AZ30" s="12">
        <f t="shared" si="49"/>
        <v>1</v>
      </c>
      <c r="BA30" s="12">
        <f t="shared" si="50"/>
        <v>1</v>
      </c>
      <c r="BB30" s="12">
        <f t="shared" si="51"/>
        <v>1</v>
      </c>
      <c r="BC30" s="12">
        <f t="shared" si="52"/>
        <v>0</v>
      </c>
      <c r="BD30" s="12">
        <f t="shared" si="53"/>
        <v>0</v>
      </c>
      <c r="BE30" s="11"/>
      <c r="BF30" s="12">
        <f t="shared" si="54"/>
        <v>-1</v>
      </c>
      <c r="BG30" s="12" t="str">
        <f t="shared" si="55"/>
        <v>, -1</v>
      </c>
      <c r="BH30" s="12" t="str">
        <f t="shared" si="56"/>
        <v>, -1</v>
      </c>
      <c r="BI30" s="12" t="str">
        <f t="shared" si="57"/>
        <v/>
      </c>
      <c r="BJ30" s="12" t="str">
        <f t="shared" si="58"/>
        <v/>
      </c>
      <c r="BK30" s="11"/>
      <c r="BL30" s="12">
        <f t="shared" si="59"/>
        <v>1</v>
      </c>
      <c r="BM30" s="12" t="str">
        <f t="shared" si="60"/>
        <v>, 1</v>
      </c>
      <c r="BN30" s="12" t="str">
        <f t="shared" si="61"/>
        <v>, 1</v>
      </c>
      <c r="BO30" s="12" t="str">
        <f t="shared" si="62"/>
        <v/>
      </c>
      <c r="BP30" s="12" t="str">
        <f t="shared" si="63"/>
        <v/>
      </c>
      <c r="BQ30" s="11"/>
      <c r="BR30" s="13" t="str">
        <f t="shared" si="64"/>
        <v>-1, -1, -1</v>
      </c>
      <c r="BS30" s="13" t="str">
        <f t="shared" si="65"/>
        <v>1, 1, 1</v>
      </c>
      <c r="BT30" s="13" t="str">
        <f t="shared" si="66"/>
        <v>1, 1, 1</v>
      </c>
      <c r="BU30" s="5" t="str">
        <f t="shared" si="67"/>
        <v>0 : 3</v>
      </c>
      <c r="BV30" s="223"/>
      <c r="BX30" s="30"/>
      <c r="BY30" s="34">
        <f>((AS21+AS27)/(AR21+AR27))/10</f>
        <v>0</v>
      </c>
      <c r="BZ30" s="34">
        <f>((AS21+AR25)/(AR21+AS25))/10</f>
        <v>0</v>
      </c>
      <c r="CA30" s="34">
        <f>((AS21+AR31)/(AR21+AS31))/10</f>
        <v>0</v>
      </c>
      <c r="CB30" s="34">
        <f>((AS21+AR34)/(AR21+AS34))/10</f>
        <v>0.06</v>
      </c>
      <c r="CC30" s="34">
        <f>((AS27+AR25)/(AR27+AS25))/10</f>
        <v>0</v>
      </c>
      <c r="CD30" s="34">
        <f>((AS27+AR31)/(AR27+AS31))/10</f>
        <v>0</v>
      </c>
      <c r="CE30" s="34">
        <f>((AS27+AR34)/(AR27+AS34))/10</f>
        <v>0.06</v>
      </c>
      <c r="CF30" s="34">
        <f>((AR25+AR31)/(AS25+AS31))/10</f>
        <v>0</v>
      </c>
      <c r="CG30" s="34">
        <f>((AR25+AR34)/(AS25+AS34))/10</f>
        <v>0.06</v>
      </c>
      <c r="CH30" s="34">
        <f>((AR31+AR34)/(AS31+AS34))/10</f>
        <v>0.06</v>
      </c>
      <c r="CJ30" s="69"/>
      <c r="CK30" s="69"/>
      <c r="CL30" s="69"/>
      <c r="CM30" s="69"/>
      <c r="CN30" s="69"/>
      <c r="CO30" s="69"/>
      <c r="CP30" s="69"/>
      <c r="CQ30" s="69"/>
      <c r="CR30" s="186"/>
      <c r="CS30" s="186"/>
      <c r="CT30" s="186"/>
      <c r="CV30" s="186"/>
      <c r="CW30" s="203"/>
      <c r="CY30" s="186"/>
      <c r="DA30" s="203"/>
      <c r="DB30" s="186"/>
      <c r="DG30" s="140"/>
    </row>
    <row r="31" spans="2:111" ht="12" customHeight="1" x14ac:dyDescent="0.25">
      <c r="B31" s="204"/>
      <c r="C31" s="230"/>
      <c r="D31" s="104" t="s">
        <v>47</v>
      </c>
      <c r="E31" s="212" t="str">
        <f>IF(AS21&gt;AR21,BT21,BU21)</f>
        <v>0 : 3</v>
      </c>
      <c r="F31" s="213"/>
      <c r="G31" s="214"/>
      <c r="H31" s="215" t="str">
        <f>IF(AS27&gt;AR27,BT27,BU27)</f>
        <v>0 : 3</v>
      </c>
      <c r="I31" s="213"/>
      <c r="J31" s="214"/>
      <c r="K31" s="215" t="str">
        <f>IF(AR25&gt;AS25,BT25,BU25)</f>
        <v>0 : 3</v>
      </c>
      <c r="L31" s="213"/>
      <c r="M31" s="214"/>
      <c r="N31" s="215" t="str">
        <f>IF(AR31&gt;AS31,BT31,BU31)</f>
        <v>0 : 3</v>
      </c>
      <c r="O31" s="213"/>
      <c r="P31" s="214"/>
      <c r="Q31" s="207"/>
      <c r="R31" s="208"/>
      <c r="S31" s="209"/>
      <c r="T31" s="215" t="str">
        <f>IF(AR34&gt;AS34,BT34,BU34)</f>
        <v>1, -1, -1, 1, 1</v>
      </c>
      <c r="U31" s="213"/>
      <c r="V31" s="213"/>
      <c r="W31" s="210"/>
      <c r="X31" s="211"/>
      <c r="Y31" s="210"/>
      <c r="Z31" s="67"/>
      <c r="AA31" s="199"/>
      <c r="AC31" s="200"/>
      <c r="AD31" s="200"/>
      <c r="AE31" s="17" t="str">
        <f>IF(C30=0," ","5-4")</f>
        <v>5-4</v>
      </c>
      <c r="AF31" s="102" t="str">
        <f>IF(C30=0," ",CONCATENATE(D30,"-",D28))</f>
        <v>ТОПЖАРГАН-TTPRIME</v>
      </c>
      <c r="AG31" s="20">
        <v>1</v>
      </c>
      <c r="AH31" s="23">
        <v>2</v>
      </c>
      <c r="AI31" s="20">
        <v>1</v>
      </c>
      <c r="AJ31" s="23">
        <v>2</v>
      </c>
      <c r="AK31" s="20">
        <v>1</v>
      </c>
      <c r="AL31" s="23">
        <v>2</v>
      </c>
      <c r="AM31" s="20"/>
      <c r="AN31" s="23"/>
      <c r="AO31" s="20"/>
      <c r="AP31" s="28"/>
      <c r="AQ31" s="15"/>
      <c r="AR31" s="14">
        <f t="shared" si="42"/>
        <v>0</v>
      </c>
      <c r="AS31" s="14">
        <f t="shared" si="43"/>
        <v>3</v>
      </c>
      <c r="AT31" s="12">
        <f t="shared" si="44"/>
        <v>0</v>
      </c>
      <c r="AU31" s="12">
        <f t="shared" si="45"/>
        <v>0</v>
      </c>
      <c r="AV31" s="12">
        <f t="shared" si="46"/>
        <v>0</v>
      </c>
      <c r="AW31" s="12">
        <f t="shared" si="47"/>
        <v>0</v>
      </c>
      <c r="AX31" s="12">
        <f t="shared" si="48"/>
        <v>0</v>
      </c>
      <c r="AY31" s="11"/>
      <c r="AZ31" s="12">
        <f t="shared" si="49"/>
        <v>1</v>
      </c>
      <c r="BA31" s="12">
        <f t="shared" si="50"/>
        <v>1</v>
      </c>
      <c r="BB31" s="12">
        <f t="shared" si="51"/>
        <v>1</v>
      </c>
      <c r="BC31" s="12">
        <f t="shared" si="52"/>
        <v>0</v>
      </c>
      <c r="BD31" s="12">
        <f t="shared" si="53"/>
        <v>0</v>
      </c>
      <c r="BE31" s="11"/>
      <c r="BF31" s="12">
        <f t="shared" si="54"/>
        <v>-1</v>
      </c>
      <c r="BG31" s="12" t="str">
        <f t="shared" si="55"/>
        <v>, -1</v>
      </c>
      <c r="BH31" s="12" t="str">
        <f t="shared" si="56"/>
        <v>, -1</v>
      </c>
      <c r="BI31" s="12" t="str">
        <f t="shared" si="57"/>
        <v/>
      </c>
      <c r="BJ31" s="12" t="str">
        <f t="shared" si="58"/>
        <v/>
      </c>
      <c r="BK31" s="11"/>
      <c r="BL31" s="12">
        <f t="shared" si="59"/>
        <v>1</v>
      </c>
      <c r="BM31" s="12" t="str">
        <f t="shared" si="60"/>
        <v>, 1</v>
      </c>
      <c r="BN31" s="12" t="str">
        <f t="shared" si="61"/>
        <v>, 1</v>
      </c>
      <c r="BO31" s="12" t="str">
        <f t="shared" si="62"/>
        <v/>
      </c>
      <c r="BP31" s="12" t="str">
        <f t="shared" si="63"/>
        <v/>
      </c>
      <c r="BQ31" s="11"/>
      <c r="BR31" s="13" t="str">
        <f t="shared" si="64"/>
        <v>-1, -1, -1</v>
      </c>
      <c r="BS31" s="13" t="str">
        <f t="shared" si="65"/>
        <v>1, 1, 1</v>
      </c>
      <c r="BT31" s="13" t="str">
        <f t="shared" si="66"/>
        <v>1, 1, 1</v>
      </c>
      <c r="BU31" s="5" t="str">
        <f t="shared" si="67"/>
        <v>0 : 3</v>
      </c>
      <c r="BV31" s="223"/>
      <c r="BX31" s="30">
        <v>6</v>
      </c>
      <c r="BY31" s="31" t="s">
        <v>22</v>
      </c>
      <c r="BZ31" s="31" t="s">
        <v>18</v>
      </c>
      <c r="CA31" s="31" t="s">
        <v>30</v>
      </c>
      <c r="CB31" s="31" t="s">
        <v>16</v>
      </c>
      <c r="CC31" s="31" t="s">
        <v>26</v>
      </c>
      <c r="CD31" s="31" t="s">
        <v>15</v>
      </c>
      <c r="CE31" s="31" t="s">
        <v>19</v>
      </c>
      <c r="CF31" s="31" t="s">
        <v>23</v>
      </c>
      <c r="CG31" s="31" t="s">
        <v>28</v>
      </c>
      <c r="CH31" s="31" t="s">
        <v>29</v>
      </c>
      <c r="CJ31" s="69"/>
      <c r="CK31" s="32"/>
      <c r="CL31" s="32"/>
      <c r="CM31" s="32"/>
      <c r="CN31" s="32"/>
      <c r="CO31" s="32"/>
      <c r="CP31" s="32"/>
      <c r="CQ31" s="32"/>
      <c r="CR31" s="185">
        <f>W32</f>
        <v>5</v>
      </c>
      <c r="CS31" s="185">
        <f>IF(AND(CR31=CR21,CR31=CR23),BY32,(IF(AND(CR31=CR21,CR31=CR25),BZ32,(IF(AND(CR31=CR21,CR31=CR27),CA32,(IF(AND(CR31=CR21,CR31=CR29),CB32,(IF(AND(CR31=CR23,CR31=CR25),CC32,(IF(AND(CR31=CR23,CR31=CR27),CD32,(IF(AND(CR31=CR23,CR31=CR29),CE32,(IF(AND(CR31=CR25,CR31=CR27),CF32,(IF(AND(CR31=CR25,CR31=CR29),CG32,(IF(AND(CR31=CR27,CR31=CR29),CH32,999)))))))))))))))))))</f>
        <v>999</v>
      </c>
      <c r="CT31" s="185">
        <f t="shared" ref="CT31" si="89">IF(CY31=1,CR31+CS31,CS31)</f>
        <v>999</v>
      </c>
      <c r="CV31" s="185">
        <f>CR31</f>
        <v>5</v>
      </c>
      <c r="CW31" s="202">
        <f>IF(CV31=CV21,CK26,(IF(CV31=CV23,CL26,(IF(CV31=CV25,CM26,(IF(CV31=CV27,CN26,(IF(CV31=CV29,CO26,999)))))))))</f>
        <v>999</v>
      </c>
      <c r="CY31" s="185">
        <f t="shared" ref="CY31" si="90">IF(CS31&lt;&gt;999,1,0)</f>
        <v>0</v>
      </c>
      <c r="DA31" s="202">
        <f t="shared" ref="DA31" si="91">IF(CY31=11,CT31,CW31)</f>
        <v>999</v>
      </c>
      <c r="DB31" s="185">
        <f t="shared" ref="DB31" si="92">IF(DA31&lt;&gt;999,DA31,CV31)</f>
        <v>5</v>
      </c>
      <c r="DG31" s="139"/>
    </row>
    <row r="32" spans="2:111" ht="12" customHeight="1" x14ac:dyDescent="0.25">
      <c r="B32" s="187" t="s">
        <v>8</v>
      </c>
      <c r="C32" s="228">
        <f>[1]Лист3!$A$14</f>
        <v>129</v>
      </c>
      <c r="D32" s="105" t="s">
        <v>82</v>
      </c>
      <c r="E32" s="58"/>
      <c r="F32" s="47">
        <f>IF(AR30&gt;AS30,2,$AG$3)</f>
        <v>1</v>
      </c>
      <c r="G32" s="48"/>
      <c r="H32" s="46"/>
      <c r="I32" s="47">
        <f>IF(AR24&gt;AS24,2,$AG$3)</f>
        <v>1</v>
      </c>
      <c r="J32" s="48"/>
      <c r="K32" s="46"/>
      <c r="L32" s="47">
        <f>IF(AS22&gt;AR22,2,$AG$3)</f>
        <v>1</v>
      </c>
      <c r="M32" s="48"/>
      <c r="N32" s="46"/>
      <c r="O32" s="47">
        <f>IF(AS28&gt;AR28,2,$AG$3)</f>
        <v>1</v>
      </c>
      <c r="P32" s="48"/>
      <c r="Q32" s="46"/>
      <c r="R32" s="47">
        <f>IF(AS34&gt;AR34,2,$AG$3)</f>
        <v>1</v>
      </c>
      <c r="S32" s="48"/>
      <c r="T32" s="191"/>
      <c r="U32" s="192"/>
      <c r="V32" s="192"/>
      <c r="W32" s="195">
        <f>SUM(F32,I32,L32,O32,R32,U32)</f>
        <v>5</v>
      </c>
      <c r="X32" s="197">
        <f t="shared" ref="X32" si="93">IF(($AG$3=1),IF(CY31=1,CS31*10,0),0)</f>
        <v>0</v>
      </c>
      <c r="Y32" s="195">
        <f t="shared" ref="Y32" si="94">IF(($AG$3=1),RANK(DB31,$DB$21:$DB$32,0),0)</f>
        <v>6</v>
      </c>
      <c r="Z32" s="67"/>
      <c r="AA32" s="199">
        <f>IF(C32="","",VLOOKUP(C32,'[2]Список участников'!A:L,8,FALSE))</f>
        <v>0</v>
      </c>
      <c r="AC32" s="200">
        <f>IF(C32&gt;0,1,0)</f>
        <v>1</v>
      </c>
      <c r="AD32" s="200"/>
      <c r="AE32" s="17" t="s">
        <v>22</v>
      </c>
      <c r="AF32" s="102" t="str">
        <f>CONCATENATE(D22,"-",D24)</f>
        <v>МАРТОБЕ ДЮСШ-12-СУНКАР</v>
      </c>
      <c r="AG32" s="20">
        <v>2</v>
      </c>
      <c r="AH32" s="23">
        <v>1</v>
      </c>
      <c r="AI32" s="20">
        <v>1</v>
      </c>
      <c r="AJ32" s="23">
        <v>2</v>
      </c>
      <c r="AK32" s="20">
        <v>1</v>
      </c>
      <c r="AL32" s="23">
        <v>2</v>
      </c>
      <c r="AM32" s="20">
        <v>2</v>
      </c>
      <c r="AN32" s="23">
        <v>1</v>
      </c>
      <c r="AO32" s="20">
        <v>1</v>
      </c>
      <c r="AP32" s="28">
        <v>2</v>
      </c>
      <c r="AQ32" s="15"/>
      <c r="AR32" s="14">
        <f t="shared" si="42"/>
        <v>2</v>
      </c>
      <c r="AS32" s="14">
        <f t="shared" si="43"/>
        <v>3</v>
      </c>
      <c r="AT32" s="12">
        <f t="shared" si="44"/>
        <v>1</v>
      </c>
      <c r="AU32" s="12">
        <f t="shared" si="45"/>
        <v>0</v>
      </c>
      <c r="AV32" s="12">
        <f t="shared" si="46"/>
        <v>0</v>
      </c>
      <c r="AW32" s="12">
        <f t="shared" si="47"/>
        <v>1</v>
      </c>
      <c r="AX32" s="12">
        <f t="shared" si="48"/>
        <v>0</v>
      </c>
      <c r="AY32" s="11"/>
      <c r="AZ32" s="12">
        <f t="shared" si="49"/>
        <v>0</v>
      </c>
      <c r="BA32" s="12">
        <f t="shared" si="50"/>
        <v>1</v>
      </c>
      <c r="BB32" s="12">
        <f t="shared" si="51"/>
        <v>1</v>
      </c>
      <c r="BC32" s="12">
        <f t="shared" si="52"/>
        <v>0</v>
      </c>
      <c r="BD32" s="12">
        <f t="shared" si="53"/>
        <v>1</v>
      </c>
      <c r="BE32" s="11"/>
      <c r="BF32" s="12">
        <f t="shared" si="54"/>
        <v>1</v>
      </c>
      <c r="BG32" s="12" t="str">
        <f t="shared" si="55"/>
        <v>, -1</v>
      </c>
      <c r="BH32" s="12" t="str">
        <f t="shared" si="56"/>
        <v>, -1</v>
      </c>
      <c r="BI32" s="12" t="str">
        <f t="shared" si="57"/>
        <v>, 1</v>
      </c>
      <c r="BJ32" s="12" t="str">
        <f t="shared" si="58"/>
        <v>, -1</v>
      </c>
      <c r="BK32" s="11"/>
      <c r="BL32" s="12">
        <f t="shared" si="59"/>
        <v>-1</v>
      </c>
      <c r="BM32" s="12" t="str">
        <f t="shared" si="60"/>
        <v>, 1</v>
      </c>
      <c r="BN32" s="12" t="str">
        <f t="shared" si="61"/>
        <v>, 1</v>
      </c>
      <c r="BO32" s="12" t="str">
        <f t="shared" si="62"/>
        <v>, -1</v>
      </c>
      <c r="BP32" s="12" t="str">
        <f t="shared" si="63"/>
        <v>, 1</v>
      </c>
      <c r="BQ32" s="11"/>
      <c r="BR32" s="13" t="str">
        <f t="shared" si="64"/>
        <v>1, -1, -1, 1, -1</v>
      </c>
      <c r="BS32" s="13" t="str">
        <f t="shared" si="65"/>
        <v>-1, 1, 1, -1, 1</v>
      </c>
      <c r="BT32" s="13" t="str">
        <f t="shared" si="66"/>
        <v>-1, 1, 1, -1, 1</v>
      </c>
      <c r="BU32" s="5" t="str">
        <f t="shared" si="67"/>
        <v>2 : 3</v>
      </c>
      <c r="BV32" s="223"/>
      <c r="BX32" s="30"/>
      <c r="BY32" s="34">
        <f>((AR30+AR24)/(AS30+AS24))/10</f>
        <v>0</v>
      </c>
      <c r="BZ32" s="34">
        <f>((AR30+AS22)/(AS30+AR22))/10</f>
        <v>0</v>
      </c>
      <c r="CA32" s="34">
        <f>((AR30+AS28)/(AS30+AR28))/10</f>
        <v>0</v>
      </c>
      <c r="CB32" s="34">
        <f>((AR30+AS34)/(AS30+AR34))/10</f>
        <v>3.3333333333333333E-2</v>
      </c>
      <c r="CC32" s="34">
        <f>((AR24+AS22)/(AS24+AR22))/10</f>
        <v>0</v>
      </c>
      <c r="CD32" s="34">
        <f>((AR24+AS28)/(AS24+AR28))/10</f>
        <v>0</v>
      </c>
      <c r="CE32" s="34">
        <f>((AR24+AS34)/(AS24+AR34))/10</f>
        <v>3.3333333333333333E-2</v>
      </c>
      <c r="CF32" s="34">
        <f>((AS22+AS28)/(AR22+AR28))/10</f>
        <v>0</v>
      </c>
      <c r="CG32" s="34">
        <f>((AS22+AS34)/(AR22+AR34))/10</f>
        <v>3.3333333333333333E-2</v>
      </c>
      <c r="CH32" s="34">
        <f>((AS28+AS34)/(AR28+AR34))/10</f>
        <v>3.3333333333333333E-2</v>
      </c>
      <c r="CJ32" s="69"/>
      <c r="CK32" s="69"/>
      <c r="CL32" s="69"/>
      <c r="CM32" s="69"/>
      <c r="CN32" s="69"/>
      <c r="CO32" s="69"/>
      <c r="CP32" s="69"/>
      <c r="CQ32" s="69"/>
      <c r="CR32" s="186"/>
      <c r="CS32" s="186"/>
      <c r="CT32" s="186"/>
      <c r="CV32" s="186"/>
      <c r="CW32" s="203"/>
      <c r="CY32" s="186"/>
      <c r="DA32" s="203"/>
      <c r="DB32" s="186"/>
      <c r="DG32" s="140"/>
    </row>
    <row r="33" spans="2:111" ht="12" customHeight="1" thickBot="1" x14ac:dyDescent="0.3">
      <c r="B33" s="188"/>
      <c r="C33" s="229"/>
      <c r="D33" s="110" t="s">
        <v>73</v>
      </c>
      <c r="E33" s="201" t="str">
        <f>IF(AR30&gt;AS30,BT30,BU30)</f>
        <v>0 : 3</v>
      </c>
      <c r="F33" s="182"/>
      <c r="G33" s="183"/>
      <c r="H33" s="181" t="str">
        <f>IF(AR24&gt;AS24,BT24,BU24)</f>
        <v>0 : 3</v>
      </c>
      <c r="I33" s="182"/>
      <c r="J33" s="183"/>
      <c r="K33" s="181" t="str">
        <f>IF(AS22&gt;AR22,BT22,BU22)</f>
        <v>0 : 3</v>
      </c>
      <c r="L33" s="182"/>
      <c r="M33" s="183"/>
      <c r="N33" s="181" t="str">
        <f>IF(AS28&gt;AR28,BT28,BU28)</f>
        <v>0 : 3</v>
      </c>
      <c r="O33" s="182"/>
      <c r="P33" s="183"/>
      <c r="Q33" s="181" t="str">
        <f>IF(AS34&gt;AR34,BT34,BU34)</f>
        <v>2 : 3</v>
      </c>
      <c r="R33" s="182"/>
      <c r="S33" s="183"/>
      <c r="T33" s="193"/>
      <c r="U33" s="194"/>
      <c r="V33" s="194"/>
      <c r="W33" s="196"/>
      <c r="X33" s="198"/>
      <c r="Y33" s="196"/>
      <c r="Z33" s="67"/>
      <c r="AA33" s="199"/>
      <c r="AC33" s="200"/>
      <c r="AD33" s="200"/>
      <c r="AE33" s="17" t="str">
        <f>IF(C28=0," ","3-4")</f>
        <v>3-4</v>
      </c>
      <c r="AF33" s="102" t="str">
        <f>IF(C28=0," ",CONCATENATE(D26,"-",D28))</f>
        <v>DEAF-TTPRIME</v>
      </c>
      <c r="AG33" s="20">
        <v>2</v>
      </c>
      <c r="AH33" s="23">
        <v>1</v>
      </c>
      <c r="AI33" s="20">
        <v>1</v>
      </c>
      <c r="AJ33" s="23">
        <v>2</v>
      </c>
      <c r="AK33" s="20">
        <v>2</v>
      </c>
      <c r="AL33" s="23">
        <v>1</v>
      </c>
      <c r="AM33" s="20">
        <v>2</v>
      </c>
      <c r="AN33" s="23">
        <v>1</v>
      </c>
      <c r="AO33" s="20"/>
      <c r="AP33" s="28"/>
      <c r="AQ33" s="15"/>
      <c r="AR33" s="14">
        <f t="shared" si="42"/>
        <v>3</v>
      </c>
      <c r="AS33" s="14">
        <f t="shared" si="43"/>
        <v>1</v>
      </c>
      <c r="AT33" s="12">
        <f t="shared" si="44"/>
        <v>1</v>
      </c>
      <c r="AU33" s="12">
        <f t="shared" si="45"/>
        <v>0</v>
      </c>
      <c r="AV33" s="12">
        <f t="shared" si="46"/>
        <v>1</v>
      </c>
      <c r="AW33" s="12">
        <f t="shared" si="47"/>
        <v>1</v>
      </c>
      <c r="AX33" s="12">
        <f t="shared" si="48"/>
        <v>0</v>
      </c>
      <c r="AY33" s="11"/>
      <c r="AZ33" s="12">
        <f t="shared" si="49"/>
        <v>0</v>
      </c>
      <c r="BA33" s="12">
        <f t="shared" si="50"/>
        <v>1</v>
      </c>
      <c r="BB33" s="12">
        <f t="shared" si="51"/>
        <v>0</v>
      </c>
      <c r="BC33" s="12">
        <f t="shared" si="52"/>
        <v>0</v>
      </c>
      <c r="BD33" s="12">
        <f t="shared" si="53"/>
        <v>0</v>
      </c>
      <c r="BE33" s="11"/>
      <c r="BF33" s="12">
        <f t="shared" si="54"/>
        <v>1</v>
      </c>
      <c r="BG33" s="12" t="str">
        <f t="shared" si="55"/>
        <v>, -1</v>
      </c>
      <c r="BH33" s="12" t="str">
        <f t="shared" si="56"/>
        <v>, 1</v>
      </c>
      <c r="BI33" s="12" t="str">
        <f t="shared" si="57"/>
        <v>, 1</v>
      </c>
      <c r="BJ33" s="12" t="str">
        <f t="shared" si="58"/>
        <v/>
      </c>
      <c r="BK33" s="11"/>
      <c r="BL33" s="12">
        <f t="shared" si="59"/>
        <v>-1</v>
      </c>
      <c r="BM33" s="12" t="str">
        <f t="shared" si="60"/>
        <v>, 1</v>
      </c>
      <c r="BN33" s="12" t="str">
        <f t="shared" si="61"/>
        <v>, -1</v>
      </c>
      <c r="BO33" s="12" t="str">
        <f t="shared" si="62"/>
        <v>, -1</v>
      </c>
      <c r="BP33" s="12" t="str">
        <f t="shared" si="63"/>
        <v/>
      </c>
      <c r="BQ33" s="11"/>
      <c r="BR33" s="13" t="str">
        <f t="shared" si="64"/>
        <v>1, -1, 1, 1</v>
      </c>
      <c r="BS33" s="13" t="str">
        <f t="shared" si="65"/>
        <v>-1, 1, -1, -1</v>
      </c>
      <c r="BT33" s="13" t="str">
        <f t="shared" si="66"/>
        <v>1, -1, 1, 1</v>
      </c>
      <c r="BU33" s="5" t="str">
        <f t="shared" si="67"/>
        <v>1 : 3</v>
      </c>
      <c r="BV33" s="223"/>
      <c r="DG33" s="139"/>
    </row>
    <row r="34" spans="2:111" ht="12" customHeight="1" thickTop="1" thickBot="1" x14ac:dyDescent="0.3">
      <c r="B34" s="49"/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55"/>
      <c r="AE34" s="18" t="str">
        <f>IF(C32=0," ","5-6")</f>
        <v>5-6</v>
      </c>
      <c r="AF34" s="109" t="str">
        <f>IF(C32=0," ",CONCATENATE(D30,"-",D32))</f>
        <v>ТОПЖАРГАН-ОСДЮСШОР-2</v>
      </c>
      <c r="AG34" s="21">
        <v>2</v>
      </c>
      <c r="AH34" s="24">
        <v>1</v>
      </c>
      <c r="AI34" s="21">
        <v>1</v>
      </c>
      <c r="AJ34" s="24">
        <v>2</v>
      </c>
      <c r="AK34" s="21">
        <v>1</v>
      </c>
      <c r="AL34" s="24">
        <v>2</v>
      </c>
      <c r="AM34" s="21">
        <v>2</v>
      </c>
      <c r="AN34" s="24">
        <v>1</v>
      </c>
      <c r="AO34" s="21">
        <v>2</v>
      </c>
      <c r="AP34" s="29">
        <v>1</v>
      </c>
      <c r="AQ34" s="15"/>
      <c r="AR34" s="14">
        <f t="shared" si="42"/>
        <v>3</v>
      </c>
      <c r="AS34" s="14">
        <f t="shared" si="43"/>
        <v>2</v>
      </c>
      <c r="AT34" s="12">
        <f t="shared" si="44"/>
        <v>1</v>
      </c>
      <c r="AU34" s="12">
        <f t="shared" si="45"/>
        <v>0</v>
      </c>
      <c r="AV34" s="12">
        <f t="shared" si="46"/>
        <v>0</v>
      </c>
      <c r="AW34" s="12">
        <f t="shared" si="47"/>
        <v>1</v>
      </c>
      <c r="AX34" s="12">
        <f t="shared" si="48"/>
        <v>1</v>
      </c>
      <c r="AY34" s="11"/>
      <c r="AZ34" s="12">
        <f t="shared" si="49"/>
        <v>0</v>
      </c>
      <c r="BA34" s="12">
        <f t="shared" si="50"/>
        <v>1</v>
      </c>
      <c r="BB34" s="12">
        <f t="shared" si="51"/>
        <v>1</v>
      </c>
      <c r="BC34" s="12">
        <f t="shared" si="52"/>
        <v>0</v>
      </c>
      <c r="BD34" s="12">
        <f t="shared" si="53"/>
        <v>0</v>
      </c>
      <c r="BE34" s="11"/>
      <c r="BF34" s="12">
        <f t="shared" si="54"/>
        <v>1</v>
      </c>
      <c r="BG34" s="12" t="str">
        <f t="shared" si="55"/>
        <v>, -1</v>
      </c>
      <c r="BH34" s="12" t="str">
        <f t="shared" si="56"/>
        <v>, -1</v>
      </c>
      <c r="BI34" s="12" t="str">
        <f t="shared" si="57"/>
        <v>, 1</v>
      </c>
      <c r="BJ34" s="12" t="str">
        <f t="shared" si="58"/>
        <v>, 1</v>
      </c>
      <c r="BK34" s="11"/>
      <c r="BL34" s="12">
        <f t="shared" si="59"/>
        <v>-1</v>
      </c>
      <c r="BM34" s="12" t="str">
        <f t="shared" si="60"/>
        <v>, 1</v>
      </c>
      <c r="BN34" s="12" t="str">
        <f t="shared" si="61"/>
        <v>, 1</v>
      </c>
      <c r="BO34" s="12" t="str">
        <f t="shared" si="62"/>
        <v>, -1</v>
      </c>
      <c r="BP34" s="12" t="str">
        <f t="shared" si="63"/>
        <v>, -1</v>
      </c>
      <c r="BQ34" s="11"/>
      <c r="BR34" s="13" t="str">
        <f t="shared" si="64"/>
        <v>1, -1, -1, 1, 1</v>
      </c>
      <c r="BS34" s="13" t="str">
        <f t="shared" si="65"/>
        <v>-1, 1, 1, -1, -1</v>
      </c>
      <c r="BT34" s="13" t="str">
        <f t="shared" si="66"/>
        <v>1, -1, -1, 1, 1</v>
      </c>
      <c r="BU34" s="5" t="str">
        <f t="shared" si="67"/>
        <v>2 : 3</v>
      </c>
      <c r="BV34" s="224"/>
      <c r="DG34" s="140"/>
    </row>
    <row r="35" spans="2:111" ht="12" customHeight="1" x14ac:dyDescent="0.25">
      <c r="B35" s="49"/>
      <c r="C35" s="5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55"/>
      <c r="AE35" s="111"/>
      <c r="AF35" s="112"/>
      <c r="AG35" s="70"/>
      <c r="AH35" s="113"/>
      <c r="AI35" s="70"/>
      <c r="AJ35" s="113"/>
      <c r="AK35" s="70"/>
      <c r="AL35" s="113"/>
      <c r="AM35" s="70"/>
      <c r="AN35" s="113"/>
      <c r="AO35" s="70"/>
      <c r="AP35" s="114"/>
      <c r="AQ35" s="15"/>
      <c r="AR35" s="14"/>
      <c r="AS35" s="14"/>
      <c r="AT35" s="12"/>
      <c r="AU35" s="12"/>
      <c r="AV35" s="12"/>
      <c r="AW35" s="12"/>
      <c r="AX35" s="12"/>
      <c r="AY35" s="11"/>
      <c r="AZ35" s="12"/>
      <c r="BA35" s="12"/>
      <c r="BB35" s="12"/>
      <c r="BC35" s="12"/>
      <c r="BD35" s="12"/>
      <c r="BE35" s="11"/>
      <c r="BF35" s="12"/>
      <c r="BG35" s="12"/>
      <c r="BH35" s="12"/>
      <c r="BI35" s="12"/>
      <c r="BJ35" s="12"/>
      <c r="BK35" s="11"/>
      <c r="BL35" s="12"/>
      <c r="BM35" s="12"/>
      <c r="BN35" s="12"/>
      <c r="BO35" s="12"/>
      <c r="BP35" s="12"/>
      <c r="BQ35" s="11"/>
      <c r="BR35" s="13"/>
      <c r="BS35" s="13"/>
      <c r="BT35" s="13"/>
      <c r="BV35" s="129"/>
      <c r="DG35" s="139"/>
    </row>
    <row r="36" spans="2:111" ht="12" customHeight="1" thickBot="1" x14ac:dyDescent="0.3">
      <c r="B36" s="49"/>
      <c r="C36" s="50"/>
      <c r="D36" s="49"/>
      <c r="E36" s="49"/>
      <c r="F36" s="49"/>
      <c r="G36" s="49"/>
      <c r="H36" s="49"/>
      <c r="I36" s="233" t="s">
        <v>84</v>
      </c>
      <c r="J36" s="233"/>
      <c r="K36" s="233"/>
      <c r="L36" s="233"/>
      <c r="M36" s="233"/>
      <c r="N36" s="233"/>
      <c r="O36" s="233"/>
      <c r="P36" s="233"/>
      <c r="Q36" s="49"/>
      <c r="R36" s="49"/>
      <c r="S36" s="49"/>
      <c r="T36" s="49"/>
      <c r="U36" s="49"/>
      <c r="V36" s="49"/>
      <c r="W36" s="49"/>
      <c r="X36" s="49"/>
      <c r="Y36" s="49"/>
      <c r="Z36" s="55"/>
      <c r="AE36" s="111"/>
      <c r="AF36" s="115"/>
      <c r="AG36" s="70"/>
      <c r="AH36" s="113"/>
      <c r="AI36" s="70"/>
      <c r="AJ36" s="113"/>
      <c r="AK36" s="70"/>
      <c r="AL36" s="113"/>
      <c r="AM36" s="70"/>
      <c r="AN36" s="113"/>
      <c r="AO36" s="70"/>
      <c r="AP36" s="114"/>
      <c r="AQ36" s="15"/>
      <c r="AR36" s="14"/>
      <c r="AS36" s="14"/>
      <c r="AT36" s="12"/>
      <c r="AU36" s="12"/>
      <c r="AV36" s="12"/>
      <c r="AW36" s="12"/>
      <c r="AX36" s="12"/>
      <c r="AY36" s="11"/>
      <c r="AZ36" s="12"/>
      <c r="BA36" s="12"/>
      <c r="BB36" s="12"/>
      <c r="BC36" s="12"/>
      <c r="BD36" s="12"/>
      <c r="BE36" s="11"/>
      <c r="BF36" s="12"/>
      <c r="BG36" s="12"/>
      <c r="BH36" s="12"/>
      <c r="BI36" s="12"/>
      <c r="BJ36" s="12"/>
      <c r="BK36" s="11"/>
      <c r="BL36" s="12"/>
      <c r="BM36" s="12"/>
      <c r="BN36" s="12"/>
      <c r="BO36" s="12"/>
      <c r="BP36" s="12"/>
      <c r="BQ36" s="11"/>
      <c r="BR36" s="13"/>
      <c r="BS36" s="13"/>
      <c r="BT36" s="13"/>
      <c r="BV36" s="129"/>
      <c r="DG36" s="140"/>
    </row>
    <row r="37" spans="2:111" ht="12" customHeight="1" thickBot="1" x14ac:dyDescent="0.3">
      <c r="B37" s="43"/>
      <c r="C37" s="4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5" t="s">
        <v>135</v>
      </c>
      <c r="X37" s="39"/>
      <c r="Y37" s="39"/>
      <c r="Z37" s="53"/>
      <c r="AE37" s="16" t="str">
        <f>IF(C45=0," ","2-4")</f>
        <v>2-4</v>
      </c>
      <c r="AF37" s="101" t="str">
        <f>IF(C45=0," ",CONCATENATE(D41,"-",D45))</f>
        <v>AURORA-СУНКАР</v>
      </c>
      <c r="AG37" s="19">
        <v>2</v>
      </c>
      <c r="AH37" s="22">
        <v>1</v>
      </c>
      <c r="AI37" s="19">
        <v>1</v>
      </c>
      <c r="AJ37" s="22">
        <v>2</v>
      </c>
      <c r="AK37" s="19">
        <v>1</v>
      </c>
      <c r="AL37" s="22">
        <v>2</v>
      </c>
      <c r="AM37" s="19">
        <v>2</v>
      </c>
      <c r="AN37" s="22">
        <v>1</v>
      </c>
      <c r="AO37" s="19">
        <v>1</v>
      </c>
      <c r="AP37" s="27">
        <v>2</v>
      </c>
      <c r="AQ37" s="15"/>
      <c r="AR37" s="14">
        <f>IF(AG37+AH37&lt;&gt;0,SUM(AT37:AX37),"")</f>
        <v>2</v>
      </c>
      <c r="AS37" s="14">
        <f>IF(AG37+AH37&lt;&gt;0,SUM(AZ37:BD37),"")</f>
        <v>3</v>
      </c>
      <c r="AT37" s="12">
        <f>IF(AG37&gt;AH37,1,0)</f>
        <v>1</v>
      </c>
      <c r="AU37" s="12">
        <f>IF(AI37&gt;AJ37,1,0)</f>
        <v>0</v>
      </c>
      <c r="AV37" s="12">
        <f>IF(AK37&gt;AL37,1,0)</f>
        <v>0</v>
      </c>
      <c r="AW37" s="12">
        <f>IF(AM37&gt;AN37,1,0)</f>
        <v>1</v>
      </c>
      <c r="AX37" s="12">
        <f>IF(AO37&gt;AP37,1,0)</f>
        <v>0</v>
      </c>
      <c r="AY37" s="11"/>
      <c r="AZ37" s="12">
        <f>IF(AH37&gt;AG37,1,0)</f>
        <v>0</v>
      </c>
      <c r="BA37" s="12">
        <f>IF(AJ37&gt;AI37,1,0)</f>
        <v>1</v>
      </c>
      <c r="BB37" s="12">
        <f>IF(AL37&gt;AK37,1,0)</f>
        <v>1</v>
      </c>
      <c r="BC37" s="12">
        <f>IF(AN37&gt;AM37,1,0)</f>
        <v>0</v>
      </c>
      <c r="BD37" s="12">
        <f>IF(AP37&gt;AO37,1,0)</f>
        <v>1</v>
      </c>
      <c r="BE37" s="11"/>
      <c r="BF37" s="12">
        <f>IF(AG37&gt;AH37,AH37,IF(AH37&gt;AG37,-AG37,""))</f>
        <v>1</v>
      </c>
      <c r="BG37" s="12" t="str">
        <f>IF(AI37&gt;AJ37,", "&amp;AJ37,IF(AJ37&gt;AI37,", "&amp;-AI37,""))</f>
        <v>, -1</v>
      </c>
      <c r="BH37" s="12" t="str">
        <f>IF(AK37&gt;AL37,", "&amp;AL37,IF(AL37&gt;AK37,", "&amp;-AK37,""))</f>
        <v>, -1</v>
      </c>
      <c r="BI37" s="12" t="str">
        <f>IF(AM37&gt;AN37,", "&amp;AN37,IF(AN37&gt;AM37,", "&amp;-AM37,""))</f>
        <v>, 1</v>
      </c>
      <c r="BJ37" s="12" t="str">
        <f>IF(AO37&gt;AP37,", "&amp;AP37,IF(AP37&gt;AO37,", "&amp;-AO37,""))</f>
        <v>, -1</v>
      </c>
      <c r="BK37" s="11"/>
      <c r="BL37" s="12">
        <f>IF(AH37&gt;AG37,AG37,IF(AG37&gt;AH37,-AH37,""))</f>
        <v>-1</v>
      </c>
      <c r="BM37" s="12" t="str">
        <f>IF(AJ37&gt;AI37,", "&amp;AI37,IF(AI37&gt;AJ37,", "&amp;-AJ37,""))</f>
        <v>, 1</v>
      </c>
      <c r="BN37" s="12" t="str">
        <f>IF(AL37&gt;AK37,", "&amp;AK37,IF(AK37&gt;AL37,", "&amp;-AL37,""))</f>
        <v>, 1</v>
      </c>
      <c r="BO37" s="12" t="str">
        <f>IF(AN37&gt;AM37,", "&amp;AM37,IF(AM37&gt;AN37,", "&amp;-AN37,""))</f>
        <v>, -1</v>
      </c>
      <c r="BP37" s="12" t="str">
        <f>IF(AP37&gt;AO37,", "&amp;AO37,IF(AO37&gt;AP37,", "&amp;-AP37,""))</f>
        <v>, 1</v>
      </c>
      <c r="BQ37" s="11"/>
      <c r="BR37" s="13" t="str">
        <f>CONCATENATE(,BF37,BG37,BH37,BI37,BJ37,)</f>
        <v>1, -1, -1, 1, -1</v>
      </c>
      <c r="BS37" s="13" t="str">
        <f>CONCATENATE(,BL37,BM37,BN37,BO37,BP37,)</f>
        <v>-1, 1, 1, -1, 1</v>
      </c>
      <c r="BT37" s="13" t="str">
        <f>IF(AR37&gt;AS37,BR37,IF(AS37&gt;AR37,BS37,""))</f>
        <v>-1, 1, 1, -1, 1</v>
      </c>
      <c r="BU37" s="5" t="str">
        <f>IF(AR37&gt;AS37,AS37&amp;" : "&amp;AR37,IF(AS37&gt;AR37,AR37&amp;" : "&amp;AS37,""))</f>
        <v>2 : 3</v>
      </c>
      <c r="BV37" s="222" t="str">
        <f>W37</f>
        <v>за 1-6 места</v>
      </c>
      <c r="BX37" s="30"/>
      <c r="BY37" s="31" t="s">
        <v>26</v>
      </c>
      <c r="BZ37" s="31" t="s">
        <v>15</v>
      </c>
      <c r="CA37" s="31" t="s">
        <v>19</v>
      </c>
      <c r="CB37" s="31" t="s">
        <v>27</v>
      </c>
      <c r="CC37" s="31" t="s">
        <v>23</v>
      </c>
      <c r="CD37" s="31" t="s">
        <v>28</v>
      </c>
      <c r="CE37" s="31" t="s">
        <v>17</v>
      </c>
      <c r="CF37" s="31" t="s">
        <v>29</v>
      </c>
      <c r="CG37" s="31" t="s">
        <v>20</v>
      </c>
      <c r="CH37" s="31" t="s">
        <v>24</v>
      </c>
      <c r="CJ37" s="30"/>
      <c r="CK37" s="31" t="s">
        <v>3</v>
      </c>
      <c r="CL37" s="31" t="s">
        <v>4</v>
      </c>
      <c r="CM37" s="31" t="s">
        <v>5</v>
      </c>
      <c r="CN37" s="31" t="s">
        <v>6</v>
      </c>
      <c r="CO37" s="31" t="s">
        <v>7</v>
      </c>
      <c r="CP37" s="31" t="s">
        <v>8</v>
      </c>
      <c r="CQ37" s="32"/>
      <c r="CR37" s="8" t="s">
        <v>10</v>
      </c>
      <c r="CS37" s="8" t="s">
        <v>12</v>
      </c>
      <c r="CT37" s="8"/>
      <c r="CV37" s="8" t="s">
        <v>10</v>
      </c>
      <c r="CW37" s="8" t="s">
        <v>12</v>
      </c>
      <c r="CY37" s="33"/>
      <c r="DA37" s="33"/>
      <c r="DB37" s="33"/>
    </row>
    <row r="38" spans="2:111" ht="12" customHeight="1" thickTop="1" thickBot="1" x14ac:dyDescent="0.3">
      <c r="B38" s="66" t="s">
        <v>1</v>
      </c>
      <c r="C38" s="68"/>
      <c r="D38" s="66" t="s">
        <v>2</v>
      </c>
      <c r="E38" s="232">
        <v>1</v>
      </c>
      <c r="F38" s="232"/>
      <c r="G38" s="232"/>
      <c r="H38" s="232">
        <v>2</v>
      </c>
      <c r="I38" s="232"/>
      <c r="J38" s="232"/>
      <c r="K38" s="232">
        <v>3</v>
      </c>
      <c r="L38" s="232"/>
      <c r="M38" s="232"/>
      <c r="N38" s="232">
        <v>4</v>
      </c>
      <c r="O38" s="232"/>
      <c r="P38" s="232"/>
      <c r="Q38" s="232">
        <v>5</v>
      </c>
      <c r="R38" s="232"/>
      <c r="S38" s="232"/>
      <c r="T38" s="232">
        <v>6</v>
      </c>
      <c r="U38" s="232"/>
      <c r="V38" s="232"/>
      <c r="W38" s="66" t="s">
        <v>10</v>
      </c>
      <c r="X38" s="66" t="s">
        <v>11</v>
      </c>
      <c r="Y38" s="66" t="s">
        <v>12</v>
      </c>
      <c r="Z38" s="56"/>
      <c r="AE38" s="17" t="str">
        <f>IF(C47=0," ","1-5")</f>
        <v>1-5</v>
      </c>
      <c r="AF38" s="102" t="str">
        <f>IF(C47=0," ",CONCATENATE(D39,"-",D47))</f>
        <v>DREAM TEAM-МАРТОБЕ ДЮСШ-12</v>
      </c>
      <c r="AG38" s="20">
        <v>1</v>
      </c>
      <c r="AH38" s="23">
        <v>2</v>
      </c>
      <c r="AI38" s="20">
        <v>2</v>
      </c>
      <c r="AJ38" s="23">
        <v>1</v>
      </c>
      <c r="AK38" s="20">
        <v>1</v>
      </c>
      <c r="AL38" s="23">
        <v>2</v>
      </c>
      <c r="AM38" s="20">
        <v>2</v>
      </c>
      <c r="AN38" s="23">
        <v>1</v>
      </c>
      <c r="AO38" s="20">
        <v>1</v>
      </c>
      <c r="AP38" s="28">
        <v>2</v>
      </c>
      <c r="AQ38" s="15"/>
      <c r="AR38" s="14">
        <f t="shared" ref="AR38:AR51" si="95">IF(AG38+AH38&lt;&gt;0,SUM(AT38:AX38),"")</f>
        <v>2</v>
      </c>
      <c r="AS38" s="14">
        <f t="shared" ref="AS38:AS51" si="96">IF(AG38+AH38&lt;&gt;0,SUM(AZ38:BD38),"")</f>
        <v>3</v>
      </c>
      <c r="AT38" s="12">
        <f t="shared" ref="AT38:AT51" si="97">IF(AG38&gt;AH38,1,0)</f>
        <v>0</v>
      </c>
      <c r="AU38" s="12">
        <f t="shared" ref="AU38:AU51" si="98">IF(AI38&gt;AJ38,1,0)</f>
        <v>1</v>
      </c>
      <c r="AV38" s="12">
        <f t="shared" ref="AV38:AV51" si="99">IF(AK38&gt;AL38,1,0)</f>
        <v>0</v>
      </c>
      <c r="AW38" s="12">
        <f t="shared" ref="AW38:AW51" si="100">IF(AM38&gt;AN38,1,0)</f>
        <v>1</v>
      </c>
      <c r="AX38" s="12">
        <f t="shared" ref="AX38:AX51" si="101">IF(AO38&gt;AP38,1,0)</f>
        <v>0</v>
      </c>
      <c r="AY38" s="11"/>
      <c r="AZ38" s="12">
        <f t="shared" ref="AZ38:AZ51" si="102">IF(AH38&gt;AG38,1,0)</f>
        <v>1</v>
      </c>
      <c r="BA38" s="12">
        <f t="shared" ref="BA38:BA51" si="103">IF(AJ38&gt;AI38,1,0)</f>
        <v>0</v>
      </c>
      <c r="BB38" s="12">
        <f t="shared" ref="BB38:BB51" si="104">IF(AL38&gt;AK38,1,0)</f>
        <v>1</v>
      </c>
      <c r="BC38" s="12">
        <f t="shared" ref="BC38:BC51" si="105">IF(AN38&gt;AM38,1,0)</f>
        <v>0</v>
      </c>
      <c r="BD38" s="12">
        <f t="shared" ref="BD38:BD51" si="106">IF(AP38&gt;AO38,1,0)</f>
        <v>1</v>
      </c>
      <c r="BE38" s="11"/>
      <c r="BF38" s="12">
        <f t="shared" ref="BF38:BF51" si="107">IF(AG38&gt;AH38,AH38,IF(AH38&gt;AG38,-AG38,""))</f>
        <v>-1</v>
      </c>
      <c r="BG38" s="12" t="str">
        <f t="shared" ref="BG38:BG51" si="108">IF(AI38&gt;AJ38,", "&amp;AJ38,IF(AJ38&gt;AI38,", "&amp;-AI38,""))</f>
        <v>, 1</v>
      </c>
      <c r="BH38" s="12" t="str">
        <f t="shared" ref="BH38:BH51" si="109">IF(AK38&gt;AL38,", "&amp;AL38,IF(AL38&gt;AK38,", "&amp;-AK38,""))</f>
        <v>, -1</v>
      </c>
      <c r="BI38" s="12" t="str">
        <f t="shared" ref="BI38:BI51" si="110">IF(AM38&gt;AN38,", "&amp;AN38,IF(AN38&gt;AM38,", "&amp;-AM38,""))</f>
        <v>, 1</v>
      </c>
      <c r="BJ38" s="12" t="str">
        <f t="shared" ref="BJ38:BJ51" si="111">IF(AO38&gt;AP38,", "&amp;AP38,IF(AP38&gt;AO38,", "&amp;-AO38,""))</f>
        <v>, -1</v>
      </c>
      <c r="BK38" s="11"/>
      <c r="BL38" s="12">
        <f t="shared" ref="BL38:BL51" si="112">IF(AH38&gt;AG38,AG38,IF(AG38&gt;AH38,-AH38,""))</f>
        <v>1</v>
      </c>
      <c r="BM38" s="12" t="str">
        <f t="shared" ref="BM38:BM51" si="113">IF(AJ38&gt;AI38,", "&amp;AI38,IF(AI38&gt;AJ38,", "&amp;-AJ38,""))</f>
        <v>, -1</v>
      </c>
      <c r="BN38" s="12" t="str">
        <f t="shared" ref="BN38:BN51" si="114">IF(AL38&gt;AK38,", "&amp;AK38,IF(AK38&gt;AL38,", "&amp;-AL38,""))</f>
        <v>, 1</v>
      </c>
      <c r="BO38" s="12" t="str">
        <f t="shared" ref="BO38:BO51" si="115">IF(AN38&gt;AM38,", "&amp;AM38,IF(AM38&gt;AN38,", "&amp;-AN38,""))</f>
        <v>, -1</v>
      </c>
      <c r="BP38" s="12" t="str">
        <f t="shared" ref="BP38:BP51" si="116">IF(AP38&gt;AO38,", "&amp;AO38,IF(AO38&gt;AP38,", "&amp;-AP38,""))</f>
        <v>, 1</v>
      </c>
      <c r="BQ38" s="11"/>
      <c r="BR38" s="13" t="str">
        <f t="shared" ref="BR38:BR51" si="117">CONCATENATE(,BF38,BG38,BH38,BI38,BJ38,)</f>
        <v>-1, 1, -1, 1, -1</v>
      </c>
      <c r="BS38" s="13" t="str">
        <f t="shared" ref="BS38:BS51" si="118">CONCATENATE(,BL38,BM38,BN38,BO38,BP38,)</f>
        <v>1, -1, 1, -1, 1</v>
      </c>
      <c r="BT38" s="13" t="str">
        <f t="shared" ref="BT38:BT51" si="119">IF(AR38&gt;AS38,BR38,IF(AS38&gt;AR38,BS38,""))</f>
        <v>1, -1, 1, -1, 1</v>
      </c>
      <c r="BU38" s="5" t="str">
        <f t="shared" ref="BU38:BU51" si="120">IF(AR38&gt;AS38,AS38&amp;" : "&amp;AR38,IF(AS38&gt;AR38,AR38&amp;" : "&amp;AS38,""))</f>
        <v>2 : 3</v>
      </c>
      <c r="BV38" s="223"/>
      <c r="BX38" s="30">
        <v>1</v>
      </c>
      <c r="BY38" s="34">
        <f>((AR49+AR43)/(AS49+AS43))/10</f>
        <v>0.2</v>
      </c>
      <c r="BZ38" s="34">
        <f>((AR49+AS40)/(AS49+AR40))/10</f>
        <v>0.125</v>
      </c>
      <c r="CA38" s="34">
        <f>((AR49+AR38)/(AS49+AS38))/10</f>
        <v>0.125</v>
      </c>
      <c r="CB38" s="34">
        <f>((AR49+AS47)/(AS49+AR47))/10</f>
        <v>0.3</v>
      </c>
      <c r="CC38" s="34">
        <f>((AR43+AS40)/(AS43+AR40))/10</f>
        <v>0.1</v>
      </c>
      <c r="CD38" s="34">
        <f>((AR43+AR38)/(AS43+AS38))/10</f>
        <v>0.1</v>
      </c>
      <c r="CE38" s="34">
        <f>((AR43+AS47)/(AR47+AS43))/10</f>
        <v>0.2</v>
      </c>
      <c r="CF38" s="34">
        <f>((AS40+AR38)/(AR40+AS38))/10</f>
        <v>6.6666666666666666E-2</v>
      </c>
      <c r="CG38" s="34">
        <f>((AS40+AS47)/(AR40+AR47))/10</f>
        <v>0.125</v>
      </c>
      <c r="CH38" s="34">
        <f>((AR38+AS47)/(AS38+AR47))/10</f>
        <v>0.125</v>
      </c>
      <c r="CJ38" s="30">
        <v>1</v>
      </c>
      <c r="CK38" s="35"/>
      <c r="CL38" s="36">
        <f>IF(AR49&gt;AS49,CR38+0.1,CR38-0.1)</f>
        <v>8.1</v>
      </c>
      <c r="CM38" s="36">
        <f>IF(AR43&gt;AS43,CR38+0.1,CR38-0.1)</f>
        <v>8.1</v>
      </c>
      <c r="CN38" s="36">
        <f>IF(AS40&gt;AR40,CR38+0.1,CR38-0.1)</f>
        <v>7.9</v>
      </c>
      <c r="CO38" s="36">
        <f>IF(AR38&gt;AS38,CR38+0.1,CR38-0.1)</f>
        <v>7.9</v>
      </c>
      <c r="CP38" s="36">
        <f>IF(AS47&gt;AR47,CR38+0.1,CR38-0.1)</f>
        <v>8.1</v>
      </c>
      <c r="CQ38" s="69"/>
      <c r="CR38" s="185">
        <f>W39</f>
        <v>8</v>
      </c>
      <c r="CS38" s="185">
        <f>IF(AND(CR38=CR40,CR38=CR42),BY38,(IF(AND(CR38=CR40,CR38=CR44),BZ38,(IF(AND(CR38=CR40,CR38=CR46),CA38,(IF(AND(CR38=CR40,CR38=CR48),CB38,(IF(AND(CR38=CR42,CR38=CR44),CC38,(IF(AND(CR38=CR42,CR38=CR46),CD38,(IF(AND(CR38=CR42,CR38=CR48),CE38,(IF(AND(CR38=CR44,CR38=CR46),CF38,(IF(AND(CR38=CR44,CR38=CR48),CG38,(IF(AND(CR38=CR46,CR38=CR48),CH38,999)))))))))))))))))))</f>
        <v>999</v>
      </c>
      <c r="CT38" s="185">
        <f>IF(CY38=1,CR38+CS38,CS38)</f>
        <v>999</v>
      </c>
      <c r="CV38" s="185">
        <f>CR38</f>
        <v>8</v>
      </c>
      <c r="CW38" s="202">
        <f>IF(CV38=CV40,CL38,(IF(CV38=CV42,CM38,(IF(CV38=CV44,CN38,(IF(CV38=CV46,CO38,(IF(CV38=CV48,CP38,999)))))))))</f>
        <v>7.9</v>
      </c>
      <c r="CY38" s="185">
        <f>IF(CS38&lt;&gt;999,1,0)</f>
        <v>0</v>
      </c>
      <c r="DA38" s="202">
        <f>IF(CY38=1,CT38,CW38)</f>
        <v>7.9</v>
      </c>
      <c r="DB38" s="185">
        <f>IF(DA38&lt;&gt;999,DA38,CV38)</f>
        <v>7.9</v>
      </c>
    </row>
    <row r="39" spans="2:111" ht="12" customHeight="1" thickTop="1" x14ac:dyDescent="0.25">
      <c r="B39" s="216">
        <v>1</v>
      </c>
      <c r="C39" s="231">
        <f>[1]Лист3!$A$9</f>
        <v>2</v>
      </c>
      <c r="D39" s="137" t="s">
        <v>75</v>
      </c>
      <c r="E39" s="218"/>
      <c r="F39" s="218"/>
      <c r="G39" s="219"/>
      <c r="H39" s="59"/>
      <c r="I39" s="60">
        <f>IF(AR49&gt;AS49,2,$AG$3)</f>
        <v>2</v>
      </c>
      <c r="J39" s="61"/>
      <c r="K39" s="59"/>
      <c r="L39" s="60">
        <f>IF(AR43&gt;AS43,2,$AG$3)</f>
        <v>2</v>
      </c>
      <c r="M39" s="61"/>
      <c r="N39" s="59"/>
      <c r="O39" s="60">
        <f>IF(AS40&gt;AR40,2,$AG$3)</f>
        <v>1</v>
      </c>
      <c r="P39" s="61"/>
      <c r="Q39" s="59"/>
      <c r="R39" s="60">
        <f>IF(AR38&gt;AS38,2,$AG$3)</f>
        <v>1</v>
      </c>
      <c r="S39" s="61"/>
      <c r="T39" s="59"/>
      <c r="U39" s="60">
        <f>IF(AS47&gt;AR47,2,$AG$3)</f>
        <v>2</v>
      </c>
      <c r="V39" s="62"/>
      <c r="W39" s="220">
        <f>SUM(F39,I39,L39,O39,R39,U39)</f>
        <v>8</v>
      </c>
      <c r="X39" s="221">
        <f t="shared" ref="X39" si="121">IF(($AG$3=1),IF(CY38=1,CS38*10,0),0)</f>
        <v>0</v>
      </c>
      <c r="Y39" s="220">
        <v>3</v>
      </c>
      <c r="Z39" s="67"/>
      <c r="AA39" s="199">
        <f>IF(C39="","",VLOOKUP(C39,'[2]Список участников'!A:L,8,FALSE))</f>
        <v>0</v>
      </c>
      <c r="AC39" s="200">
        <f>IF(C39&gt;0,1,0)</f>
        <v>1</v>
      </c>
      <c r="AD39" s="200">
        <f>SUM(AC39:AC50)</f>
        <v>6</v>
      </c>
      <c r="AE39" s="17" t="str">
        <f>IF(C49=0," ","3-6")</f>
        <v>3-6</v>
      </c>
      <c r="AF39" s="102" t="str">
        <f>IF(C49=0," ",CONCATENATE(D43,"-",D49))</f>
        <v>КОСТАНАЙ-DEAF</v>
      </c>
      <c r="AG39" s="20">
        <v>2</v>
      </c>
      <c r="AH39" s="23">
        <v>1</v>
      </c>
      <c r="AI39" s="20">
        <v>2</v>
      </c>
      <c r="AJ39" s="23">
        <v>1</v>
      </c>
      <c r="AK39" s="20">
        <v>2</v>
      </c>
      <c r="AL39" s="23">
        <v>1</v>
      </c>
      <c r="AM39" s="20"/>
      <c r="AN39" s="23"/>
      <c r="AO39" s="20"/>
      <c r="AP39" s="28"/>
      <c r="AQ39" s="15"/>
      <c r="AR39" s="14">
        <f t="shared" si="95"/>
        <v>3</v>
      </c>
      <c r="AS39" s="14">
        <f t="shared" si="96"/>
        <v>0</v>
      </c>
      <c r="AT39" s="12">
        <f t="shared" si="97"/>
        <v>1</v>
      </c>
      <c r="AU39" s="12">
        <f t="shared" si="98"/>
        <v>1</v>
      </c>
      <c r="AV39" s="12">
        <f t="shared" si="99"/>
        <v>1</v>
      </c>
      <c r="AW39" s="12">
        <f t="shared" si="100"/>
        <v>0</v>
      </c>
      <c r="AX39" s="12">
        <f t="shared" si="101"/>
        <v>0</v>
      </c>
      <c r="AY39" s="11"/>
      <c r="AZ39" s="12">
        <f t="shared" si="102"/>
        <v>0</v>
      </c>
      <c r="BA39" s="12">
        <f t="shared" si="103"/>
        <v>0</v>
      </c>
      <c r="BB39" s="12">
        <f t="shared" si="104"/>
        <v>0</v>
      </c>
      <c r="BC39" s="12">
        <f t="shared" si="105"/>
        <v>0</v>
      </c>
      <c r="BD39" s="12">
        <f t="shared" si="106"/>
        <v>0</v>
      </c>
      <c r="BE39" s="11"/>
      <c r="BF39" s="12">
        <f t="shared" si="107"/>
        <v>1</v>
      </c>
      <c r="BG39" s="12" t="str">
        <f t="shared" si="108"/>
        <v>, 1</v>
      </c>
      <c r="BH39" s="12" t="str">
        <f t="shared" si="109"/>
        <v>, 1</v>
      </c>
      <c r="BI39" s="12" t="str">
        <f t="shared" si="110"/>
        <v/>
      </c>
      <c r="BJ39" s="12" t="str">
        <f t="shared" si="111"/>
        <v/>
      </c>
      <c r="BK39" s="11"/>
      <c r="BL39" s="12">
        <f t="shared" si="112"/>
        <v>-1</v>
      </c>
      <c r="BM39" s="12" t="str">
        <f t="shared" si="113"/>
        <v>, -1</v>
      </c>
      <c r="BN39" s="12" t="str">
        <f t="shared" si="114"/>
        <v>, -1</v>
      </c>
      <c r="BO39" s="12" t="str">
        <f t="shared" si="115"/>
        <v/>
      </c>
      <c r="BP39" s="12" t="str">
        <f t="shared" si="116"/>
        <v/>
      </c>
      <c r="BQ39" s="11"/>
      <c r="BR39" s="13" t="str">
        <f t="shared" si="117"/>
        <v>1, 1, 1</v>
      </c>
      <c r="BS39" s="13" t="str">
        <f t="shared" si="118"/>
        <v>-1, -1, -1</v>
      </c>
      <c r="BT39" s="13" t="str">
        <f t="shared" si="119"/>
        <v>1, 1, 1</v>
      </c>
      <c r="BU39" s="5" t="str">
        <f t="shared" si="120"/>
        <v>0 : 3</v>
      </c>
      <c r="BV39" s="223"/>
      <c r="BX39" s="30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J39" s="30">
        <v>2</v>
      </c>
      <c r="CK39" s="36">
        <f>IF(AS49&gt;AR49,CR40+0.1,CR40-0.1)</f>
        <v>5.9</v>
      </c>
      <c r="CL39" s="35"/>
      <c r="CM39" s="36">
        <f>IF(AS46&gt;AR46,CR40+0.1,CR40-0.1)</f>
        <v>6.1</v>
      </c>
      <c r="CN39" s="36">
        <f>IF(AR37&gt;AS37,CR40+0.1,CR40-0.1)</f>
        <v>5.9</v>
      </c>
      <c r="CO39" s="36">
        <f>IF(AR44&gt;AS44,CR40+0.1,CR40-0.1)</f>
        <v>5.9</v>
      </c>
      <c r="CP39" s="36">
        <f>IF(AS41&gt;AR41,CR40,CR40-0.1)</f>
        <v>5.9</v>
      </c>
      <c r="CQ39" s="69"/>
      <c r="CR39" s="186"/>
      <c r="CS39" s="186"/>
      <c r="CT39" s="186"/>
      <c r="CV39" s="186"/>
      <c r="CW39" s="203"/>
      <c r="CY39" s="186"/>
      <c r="DA39" s="203"/>
      <c r="DB39" s="186"/>
    </row>
    <row r="40" spans="2:111" ht="12" customHeight="1" x14ac:dyDescent="0.25">
      <c r="B40" s="204"/>
      <c r="C40" s="230"/>
      <c r="D40" s="108" t="s">
        <v>52</v>
      </c>
      <c r="E40" s="208"/>
      <c r="F40" s="208"/>
      <c r="G40" s="209"/>
      <c r="H40" s="215" t="str">
        <f>IF(AR49&gt;AS49,BT49,BU49)</f>
        <v>-1, 1, 1, 1</v>
      </c>
      <c r="I40" s="213"/>
      <c r="J40" s="214"/>
      <c r="K40" s="215" t="str">
        <f>IF(AR43&gt;AS43,BT43,BU43)</f>
        <v>-1, 1, -1, 1, 1</v>
      </c>
      <c r="L40" s="213"/>
      <c r="M40" s="214"/>
      <c r="N40" s="215" t="str">
        <f>IF(AS40&gt;AR40,BT40,BU40)</f>
        <v>2 : 3</v>
      </c>
      <c r="O40" s="213"/>
      <c r="P40" s="214"/>
      <c r="Q40" s="215" t="str">
        <f>IF(AR38&gt;AS38,BT38,BU38)</f>
        <v>2 : 3</v>
      </c>
      <c r="R40" s="213"/>
      <c r="S40" s="214"/>
      <c r="T40" s="215" t="str">
        <f>IF(AS47&gt;AR47,BT47,BU47)</f>
        <v>1, -1, 1, 1</v>
      </c>
      <c r="U40" s="213"/>
      <c r="V40" s="213"/>
      <c r="W40" s="210"/>
      <c r="X40" s="211"/>
      <c r="Y40" s="210"/>
      <c r="Z40" s="67"/>
      <c r="AA40" s="199"/>
      <c r="AC40" s="200"/>
      <c r="AD40" s="200"/>
      <c r="AE40" s="17" t="str">
        <f>IF(C45=0," ","4-1")</f>
        <v>4-1</v>
      </c>
      <c r="AF40" s="102" t="str">
        <f>IF(C45=0," ",CONCATENATE(D45,"-",D39))</f>
        <v>СУНКАР-DREAM TEAM</v>
      </c>
      <c r="AG40" s="20">
        <v>1</v>
      </c>
      <c r="AH40" s="23">
        <v>2</v>
      </c>
      <c r="AI40" s="20">
        <v>2</v>
      </c>
      <c r="AJ40" s="23">
        <v>1</v>
      </c>
      <c r="AK40" s="20">
        <v>2</v>
      </c>
      <c r="AL40" s="23">
        <v>1</v>
      </c>
      <c r="AM40" s="20">
        <v>1</v>
      </c>
      <c r="AN40" s="23">
        <v>2</v>
      </c>
      <c r="AO40" s="20">
        <v>2</v>
      </c>
      <c r="AP40" s="28">
        <v>1</v>
      </c>
      <c r="AQ40" s="15"/>
      <c r="AR40" s="14">
        <f t="shared" si="95"/>
        <v>3</v>
      </c>
      <c r="AS40" s="14">
        <f t="shared" si="96"/>
        <v>2</v>
      </c>
      <c r="AT40" s="12">
        <f t="shared" si="97"/>
        <v>0</v>
      </c>
      <c r="AU40" s="12">
        <f t="shared" si="98"/>
        <v>1</v>
      </c>
      <c r="AV40" s="12">
        <f t="shared" si="99"/>
        <v>1</v>
      </c>
      <c r="AW40" s="12">
        <f t="shared" si="100"/>
        <v>0</v>
      </c>
      <c r="AX40" s="12">
        <f t="shared" si="101"/>
        <v>1</v>
      </c>
      <c r="AY40" s="11"/>
      <c r="AZ40" s="12">
        <f t="shared" si="102"/>
        <v>1</v>
      </c>
      <c r="BA40" s="12">
        <f t="shared" si="103"/>
        <v>0</v>
      </c>
      <c r="BB40" s="12">
        <f t="shared" si="104"/>
        <v>0</v>
      </c>
      <c r="BC40" s="12">
        <f t="shared" si="105"/>
        <v>1</v>
      </c>
      <c r="BD40" s="12">
        <f t="shared" si="106"/>
        <v>0</v>
      </c>
      <c r="BE40" s="11"/>
      <c r="BF40" s="12">
        <f t="shared" si="107"/>
        <v>-1</v>
      </c>
      <c r="BG40" s="12" t="str">
        <f t="shared" si="108"/>
        <v>, 1</v>
      </c>
      <c r="BH40" s="12" t="str">
        <f t="shared" si="109"/>
        <v>, 1</v>
      </c>
      <c r="BI40" s="12" t="str">
        <f t="shared" si="110"/>
        <v>, -1</v>
      </c>
      <c r="BJ40" s="12" t="str">
        <f t="shared" si="111"/>
        <v>, 1</v>
      </c>
      <c r="BK40" s="11"/>
      <c r="BL40" s="12">
        <f t="shared" si="112"/>
        <v>1</v>
      </c>
      <c r="BM40" s="12" t="str">
        <f t="shared" si="113"/>
        <v>, -1</v>
      </c>
      <c r="BN40" s="12" t="str">
        <f t="shared" si="114"/>
        <v>, -1</v>
      </c>
      <c r="BO40" s="12" t="str">
        <f t="shared" si="115"/>
        <v>, 1</v>
      </c>
      <c r="BP40" s="12" t="str">
        <f t="shared" si="116"/>
        <v>, -1</v>
      </c>
      <c r="BQ40" s="11"/>
      <c r="BR40" s="13" t="str">
        <f t="shared" si="117"/>
        <v>-1, 1, 1, -1, 1</v>
      </c>
      <c r="BS40" s="13" t="str">
        <f t="shared" si="118"/>
        <v>1, -1, -1, 1, -1</v>
      </c>
      <c r="BT40" s="13" t="str">
        <f t="shared" si="119"/>
        <v>-1, 1, 1, -1, 1</v>
      </c>
      <c r="BU40" s="5" t="str">
        <f t="shared" si="120"/>
        <v>2 : 3</v>
      </c>
      <c r="BV40" s="223"/>
      <c r="BX40" s="30">
        <v>2</v>
      </c>
      <c r="BY40" s="31" t="s">
        <v>18</v>
      </c>
      <c r="BZ40" s="31" t="s">
        <v>30</v>
      </c>
      <c r="CA40" s="31" t="s">
        <v>16</v>
      </c>
      <c r="CB40" s="31" t="s">
        <v>31</v>
      </c>
      <c r="CC40" s="31" t="s">
        <v>23</v>
      </c>
      <c r="CD40" s="31" t="s">
        <v>28</v>
      </c>
      <c r="CE40" s="31" t="s">
        <v>17</v>
      </c>
      <c r="CF40" s="31" t="s">
        <v>29</v>
      </c>
      <c r="CG40" s="31" t="s">
        <v>20</v>
      </c>
      <c r="CH40" s="31" t="s">
        <v>24</v>
      </c>
      <c r="CJ40" s="30">
        <v>3</v>
      </c>
      <c r="CK40" s="36">
        <f>IF(AS43&gt;AR43,CR42+0.1,CR42-0.1)</f>
        <v>6.9</v>
      </c>
      <c r="CL40" s="36">
        <f>IF(AR46&gt;AS46,CR42+0.1,CR42-0.1)</f>
        <v>6.9</v>
      </c>
      <c r="CM40" s="37"/>
      <c r="CN40" s="36">
        <f>IF(AR50&gt;AS50,CR42+0.1,CR42-0.1)</f>
        <v>6.9</v>
      </c>
      <c r="CO40" s="36">
        <f>IF(AS42&gt;AR42,CR42+0.1,CR42-0.1)</f>
        <v>7.1</v>
      </c>
      <c r="CP40" s="36">
        <f>IF(AR39&gt;AS39,CR42+0.1,CR42-0.1)</f>
        <v>7.1</v>
      </c>
      <c r="CQ40" s="32"/>
      <c r="CR40" s="185">
        <f>W41</f>
        <v>6</v>
      </c>
      <c r="CS40" s="185">
        <f>IF(AND(CR40=CR38,CR40=CR42),BY41,(IF(AND(CR40=CR38,CR40=CR44),BZ41,(IF(AND(CR40=CR38,CR40=CR46),CA41,(IF(AND(CR40=CR38,CR40=CR48),CB41,(IF(AND(CR40=CR42,CR40=CR44),CC41,(IF(AND(CR40=CR42,CR40=CR46),CD41,(IF(AND(CR40=CR42,CR40=CR48),CE41,(IF(AND(CR40=CR44,CR40=CR46),CF41,(IF(AND(CR40=CR44,CR40=CR48),CG41,(IF(AND(CR40=CR46,CR40=CR48),CH41,999)))))))))))))))))))</f>
        <v>999</v>
      </c>
      <c r="CT40" s="185">
        <f t="shared" ref="CT40" si="122">IF(CY40=1,CR40+CS40,CS40)</f>
        <v>999</v>
      </c>
      <c r="CV40" s="185">
        <f>CR40</f>
        <v>6</v>
      </c>
      <c r="CW40" s="202">
        <f>IF(CV40=CV38,CK39,(IF(CV40=CV42,CM39,(IF(CV40=CV44,CN39,(IF(CV40=CV46,CO39,(IF(CV40=CV48,CP39,999)))))))))</f>
        <v>5.9</v>
      </c>
      <c r="CY40" s="185">
        <f t="shared" ref="CY40" si="123">IF(CS40&lt;&gt;999,1,0)</f>
        <v>0</v>
      </c>
      <c r="DA40" s="202">
        <f>IF(CY40=1,CT40,CW40)</f>
        <v>5.9</v>
      </c>
      <c r="DB40" s="185">
        <f t="shared" ref="DB40" si="124">IF(DA40&lt;&gt;999,DA40,CV40)</f>
        <v>5.9</v>
      </c>
    </row>
    <row r="41" spans="2:111" ht="12" customHeight="1" x14ac:dyDescent="0.25">
      <c r="B41" s="187">
        <v>2</v>
      </c>
      <c r="C41" s="228">
        <f>[1]Лист3!$A$10</f>
        <v>48</v>
      </c>
      <c r="D41" s="107" t="s">
        <v>76</v>
      </c>
      <c r="E41" s="58"/>
      <c r="F41" s="47">
        <f>IF(AS49&gt;AR49,2,$AG$3)</f>
        <v>1</v>
      </c>
      <c r="G41" s="48"/>
      <c r="H41" s="191"/>
      <c r="I41" s="192"/>
      <c r="J41" s="206"/>
      <c r="K41" s="46"/>
      <c r="L41" s="47">
        <f>IF(AS46&gt;AR46,2,$AG$3)</f>
        <v>2</v>
      </c>
      <c r="M41" s="48"/>
      <c r="N41" s="46"/>
      <c r="O41" s="47">
        <f>IF(AR37&gt;AS37,2,$AG$3)</f>
        <v>1</v>
      </c>
      <c r="P41" s="48"/>
      <c r="Q41" s="46"/>
      <c r="R41" s="47">
        <f>IF(AR44&gt;AS44,2,$AG$3)</f>
        <v>1</v>
      </c>
      <c r="S41" s="48"/>
      <c r="T41" s="46"/>
      <c r="U41" s="47">
        <f>IF(AS41&gt;AR41,2,$AG$3)</f>
        <v>1</v>
      </c>
      <c r="V41" s="58"/>
      <c r="W41" s="195">
        <f>SUM(F41,I41,L41,O41,R41,U41)</f>
        <v>6</v>
      </c>
      <c r="X41" s="197">
        <f t="shared" ref="X41" si="125">IF(($AG$3=1),IF(CY40=1,CS40*10,0),0)</f>
        <v>0</v>
      </c>
      <c r="Y41" s="195">
        <v>6</v>
      </c>
      <c r="Z41" s="67"/>
      <c r="AA41" s="199">
        <f>IF(C41="","",VLOOKUP(C41,'[2]Список участников'!A:L,8,FALSE))</f>
        <v>0</v>
      </c>
      <c r="AC41" s="200">
        <f>IF(C41&gt;0,1,0)</f>
        <v>1</v>
      </c>
      <c r="AD41" s="200"/>
      <c r="AE41" s="17" t="str">
        <f>IF(C49=0," ","6-2")</f>
        <v>6-2</v>
      </c>
      <c r="AF41" s="102" t="str">
        <f>IF(C49=0," ",CONCATENATE(D49,"-",D41))</f>
        <v>DEAF-AURORA</v>
      </c>
      <c r="AG41" s="20">
        <v>2</v>
      </c>
      <c r="AH41" s="23">
        <v>1</v>
      </c>
      <c r="AI41" s="20">
        <v>1</v>
      </c>
      <c r="AJ41" s="23">
        <v>2</v>
      </c>
      <c r="AK41" s="20">
        <v>2</v>
      </c>
      <c r="AL41" s="23">
        <v>1</v>
      </c>
      <c r="AM41" s="20">
        <v>1</v>
      </c>
      <c r="AN41" s="23">
        <v>2</v>
      </c>
      <c r="AO41" s="20">
        <v>2</v>
      </c>
      <c r="AP41" s="28">
        <v>1</v>
      </c>
      <c r="AQ41" s="15"/>
      <c r="AR41" s="14">
        <f t="shared" si="95"/>
        <v>3</v>
      </c>
      <c r="AS41" s="14">
        <f t="shared" si="96"/>
        <v>2</v>
      </c>
      <c r="AT41" s="12">
        <f t="shared" si="97"/>
        <v>1</v>
      </c>
      <c r="AU41" s="12">
        <f t="shared" si="98"/>
        <v>0</v>
      </c>
      <c r="AV41" s="12">
        <f t="shared" si="99"/>
        <v>1</v>
      </c>
      <c r="AW41" s="12">
        <f t="shared" si="100"/>
        <v>0</v>
      </c>
      <c r="AX41" s="12">
        <f t="shared" si="101"/>
        <v>1</v>
      </c>
      <c r="AY41" s="11"/>
      <c r="AZ41" s="12">
        <f t="shared" si="102"/>
        <v>0</v>
      </c>
      <c r="BA41" s="12">
        <f t="shared" si="103"/>
        <v>1</v>
      </c>
      <c r="BB41" s="12">
        <f t="shared" si="104"/>
        <v>0</v>
      </c>
      <c r="BC41" s="12">
        <f t="shared" si="105"/>
        <v>1</v>
      </c>
      <c r="BD41" s="12">
        <f t="shared" si="106"/>
        <v>0</v>
      </c>
      <c r="BE41" s="11"/>
      <c r="BF41" s="12">
        <f t="shared" si="107"/>
        <v>1</v>
      </c>
      <c r="BG41" s="12" t="str">
        <f t="shared" si="108"/>
        <v>, -1</v>
      </c>
      <c r="BH41" s="12" t="str">
        <f t="shared" si="109"/>
        <v>, 1</v>
      </c>
      <c r="BI41" s="12" t="str">
        <f t="shared" si="110"/>
        <v>, -1</v>
      </c>
      <c r="BJ41" s="12" t="str">
        <f t="shared" si="111"/>
        <v>, 1</v>
      </c>
      <c r="BK41" s="11"/>
      <c r="BL41" s="12">
        <f t="shared" si="112"/>
        <v>-1</v>
      </c>
      <c r="BM41" s="12" t="str">
        <f t="shared" si="113"/>
        <v>, 1</v>
      </c>
      <c r="BN41" s="12" t="str">
        <f t="shared" si="114"/>
        <v>, -1</v>
      </c>
      <c r="BO41" s="12" t="str">
        <f t="shared" si="115"/>
        <v>, 1</v>
      </c>
      <c r="BP41" s="12" t="str">
        <f t="shared" si="116"/>
        <v>, -1</v>
      </c>
      <c r="BQ41" s="11"/>
      <c r="BR41" s="13" t="str">
        <f t="shared" si="117"/>
        <v>1, -1, 1, -1, 1</v>
      </c>
      <c r="BS41" s="13" t="str">
        <f t="shared" si="118"/>
        <v>-1, 1, -1, 1, -1</v>
      </c>
      <c r="BT41" s="13" t="str">
        <f t="shared" si="119"/>
        <v>1, -1, 1, -1, 1</v>
      </c>
      <c r="BU41" s="5" t="str">
        <f t="shared" si="120"/>
        <v>2 : 3</v>
      </c>
      <c r="BV41" s="223"/>
      <c r="BX41" s="30"/>
      <c r="BY41" s="34">
        <f>((AS49+AS46)/(AR49+AR46))/10</f>
        <v>0.1</v>
      </c>
      <c r="BZ41" s="34">
        <f>((AS49+AR37)/(AR49+AS37))/10</f>
        <v>0.05</v>
      </c>
      <c r="CA41" s="34">
        <f>((AS49+AR44)/(AR49+AS44))/10</f>
        <v>0.05</v>
      </c>
      <c r="CB41" s="34">
        <f>((AS49+AS41)/(AR49+AR41))/10</f>
        <v>0.05</v>
      </c>
      <c r="CC41" s="34">
        <f>((AS46+AR37)/(AR46+AS37))/10</f>
        <v>0.125</v>
      </c>
      <c r="CD41" s="34">
        <f>((AS46+AR44)/(AR46+AS44))/10</f>
        <v>0.125</v>
      </c>
      <c r="CE41" s="34">
        <f>((AS46+AS41)/(AR46+AR41))/10</f>
        <v>0.125</v>
      </c>
      <c r="CF41" s="34">
        <f>((AR37+AR44)/(AS37+AS44))/10</f>
        <v>6.6666666666666666E-2</v>
      </c>
      <c r="CG41" s="34">
        <f>((AR37+AS41)/(AS37+AR41))/10</f>
        <v>6.6666666666666666E-2</v>
      </c>
      <c r="CH41" s="34">
        <f>((AR44+AS44)/(AS41+AR41))/10</f>
        <v>0.1</v>
      </c>
      <c r="CJ41" s="30">
        <v>4</v>
      </c>
      <c r="CK41" s="36">
        <f>IF(AR40&gt;AS40,CR44+0.1,CR44-0.1)</f>
        <v>10.1</v>
      </c>
      <c r="CL41" s="36">
        <f>IF(AS37&gt;AR37,CR44+0.1,CR44-0.1)</f>
        <v>10.1</v>
      </c>
      <c r="CM41" s="36">
        <f>IF(AS54&gt;AT54,CR44+0.1,CR44-0.1)</f>
        <v>10.1</v>
      </c>
      <c r="CN41" s="35"/>
      <c r="CO41" s="36">
        <f>IF(AS48&gt;AR48,CR44+0.1,CR44-0.1)</f>
        <v>10.1</v>
      </c>
      <c r="CP41" s="36">
        <f>IF(AR45&gt;AS45,CR44+0.1,CR44-0.1)</f>
        <v>10.1</v>
      </c>
      <c r="CQ41" s="69"/>
      <c r="CR41" s="186"/>
      <c r="CS41" s="186"/>
      <c r="CT41" s="186"/>
      <c r="CV41" s="186"/>
      <c r="CW41" s="203"/>
      <c r="CY41" s="186"/>
      <c r="DA41" s="203"/>
      <c r="DB41" s="186"/>
    </row>
    <row r="42" spans="2:111" ht="12" customHeight="1" x14ac:dyDescent="0.25">
      <c r="B42" s="204"/>
      <c r="C42" s="230"/>
      <c r="D42" s="108" t="s">
        <v>39</v>
      </c>
      <c r="E42" s="212" t="str">
        <f>IF(AS49&gt;AR49,BT49,BU49)</f>
        <v>1 : 3</v>
      </c>
      <c r="F42" s="213"/>
      <c r="G42" s="214"/>
      <c r="H42" s="207"/>
      <c r="I42" s="208"/>
      <c r="J42" s="209"/>
      <c r="K42" s="215" t="str">
        <f>IF(AS46&gt;AR46,BT46,BU46)</f>
        <v>1, -1, 1, 1</v>
      </c>
      <c r="L42" s="213"/>
      <c r="M42" s="214"/>
      <c r="N42" s="215" t="str">
        <f>IF(AR37&gt;AS37,BT37,BU37)</f>
        <v>2 : 3</v>
      </c>
      <c r="O42" s="213"/>
      <c r="P42" s="214"/>
      <c r="Q42" s="215" t="str">
        <f>IF(AR44&gt;AS44,BT44,BU44)</f>
        <v>2 : 3</v>
      </c>
      <c r="R42" s="213"/>
      <c r="S42" s="214"/>
      <c r="T42" s="215" t="str">
        <f>IF(AS41&gt;AR41,BT41,BU41)</f>
        <v>2 : 3</v>
      </c>
      <c r="U42" s="213"/>
      <c r="V42" s="213"/>
      <c r="W42" s="210"/>
      <c r="X42" s="211"/>
      <c r="Y42" s="210"/>
      <c r="Z42" s="67"/>
      <c r="AA42" s="199"/>
      <c r="AC42" s="200"/>
      <c r="AD42" s="200"/>
      <c r="AE42" s="17" t="str">
        <f>IF(C47=0," ","5-3")</f>
        <v>5-3</v>
      </c>
      <c r="AF42" s="102" t="str">
        <f>IF(C47=0," ",CONCATENATE(D47,"-",D43))</f>
        <v>МАРТОБЕ ДЮСШ-12-КОСТАНАЙ</v>
      </c>
      <c r="AG42" s="20">
        <v>1</v>
      </c>
      <c r="AH42" s="23">
        <v>2</v>
      </c>
      <c r="AI42" s="20">
        <v>1</v>
      </c>
      <c r="AJ42" s="23">
        <v>2</v>
      </c>
      <c r="AK42" s="20">
        <v>1</v>
      </c>
      <c r="AL42" s="23">
        <v>2</v>
      </c>
      <c r="AM42" s="20"/>
      <c r="AN42" s="23"/>
      <c r="AO42" s="20"/>
      <c r="AP42" s="28"/>
      <c r="AQ42" s="15"/>
      <c r="AR42" s="14">
        <f t="shared" si="95"/>
        <v>0</v>
      </c>
      <c r="AS42" s="14">
        <f t="shared" si="96"/>
        <v>3</v>
      </c>
      <c r="AT42" s="12">
        <f t="shared" si="97"/>
        <v>0</v>
      </c>
      <c r="AU42" s="12">
        <f t="shared" si="98"/>
        <v>0</v>
      </c>
      <c r="AV42" s="12">
        <f t="shared" si="99"/>
        <v>0</v>
      </c>
      <c r="AW42" s="12">
        <f t="shared" si="100"/>
        <v>0</v>
      </c>
      <c r="AX42" s="12">
        <f t="shared" si="101"/>
        <v>0</v>
      </c>
      <c r="AY42" s="11"/>
      <c r="AZ42" s="12">
        <f t="shared" si="102"/>
        <v>1</v>
      </c>
      <c r="BA42" s="12">
        <f t="shared" si="103"/>
        <v>1</v>
      </c>
      <c r="BB42" s="12">
        <f t="shared" si="104"/>
        <v>1</v>
      </c>
      <c r="BC42" s="12">
        <f t="shared" si="105"/>
        <v>0</v>
      </c>
      <c r="BD42" s="12">
        <f t="shared" si="106"/>
        <v>0</v>
      </c>
      <c r="BE42" s="11"/>
      <c r="BF42" s="12">
        <f t="shared" si="107"/>
        <v>-1</v>
      </c>
      <c r="BG42" s="12" t="str">
        <f t="shared" si="108"/>
        <v>, -1</v>
      </c>
      <c r="BH42" s="12" t="str">
        <f t="shared" si="109"/>
        <v>, -1</v>
      </c>
      <c r="BI42" s="12" t="str">
        <f t="shared" si="110"/>
        <v/>
      </c>
      <c r="BJ42" s="12" t="str">
        <f t="shared" si="111"/>
        <v/>
      </c>
      <c r="BK42" s="11"/>
      <c r="BL42" s="12">
        <f t="shared" si="112"/>
        <v>1</v>
      </c>
      <c r="BM42" s="12" t="str">
        <f t="shared" si="113"/>
        <v>, 1</v>
      </c>
      <c r="BN42" s="12" t="str">
        <f t="shared" si="114"/>
        <v>, 1</v>
      </c>
      <c r="BO42" s="12" t="str">
        <f t="shared" si="115"/>
        <v/>
      </c>
      <c r="BP42" s="12" t="str">
        <f t="shared" si="116"/>
        <v/>
      </c>
      <c r="BQ42" s="11"/>
      <c r="BR42" s="13" t="str">
        <f t="shared" si="117"/>
        <v>-1, -1, -1</v>
      </c>
      <c r="BS42" s="13" t="str">
        <f t="shared" si="118"/>
        <v>1, 1, 1</v>
      </c>
      <c r="BT42" s="13" t="str">
        <f t="shared" si="119"/>
        <v>1, 1, 1</v>
      </c>
      <c r="BU42" s="5" t="str">
        <f t="shared" si="120"/>
        <v>0 : 3</v>
      </c>
      <c r="BV42" s="223"/>
      <c r="BX42" s="30">
        <v>3</v>
      </c>
      <c r="BY42" s="31" t="s">
        <v>22</v>
      </c>
      <c r="BZ42" s="31" t="s">
        <v>30</v>
      </c>
      <c r="CA42" s="31" t="s">
        <v>16</v>
      </c>
      <c r="CB42" s="31" t="s">
        <v>31</v>
      </c>
      <c r="CC42" s="31" t="s">
        <v>15</v>
      </c>
      <c r="CD42" s="31" t="s">
        <v>19</v>
      </c>
      <c r="CE42" s="31" t="s">
        <v>27</v>
      </c>
      <c r="CF42" s="31" t="s">
        <v>29</v>
      </c>
      <c r="CG42" s="31" t="s">
        <v>20</v>
      </c>
      <c r="CH42" s="31" t="s">
        <v>24</v>
      </c>
      <c r="CJ42" s="30">
        <v>5</v>
      </c>
      <c r="CK42" s="36">
        <f>IF(AS38&gt;AR38,CR46+0.1,CR46-0.1)</f>
        <v>8.1</v>
      </c>
      <c r="CL42" s="36">
        <f>IF(AS44&gt;AR44,CR46+0.1,CR46-0.1)</f>
        <v>8.1</v>
      </c>
      <c r="CM42" s="36">
        <f>IF(AR42&gt;AS42,CR46+0.1,CR46-0.1)</f>
        <v>7.9</v>
      </c>
      <c r="CN42" s="36">
        <f>IF(AR48&gt;AS48,CR46+0.1,CR46-0.1)</f>
        <v>7.9</v>
      </c>
      <c r="CO42" s="37"/>
      <c r="CP42" s="36">
        <f>IF(AR51&gt;AS51,CR46+0.1,CR46-0.1)</f>
        <v>8.1</v>
      </c>
      <c r="CQ42" s="32"/>
      <c r="CR42" s="185">
        <f>W43</f>
        <v>7</v>
      </c>
      <c r="CS42" s="185">
        <f>IF(AND(CR42=CR38,CR42=CR40),BY43,(IF(AND(CR42=CR38,CR42=CR44),BZ43,(IF(AND(CR42=CR38,CR42=CR46),CA43,(IF(AND(CR42=CR38,CR42=CR48),CB43,(IF(AND(CR42=CR40,CR42=CR44),CC43,(IF(AND(CR42=CR40,CR42=CR46),CD43,(IF(AND(CR42=CR40,CR42=CR48),CE43,(IF(AND(CR42=CR44,CR42=CR46),CF43,(IF(AND(CR42=CR44,CR42=CR48),CG43,(IF(AND(CR42=CR46,CR42=CR48),CH43,999)))))))))))))))))))</f>
        <v>999</v>
      </c>
      <c r="CT42" s="185">
        <f t="shared" ref="CT42" si="126">IF(CY42=1,CR42+CS42,CS42)</f>
        <v>999</v>
      </c>
      <c r="CV42" s="185">
        <f>CR42</f>
        <v>7</v>
      </c>
      <c r="CW42" s="202">
        <f>IF(CV42=CV38,CK40,(IF(CV42=CV40,CL40,(IF(CV42=CV44,CN40,(IF(CV42=CV46,CO40,(IF(CV42=CV48,CP40,999)))))))))</f>
        <v>999</v>
      </c>
      <c r="CY42" s="185">
        <f t="shared" ref="CY42" si="127">IF(CS42&lt;&gt;999,1,0)</f>
        <v>0</v>
      </c>
      <c r="DA42" s="202">
        <f>IF(CY42=1,CT42,CW42)</f>
        <v>999</v>
      </c>
      <c r="DB42" s="185">
        <f t="shared" ref="DB42" si="128">IF(DA42&lt;&gt;999,DA42,CV42)</f>
        <v>7</v>
      </c>
    </row>
    <row r="43" spans="2:111" ht="12" customHeight="1" x14ac:dyDescent="0.25">
      <c r="B43" s="187">
        <v>3</v>
      </c>
      <c r="C43" s="228">
        <f>[1]Лист3!$A$11</f>
        <v>50</v>
      </c>
      <c r="D43" s="107" t="s">
        <v>77</v>
      </c>
      <c r="E43" s="58"/>
      <c r="F43" s="47">
        <f>IF(AS43&gt;AR43,2,$AG$3)</f>
        <v>1</v>
      </c>
      <c r="G43" s="48"/>
      <c r="H43" s="46"/>
      <c r="I43" s="47">
        <f>IF(AR46&gt;AS46,2,$AG$3)</f>
        <v>1</v>
      </c>
      <c r="J43" s="48"/>
      <c r="K43" s="191"/>
      <c r="L43" s="192"/>
      <c r="M43" s="206"/>
      <c r="N43" s="46"/>
      <c r="O43" s="47">
        <f>IF(AR50&gt;AS50,2,$AG$3)</f>
        <v>1</v>
      </c>
      <c r="P43" s="48"/>
      <c r="Q43" s="46"/>
      <c r="R43" s="47">
        <f>IF(AS42&gt;AR42,2,$AG$3)</f>
        <v>2</v>
      </c>
      <c r="S43" s="48"/>
      <c r="T43" s="46"/>
      <c r="U43" s="47">
        <f>IF(AR39&gt;AS39,2,$AG$3)</f>
        <v>2</v>
      </c>
      <c r="V43" s="58"/>
      <c r="W43" s="195">
        <f>SUM(F43,I43,L43,O43,R43,U43)</f>
        <v>7</v>
      </c>
      <c r="X43" s="197">
        <f t="shared" ref="X43" si="129">IF(($AG$3=1),IF(CY42=1,CS42*10,0),0)</f>
        <v>0</v>
      </c>
      <c r="Y43" s="195">
        <f t="shared" ref="Y43" si="130">IF(($AG$3=1),RANK(DB42,$DB$21:$DB$32,0),0)</f>
        <v>4</v>
      </c>
      <c r="Z43" s="67"/>
      <c r="AA43" s="199">
        <f>IF(C43="","",VLOOKUP(C43,'[2]Список участников'!A:L,8,FALSE))</f>
        <v>0</v>
      </c>
      <c r="AC43" s="200">
        <f>IF(C43&gt;0,1,0)</f>
        <v>1</v>
      </c>
      <c r="AD43" s="200"/>
      <c r="AE43" s="17" t="s">
        <v>18</v>
      </c>
      <c r="AF43" s="102" t="str">
        <f>IF(C43=0," ",CONCATENATE(D39,"-",D43))</f>
        <v>DREAM TEAM-КОСТАНАЙ</v>
      </c>
      <c r="AG43" s="20">
        <v>1</v>
      </c>
      <c r="AH43" s="23">
        <v>2</v>
      </c>
      <c r="AI43" s="20">
        <v>2</v>
      </c>
      <c r="AJ43" s="23">
        <v>1</v>
      </c>
      <c r="AK43" s="20">
        <v>1</v>
      </c>
      <c r="AL43" s="23">
        <v>2</v>
      </c>
      <c r="AM43" s="20">
        <v>2</v>
      </c>
      <c r="AN43" s="23">
        <v>1</v>
      </c>
      <c r="AO43" s="20">
        <v>2</v>
      </c>
      <c r="AP43" s="28">
        <v>1</v>
      </c>
      <c r="AQ43" s="15"/>
      <c r="AR43" s="14">
        <f t="shared" si="95"/>
        <v>3</v>
      </c>
      <c r="AS43" s="14">
        <f t="shared" si="96"/>
        <v>2</v>
      </c>
      <c r="AT43" s="12">
        <f t="shared" si="97"/>
        <v>0</v>
      </c>
      <c r="AU43" s="12">
        <f t="shared" si="98"/>
        <v>1</v>
      </c>
      <c r="AV43" s="12">
        <f t="shared" si="99"/>
        <v>0</v>
      </c>
      <c r="AW43" s="12">
        <f t="shared" si="100"/>
        <v>1</v>
      </c>
      <c r="AX43" s="12">
        <f t="shared" si="101"/>
        <v>1</v>
      </c>
      <c r="AY43" s="11"/>
      <c r="AZ43" s="12">
        <f t="shared" si="102"/>
        <v>1</v>
      </c>
      <c r="BA43" s="12">
        <f t="shared" si="103"/>
        <v>0</v>
      </c>
      <c r="BB43" s="12">
        <f t="shared" si="104"/>
        <v>1</v>
      </c>
      <c r="BC43" s="12">
        <f t="shared" si="105"/>
        <v>0</v>
      </c>
      <c r="BD43" s="12">
        <f t="shared" si="106"/>
        <v>0</v>
      </c>
      <c r="BE43" s="11"/>
      <c r="BF43" s="12">
        <f t="shared" si="107"/>
        <v>-1</v>
      </c>
      <c r="BG43" s="12" t="str">
        <f t="shared" si="108"/>
        <v>, 1</v>
      </c>
      <c r="BH43" s="12" t="str">
        <f t="shared" si="109"/>
        <v>, -1</v>
      </c>
      <c r="BI43" s="12" t="str">
        <f t="shared" si="110"/>
        <v>, 1</v>
      </c>
      <c r="BJ43" s="12" t="str">
        <f t="shared" si="111"/>
        <v>, 1</v>
      </c>
      <c r="BK43" s="11"/>
      <c r="BL43" s="12">
        <f t="shared" si="112"/>
        <v>1</v>
      </c>
      <c r="BM43" s="12" t="str">
        <f t="shared" si="113"/>
        <v>, -1</v>
      </c>
      <c r="BN43" s="12" t="str">
        <f t="shared" si="114"/>
        <v>, 1</v>
      </c>
      <c r="BO43" s="12" t="str">
        <f t="shared" si="115"/>
        <v>, -1</v>
      </c>
      <c r="BP43" s="12" t="str">
        <f t="shared" si="116"/>
        <v>, -1</v>
      </c>
      <c r="BQ43" s="11"/>
      <c r="BR43" s="13" t="str">
        <f t="shared" si="117"/>
        <v>-1, 1, -1, 1, 1</v>
      </c>
      <c r="BS43" s="13" t="str">
        <f t="shared" si="118"/>
        <v>1, -1, 1, -1, -1</v>
      </c>
      <c r="BT43" s="13" t="str">
        <f t="shared" si="119"/>
        <v>-1, 1, -1, 1, 1</v>
      </c>
      <c r="BU43" s="5" t="str">
        <f t="shared" si="120"/>
        <v>2 : 3</v>
      </c>
      <c r="BV43" s="223"/>
      <c r="BX43" s="30"/>
      <c r="BY43" s="34">
        <f>((AS43+AR46)/(AR43+AS46))/10</f>
        <v>0.05</v>
      </c>
      <c r="BZ43" s="34">
        <f>((AS43+AR50)/(AR43+AS50))/10</f>
        <v>6.6666666666666666E-2</v>
      </c>
      <c r="CA43" s="34">
        <f>((AS43+AS42)/(AR43+AR42))/10</f>
        <v>0.16666666666666669</v>
      </c>
      <c r="CB43" s="34">
        <f>((AS43+AR39)/(AR43+AS39))/10</f>
        <v>0.16666666666666669</v>
      </c>
      <c r="CC43" s="34">
        <f>((AR46+AR50)/(AS46+AS50))/10</f>
        <v>0.05</v>
      </c>
      <c r="CD43" s="34">
        <f>((AR46+AS42)/(AS46+AR42))/10</f>
        <v>0.13333333333333333</v>
      </c>
      <c r="CE43" s="34">
        <f>((AR46+AR39)/(AS46+AS39))/10</f>
        <v>0.13333333333333333</v>
      </c>
      <c r="CF43" s="34">
        <f>((AR50+AS42)/(AS50+AR42))/10</f>
        <v>0.16666666666666669</v>
      </c>
      <c r="CG43" s="34">
        <f>((AR50+AR39)/(AS50+AS39))/10</f>
        <v>0.16666666666666669</v>
      </c>
      <c r="CH43" s="34" t="e">
        <f>((AS42+AR39)/(AR42+AS39))/10</f>
        <v>#DIV/0!</v>
      </c>
      <c r="CJ43" s="30">
        <v>6</v>
      </c>
      <c r="CK43" s="36">
        <f>IF(AR47&gt;AS47,CR48+0.1,CR48-0.1)</f>
        <v>5.9</v>
      </c>
      <c r="CL43" s="36">
        <f>IF(AR41&gt;AS41,CR48+0.1,CR48-0.1)</f>
        <v>6.1</v>
      </c>
      <c r="CM43" s="36">
        <f>IF(AS39&gt;AR39,CR48+0.1,CR48-0.1)</f>
        <v>5.9</v>
      </c>
      <c r="CN43" s="36">
        <f>IF(AS45&gt;AR45,CR48+0.1,CR48-0.1)</f>
        <v>5.9</v>
      </c>
      <c r="CO43" s="36">
        <f>IF(AS51&gt;AR51,CR48+0.1,CR48-0.1)</f>
        <v>5.9</v>
      </c>
      <c r="CP43" s="35"/>
      <c r="CQ43" s="69"/>
      <c r="CR43" s="186"/>
      <c r="CS43" s="186"/>
      <c r="CT43" s="186"/>
      <c r="CV43" s="186"/>
      <c r="CW43" s="203"/>
      <c r="CY43" s="186"/>
      <c r="DA43" s="203"/>
      <c r="DB43" s="186"/>
    </row>
    <row r="44" spans="2:111" ht="12" customHeight="1" x14ac:dyDescent="0.25">
      <c r="B44" s="204"/>
      <c r="C44" s="230"/>
      <c r="D44" s="108" t="s">
        <v>71</v>
      </c>
      <c r="E44" s="212" t="str">
        <f>IF(AS43&gt;AR43,BT43,BU43)</f>
        <v>2 : 3</v>
      </c>
      <c r="F44" s="213"/>
      <c r="G44" s="214"/>
      <c r="H44" s="215" t="str">
        <f>IF(AR46&gt;AS46,BT46,BU46)</f>
        <v>1 : 3</v>
      </c>
      <c r="I44" s="213"/>
      <c r="J44" s="214"/>
      <c r="K44" s="207"/>
      <c r="L44" s="208"/>
      <c r="M44" s="209"/>
      <c r="N44" s="215" t="str">
        <f>IF(AR50&gt;AS50,BT50,BU50)</f>
        <v>2 : 3</v>
      </c>
      <c r="O44" s="213"/>
      <c r="P44" s="214"/>
      <c r="Q44" s="215" t="str">
        <f>IF(AS42&gt;AR42,BT42,BU42)</f>
        <v>1, 1, 1</v>
      </c>
      <c r="R44" s="213"/>
      <c r="S44" s="214"/>
      <c r="T44" s="215" t="str">
        <f>IF(AR39&gt;AS39,BT39,BU39)</f>
        <v>1, 1, 1</v>
      </c>
      <c r="U44" s="213"/>
      <c r="V44" s="213"/>
      <c r="W44" s="210"/>
      <c r="X44" s="211"/>
      <c r="Y44" s="210"/>
      <c r="Z44" s="67"/>
      <c r="AA44" s="199"/>
      <c r="AC44" s="200"/>
      <c r="AD44" s="200"/>
      <c r="AE44" s="17" t="str">
        <f>IF(C47=0," ","2-5")</f>
        <v>2-5</v>
      </c>
      <c r="AF44" s="102" t="str">
        <f>IF(C47=0," ",CONCATENATE(D41,"-",D47))</f>
        <v>AURORA-МАРТОБЕ ДЮСШ-12</v>
      </c>
      <c r="AG44" s="20">
        <v>1</v>
      </c>
      <c r="AH44" s="23">
        <v>2</v>
      </c>
      <c r="AI44" s="20">
        <v>2</v>
      </c>
      <c r="AJ44" s="23">
        <v>1</v>
      </c>
      <c r="AK44" s="20">
        <v>1</v>
      </c>
      <c r="AL44" s="23">
        <v>2</v>
      </c>
      <c r="AM44" s="20">
        <v>2</v>
      </c>
      <c r="AN44" s="23">
        <v>1</v>
      </c>
      <c r="AO44" s="20">
        <v>1</v>
      </c>
      <c r="AP44" s="28">
        <v>2</v>
      </c>
      <c r="AQ44" s="15"/>
      <c r="AR44" s="14">
        <f t="shared" si="95"/>
        <v>2</v>
      </c>
      <c r="AS44" s="14">
        <f t="shared" si="96"/>
        <v>3</v>
      </c>
      <c r="AT44" s="12">
        <f t="shared" si="97"/>
        <v>0</v>
      </c>
      <c r="AU44" s="12">
        <f t="shared" si="98"/>
        <v>1</v>
      </c>
      <c r="AV44" s="12">
        <f t="shared" si="99"/>
        <v>0</v>
      </c>
      <c r="AW44" s="12">
        <f t="shared" si="100"/>
        <v>1</v>
      </c>
      <c r="AX44" s="12">
        <f t="shared" si="101"/>
        <v>0</v>
      </c>
      <c r="AY44" s="11"/>
      <c r="AZ44" s="12">
        <f t="shared" si="102"/>
        <v>1</v>
      </c>
      <c r="BA44" s="12">
        <f t="shared" si="103"/>
        <v>0</v>
      </c>
      <c r="BB44" s="12">
        <f t="shared" si="104"/>
        <v>1</v>
      </c>
      <c r="BC44" s="12">
        <f t="shared" si="105"/>
        <v>0</v>
      </c>
      <c r="BD44" s="12">
        <f t="shared" si="106"/>
        <v>1</v>
      </c>
      <c r="BE44" s="11"/>
      <c r="BF44" s="12">
        <f t="shared" si="107"/>
        <v>-1</v>
      </c>
      <c r="BG44" s="12" t="str">
        <f t="shared" si="108"/>
        <v>, 1</v>
      </c>
      <c r="BH44" s="12" t="str">
        <f t="shared" si="109"/>
        <v>, -1</v>
      </c>
      <c r="BI44" s="12" t="str">
        <f t="shared" si="110"/>
        <v>, 1</v>
      </c>
      <c r="BJ44" s="12" t="str">
        <f t="shared" si="111"/>
        <v>, -1</v>
      </c>
      <c r="BK44" s="11"/>
      <c r="BL44" s="12">
        <f t="shared" si="112"/>
        <v>1</v>
      </c>
      <c r="BM44" s="12" t="str">
        <f t="shared" si="113"/>
        <v>, -1</v>
      </c>
      <c r="BN44" s="12" t="str">
        <f t="shared" si="114"/>
        <v>, 1</v>
      </c>
      <c r="BO44" s="12" t="str">
        <f t="shared" si="115"/>
        <v>, -1</v>
      </c>
      <c r="BP44" s="12" t="str">
        <f t="shared" si="116"/>
        <v>, 1</v>
      </c>
      <c r="BQ44" s="11"/>
      <c r="BR44" s="13" t="str">
        <f t="shared" si="117"/>
        <v>-1, 1, -1, 1, -1</v>
      </c>
      <c r="BS44" s="13" t="str">
        <f t="shared" si="118"/>
        <v>1, -1, 1, -1, 1</v>
      </c>
      <c r="BT44" s="13" t="str">
        <f t="shared" si="119"/>
        <v>1, -1, 1, -1, 1</v>
      </c>
      <c r="BU44" s="5" t="str">
        <f t="shared" si="120"/>
        <v>2 : 3</v>
      </c>
      <c r="BV44" s="223"/>
      <c r="BX44" s="30">
        <v>4</v>
      </c>
      <c r="BY44" s="31" t="s">
        <v>22</v>
      </c>
      <c r="BZ44" s="31" t="s">
        <v>18</v>
      </c>
      <c r="CA44" s="31" t="s">
        <v>16</v>
      </c>
      <c r="CB44" s="31" t="s">
        <v>31</v>
      </c>
      <c r="CC44" s="31" t="s">
        <v>26</v>
      </c>
      <c r="CD44" s="31" t="s">
        <v>19</v>
      </c>
      <c r="CE44" s="31" t="s">
        <v>27</v>
      </c>
      <c r="CF44" s="31" t="s">
        <v>28</v>
      </c>
      <c r="CG44" s="31" t="s">
        <v>17</v>
      </c>
      <c r="CH44" s="31" t="s">
        <v>24</v>
      </c>
      <c r="CJ44" s="69"/>
      <c r="CK44" s="32"/>
      <c r="CL44" s="32"/>
      <c r="CM44" s="32"/>
      <c r="CN44" s="32"/>
      <c r="CO44" s="32"/>
      <c r="CP44" s="32"/>
      <c r="CQ44" s="32"/>
      <c r="CR44" s="185">
        <f>W45</f>
        <v>10</v>
      </c>
      <c r="CS44" s="185">
        <f>IF(AND(CR44=CR38,CR44=CR40),BY45,(IF(AND(CR44=CR38,CR44=CR42),BZ45,(IF(AND(CR44=CR38,CR44=CR46),CA45,(IF(AND(CR44=CR38,CR44=CR48),CB45,(IF(AND(CR44=CR40,CR44=CR42),CC45,(IF(AND(CR44=CR40,CR44=CR46),CD45,(IF(AND(CR44=CR40,CR44=CR48),CE45,(IF(AND(CR44=CR42,CR44=CR46),CF45,(IF(AND(CR44=CR42,CR44=CR48),CG45,(IF(AND(CR44=CR46,CR44=CR48),CH45,999)))))))))))))))))))</f>
        <v>999</v>
      </c>
      <c r="CT44" s="185">
        <f t="shared" ref="CT44" si="131">IF(CY44=1,CR44+CS44,CS44)</f>
        <v>999</v>
      </c>
      <c r="CV44" s="185">
        <f>CR44</f>
        <v>10</v>
      </c>
      <c r="CW44" s="202">
        <f>IF(CV44=CV38,CK41,(IF(CV44=CV40,CL41,(IF(CV44=CV42,CM41,(IF(CV44=CV46,CO41,(IF(CV44=CV48,CP41,999)))))))))</f>
        <v>999</v>
      </c>
      <c r="CY44" s="185">
        <f t="shared" ref="CY44" si="132">IF(CS44&lt;&gt;999,1,0)</f>
        <v>0</v>
      </c>
      <c r="DA44" s="202">
        <f>IF(CY44=1,CT44,CW44)</f>
        <v>999</v>
      </c>
      <c r="DB44" s="185">
        <f t="shared" ref="DB44" si="133">IF(DA44&lt;&gt;999,DA44,CV44)</f>
        <v>10</v>
      </c>
    </row>
    <row r="45" spans="2:111" ht="12" customHeight="1" x14ac:dyDescent="0.25">
      <c r="B45" s="187">
        <v>4</v>
      </c>
      <c r="C45" s="228">
        <f>[1]Лист3!$A$12</f>
        <v>95</v>
      </c>
      <c r="D45" s="107" t="s">
        <v>74</v>
      </c>
      <c r="E45" s="58"/>
      <c r="F45" s="47">
        <f>IF(AR40&gt;AS40,2,$AG$3)</f>
        <v>2</v>
      </c>
      <c r="G45" s="48"/>
      <c r="H45" s="46"/>
      <c r="I45" s="47">
        <f>IF(AS37&gt;AR37,2,$AG$3)</f>
        <v>2</v>
      </c>
      <c r="J45" s="48"/>
      <c r="K45" s="46"/>
      <c r="L45" s="47">
        <f>IF(AS50&gt;AR50,2,$AG$3)</f>
        <v>2</v>
      </c>
      <c r="M45" s="48"/>
      <c r="N45" s="191"/>
      <c r="O45" s="192"/>
      <c r="P45" s="206"/>
      <c r="Q45" s="46"/>
      <c r="R45" s="47">
        <f>IF(AS48&gt;AR48,2,$AG$3)</f>
        <v>2</v>
      </c>
      <c r="S45" s="48"/>
      <c r="T45" s="46"/>
      <c r="U45" s="47">
        <f>IF(AR45&gt;AS45,2,$AG$3)</f>
        <v>2</v>
      </c>
      <c r="V45" s="58"/>
      <c r="W45" s="195">
        <f>SUM(F45,I45,L45,O45,R45,U45)</f>
        <v>10</v>
      </c>
      <c r="X45" s="197">
        <f t="shared" ref="X45" si="134">IF(($AG$3=1),IF(CY44=1,CS44*10,0),0)</f>
        <v>0</v>
      </c>
      <c r="Y45" s="195">
        <f t="shared" ref="Y45" si="135">IF(($AG$3=1),RANK(DB44,$DB$21:$DB$32,0),0)</f>
        <v>1</v>
      </c>
      <c r="Z45" s="67"/>
      <c r="AA45" s="199">
        <f>IF(C45="","",VLOOKUP(C45,'[2]Список участников'!A:L,8,FALSE))</f>
        <v>0</v>
      </c>
      <c r="AC45" s="200">
        <f>IF(C45&gt;0,1,0)</f>
        <v>1</v>
      </c>
      <c r="AD45" s="200"/>
      <c r="AE45" s="17" t="str">
        <f>IF(C49=0," ","4-6")</f>
        <v>4-6</v>
      </c>
      <c r="AF45" s="102" t="str">
        <f>IF(C49=0," ",CONCATENATE(D45,"-",D49))</f>
        <v>СУНКАР-DEAF</v>
      </c>
      <c r="AG45" s="20">
        <v>2</v>
      </c>
      <c r="AH45" s="23">
        <v>1</v>
      </c>
      <c r="AI45" s="20">
        <v>1</v>
      </c>
      <c r="AJ45" s="23">
        <v>2</v>
      </c>
      <c r="AK45" s="20">
        <v>2</v>
      </c>
      <c r="AL45" s="23">
        <v>1</v>
      </c>
      <c r="AM45" s="20">
        <v>2</v>
      </c>
      <c r="AN45" s="23">
        <v>1</v>
      </c>
      <c r="AO45" s="20"/>
      <c r="AP45" s="28"/>
      <c r="AQ45" s="15"/>
      <c r="AR45" s="14">
        <f t="shared" si="95"/>
        <v>3</v>
      </c>
      <c r="AS45" s="14">
        <f t="shared" si="96"/>
        <v>1</v>
      </c>
      <c r="AT45" s="12">
        <f t="shared" si="97"/>
        <v>1</v>
      </c>
      <c r="AU45" s="12">
        <f t="shared" si="98"/>
        <v>0</v>
      </c>
      <c r="AV45" s="12">
        <f t="shared" si="99"/>
        <v>1</v>
      </c>
      <c r="AW45" s="12">
        <f t="shared" si="100"/>
        <v>1</v>
      </c>
      <c r="AX45" s="12">
        <f t="shared" si="101"/>
        <v>0</v>
      </c>
      <c r="AY45" s="11"/>
      <c r="AZ45" s="12">
        <f t="shared" si="102"/>
        <v>0</v>
      </c>
      <c r="BA45" s="12">
        <f t="shared" si="103"/>
        <v>1</v>
      </c>
      <c r="BB45" s="12">
        <f t="shared" si="104"/>
        <v>0</v>
      </c>
      <c r="BC45" s="12">
        <f t="shared" si="105"/>
        <v>0</v>
      </c>
      <c r="BD45" s="12">
        <f t="shared" si="106"/>
        <v>0</v>
      </c>
      <c r="BE45" s="11"/>
      <c r="BF45" s="12">
        <f t="shared" si="107"/>
        <v>1</v>
      </c>
      <c r="BG45" s="12" t="str">
        <f t="shared" si="108"/>
        <v>, -1</v>
      </c>
      <c r="BH45" s="12" t="str">
        <f t="shared" si="109"/>
        <v>, 1</v>
      </c>
      <c r="BI45" s="12" t="str">
        <f t="shared" si="110"/>
        <v>, 1</v>
      </c>
      <c r="BJ45" s="12" t="str">
        <f t="shared" si="111"/>
        <v/>
      </c>
      <c r="BK45" s="11"/>
      <c r="BL45" s="12">
        <f t="shared" si="112"/>
        <v>-1</v>
      </c>
      <c r="BM45" s="12" t="str">
        <f t="shared" si="113"/>
        <v>, 1</v>
      </c>
      <c r="BN45" s="12" t="str">
        <f t="shared" si="114"/>
        <v>, -1</v>
      </c>
      <c r="BO45" s="12" t="str">
        <f t="shared" si="115"/>
        <v>, -1</v>
      </c>
      <c r="BP45" s="12" t="str">
        <f t="shared" si="116"/>
        <v/>
      </c>
      <c r="BQ45" s="11"/>
      <c r="BR45" s="13" t="str">
        <f t="shared" si="117"/>
        <v>1, -1, 1, 1</v>
      </c>
      <c r="BS45" s="13" t="str">
        <f t="shared" si="118"/>
        <v>-1, 1, -1, -1</v>
      </c>
      <c r="BT45" s="13" t="str">
        <f t="shared" si="119"/>
        <v>1, -1, 1, 1</v>
      </c>
      <c r="BU45" s="5" t="str">
        <f t="shared" si="120"/>
        <v>1 : 3</v>
      </c>
      <c r="BV45" s="223"/>
      <c r="BX45" s="30"/>
      <c r="BY45" s="34">
        <f>((AR40+AS37)/(AS40+AR37))/10</f>
        <v>0.15</v>
      </c>
      <c r="BZ45" s="34">
        <f>((AR40+AS50)/(AS40+AR50))/10</f>
        <v>0.15</v>
      </c>
      <c r="CA45" s="34">
        <f>((AR40+AS48)/(AS40+AR48))/10</f>
        <v>0.15</v>
      </c>
      <c r="CB45" s="34">
        <f>((AR40+AR45)/(AS40+AS45))/10</f>
        <v>0.2</v>
      </c>
      <c r="CC45" s="34">
        <f>((AS37+AS50)/(AR37+AR50))/10</f>
        <v>0.15</v>
      </c>
      <c r="CD45" s="34">
        <f>((AS37+AS48)/(AR37+AR48))/10</f>
        <v>0.15</v>
      </c>
      <c r="CE45" s="34">
        <f>((AS37+AR45)/(AR37+AS45))/10</f>
        <v>0.2</v>
      </c>
      <c r="CF45" s="34">
        <f>((AS50+AS48)/(AR50+AR48))/10</f>
        <v>0.15</v>
      </c>
      <c r="CG45" s="34">
        <f>((AS50+AR45)/(AR50+AS45))/10</f>
        <v>0.2</v>
      </c>
      <c r="CH45" s="34">
        <f>((AS48+AR45)/(AR48+AS45))/10</f>
        <v>0.2</v>
      </c>
      <c r="CJ45" s="69"/>
      <c r="CK45" s="69"/>
      <c r="CL45" s="69"/>
      <c r="CM45" s="69"/>
      <c r="CN45" s="69"/>
      <c r="CO45" s="69"/>
      <c r="CP45" s="69"/>
      <c r="CQ45" s="69"/>
      <c r="CR45" s="186"/>
      <c r="CS45" s="186"/>
      <c r="CT45" s="186"/>
      <c r="CV45" s="186"/>
      <c r="CW45" s="203"/>
      <c r="CY45" s="186"/>
      <c r="DA45" s="203"/>
      <c r="DB45" s="186"/>
    </row>
    <row r="46" spans="2:111" ht="12" customHeight="1" x14ac:dyDescent="0.25">
      <c r="B46" s="204"/>
      <c r="C46" s="230"/>
      <c r="D46" s="108" t="s">
        <v>47</v>
      </c>
      <c r="E46" s="212" t="str">
        <f>IF(AR40&gt;AS40,BT40,BU40)</f>
        <v>-1, 1, 1, -1, 1</v>
      </c>
      <c r="F46" s="213"/>
      <c r="G46" s="214"/>
      <c r="H46" s="215" t="str">
        <f>IF(AS37&gt;AR37,BT37,BU37)</f>
        <v>-1, 1, 1, -1, 1</v>
      </c>
      <c r="I46" s="213"/>
      <c r="J46" s="214"/>
      <c r="K46" s="215" t="str">
        <f>IF(AS50&gt;AR50,BT50,BU50)</f>
        <v>1, -1, -1, 1, 1</v>
      </c>
      <c r="L46" s="213"/>
      <c r="M46" s="214"/>
      <c r="N46" s="207"/>
      <c r="O46" s="208"/>
      <c r="P46" s="209"/>
      <c r="Q46" s="215" t="str">
        <f>IF(AS48&gt;AR48,BT48,BU48)</f>
        <v>-1, 1, 1, -1, 1</v>
      </c>
      <c r="R46" s="213"/>
      <c r="S46" s="214"/>
      <c r="T46" s="215" t="str">
        <f>IF(AR45&gt;AS45,BT45,BU45)</f>
        <v>1, -1, 1, 1</v>
      </c>
      <c r="U46" s="213"/>
      <c r="V46" s="213"/>
      <c r="W46" s="210"/>
      <c r="X46" s="211"/>
      <c r="Y46" s="210"/>
      <c r="Z46" s="67"/>
      <c r="AA46" s="199"/>
      <c r="AC46" s="200"/>
      <c r="AD46" s="200"/>
      <c r="AE46" s="17" t="s">
        <v>21</v>
      </c>
      <c r="AF46" s="102" t="str">
        <f>CONCATENATE(D43,"-",D41)</f>
        <v>КОСТАНАЙ-AURORA</v>
      </c>
      <c r="AG46" s="20">
        <v>1</v>
      </c>
      <c r="AH46" s="23">
        <v>2</v>
      </c>
      <c r="AI46" s="20">
        <v>2</v>
      </c>
      <c r="AJ46" s="23">
        <v>1</v>
      </c>
      <c r="AK46" s="20">
        <v>1</v>
      </c>
      <c r="AL46" s="23">
        <v>2</v>
      </c>
      <c r="AM46" s="20">
        <v>1</v>
      </c>
      <c r="AN46" s="23">
        <v>2</v>
      </c>
      <c r="AO46" s="20"/>
      <c r="AP46" s="28"/>
      <c r="AQ46" s="15"/>
      <c r="AR46" s="14">
        <f t="shared" si="95"/>
        <v>1</v>
      </c>
      <c r="AS46" s="14">
        <f t="shared" si="96"/>
        <v>3</v>
      </c>
      <c r="AT46" s="12">
        <f t="shared" si="97"/>
        <v>0</v>
      </c>
      <c r="AU46" s="12">
        <f t="shared" si="98"/>
        <v>1</v>
      </c>
      <c r="AV46" s="12">
        <f t="shared" si="99"/>
        <v>0</v>
      </c>
      <c r="AW46" s="12">
        <f t="shared" si="100"/>
        <v>0</v>
      </c>
      <c r="AX46" s="12">
        <f t="shared" si="101"/>
        <v>0</v>
      </c>
      <c r="AY46" s="11"/>
      <c r="AZ46" s="12">
        <f t="shared" si="102"/>
        <v>1</v>
      </c>
      <c r="BA46" s="12">
        <f t="shared" si="103"/>
        <v>0</v>
      </c>
      <c r="BB46" s="12">
        <f t="shared" si="104"/>
        <v>1</v>
      </c>
      <c r="BC46" s="12">
        <f t="shared" si="105"/>
        <v>1</v>
      </c>
      <c r="BD46" s="12">
        <f t="shared" si="106"/>
        <v>0</v>
      </c>
      <c r="BE46" s="11"/>
      <c r="BF46" s="12">
        <f t="shared" si="107"/>
        <v>-1</v>
      </c>
      <c r="BG46" s="12" t="str">
        <f t="shared" si="108"/>
        <v>, 1</v>
      </c>
      <c r="BH46" s="12" t="str">
        <f t="shared" si="109"/>
        <v>, -1</v>
      </c>
      <c r="BI46" s="12" t="str">
        <f t="shared" si="110"/>
        <v>, -1</v>
      </c>
      <c r="BJ46" s="12" t="str">
        <f t="shared" si="111"/>
        <v/>
      </c>
      <c r="BK46" s="11"/>
      <c r="BL46" s="12">
        <f t="shared" si="112"/>
        <v>1</v>
      </c>
      <c r="BM46" s="12" t="str">
        <f t="shared" si="113"/>
        <v>, -1</v>
      </c>
      <c r="BN46" s="12" t="str">
        <f t="shared" si="114"/>
        <v>, 1</v>
      </c>
      <c r="BO46" s="12" t="str">
        <f t="shared" si="115"/>
        <v>, 1</v>
      </c>
      <c r="BP46" s="12" t="str">
        <f t="shared" si="116"/>
        <v/>
      </c>
      <c r="BQ46" s="11"/>
      <c r="BR46" s="13" t="str">
        <f t="shared" si="117"/>
        <v>-1, 1, -1, -1</v>
      </c>
      <c r="BS46" s="13" t="str">
        <f t="shared" si="118"/>
        <v>1, -1, 1, 1</v>
      </c>
      <c r="BT46" s="13" t="str">
        <f t="shared" si="119"/>
        <v>1, -1, 1, 1</v>
      </c>
      <c r="BU46" s="5" t="str">
        <f t="shared" si="120"/>
        <v>1 : 3</v>
      </c>
      <c r="BV46" s="223"/>
      <c r="BX46" s="30">
        <v>5</v>
      </c>
      <c r="BY46" s="31" t="s">
        <v>22</v>
      </c>
      <c r="BZ46" s="31" t="s">
        <v>18</v>
      </c>
      <c r="CA46" s="31" t="s">
        <v>30</v>
      </c>
      <c r="CB46" s="31" t="s">
        <v>31</v>
      </c>
      <c r="CC46" s="31" t="s">
        <v>26</v>
      </c>
      <c r="CD46" s="31" t="s">
        <v>15</v>
      </c>
      <c r="CE46" s="31" t="s">
        <v>27</v>
      </c>
      <c r="CF46" s="31" t="s">
        <v>23</v>
      </c>
      <c r="CG46" s="31" t="s">
        <v>17</v>
      </c>
      <c r="CH46" s="31" t="s">
        <v>20</v>
      </c>
      <c r="CJ46" s="69"/>
      <c r="CK46" s="32"/>
      <c r="CL46" s="32"/>
      <c r="CM46" s="32"/>
      <c r="CN46" s="32"/>
      <c r="CO46" s="32"/>
      <c r="CP46" s="32"/>
      <c r="CQ46" s="32"/>
      <c r="CR46" s="185">
        <f>W47</f>
        <v>8</v>
      </c>
      <c r="CS46" s="185">
        <f>IF(AND(CR46=CR38,CR46=CR40),BY47,(IF(AND(CR46=CR38,CR46=CR42),BZ47,(IF(AND(CR46=CR38,CR46=CR44),CA47,(IF(AND(CR46=CR38,CR46=CR48),CB47,(IF(AND(CR46=CR40,CR46=CR42),CC47,(IF(AND(CR46=CR40,CR46=CR44),CD47,(IF(AND(CR46=CR40,CR46=CR48),CE47,(IF(AND(CR46=CR42,CR46=CR44),CF47,(IF(AND(CR46=CR42,CR46=CR48),CG47,(IF(AND(CR46=CR44,CR46=CR48),CH47,999)))))))))))))))))))</f>
        <v>999</v>
      </c>
      <c r="CT46" s="185">
        <f t="shared" ref="CT46" si="136">IF(CY46=1,CR46+CS46,CS46)</f>
        <v>999</v>
      </c>
      <c r="CV46" s="185">
        <f>CR46</f>
        <v>8</v>
      </c>
      <c r="CW46" s="202">
        <f>IF(CV46=CV38,CK42,(IF(CV46=CV40,CL42,(IF(CV46=CV42,CM42,(IF(CV46=CV44,CN42,(IF(CV46=CV48,CP42,999)))))))))</f>
        <v>8.1</v>
      </c>
      <c r="CY46" s="185">
        <f t="shared" ref="CY46" si="137">IF(CS46&lt;&gt;999,1,0)</f>
        <v>0</v>
      </c>
      <c r="DA46" s="202">
        <f>IF(CY46=1,CT46,CW46)</f>
        <v>8.1</v>
      </c>
      <c r="DB46" s="185">
        <f t="shared" ref="DB46" si="138">IF(DA46&lt;&gt;999,DA46,CV46)</f>
        <v>8.1</v>
      </c>
    </row>
    <row r="47" spans="2:111" ht="12" customHeight="1" x14ac:dyDescent="0.25">
      <c r="B47" s="187">
        <v>5</v>
      </c>
      <c r="C47" s="228">
        <f>[1]Лист3!$A$13</f>
        <v>97</v>
      </c>
      <c r="D47" s="105" t="s">
        <v>78</v>
      </c>
      <c r="E47" s="58"/>
      <c r="F47" s="47">
        <f>IF(AS38&gt;AR38,2,$AG$3)</f>
        <v>2</v>
      </c>
      <c r="G47" s="48"/>
      <c r="H47" s="46"/>
      <c r="I47" s="47">
        <f>IF(AS44&gt;AR44,2,$AG$3)</f>
        <v>2</v>
      </c>
      <c r="J47" s="48"/>
      <c r="K47" s="46"/>
      <c r="L47" s="47">
        <f>IF(AR42&gt;AS42,2,$AG$3)</f>
        <v>1</v>
      </c>
      <c r="M47" s="48"/>
      <c r="N47" s="46"/>
      <c r="O47" s="47">
        <f>IF(AR48&gt;AS48,2,$AG$3)</f>
        <v>1</v>
      </c>
      <c r="P47" s="48"/>
      <c r="Q47" s="191"/>
      <c r="R47" s="192"/>
      <c r="S47" s="206"/>
      <c r="T47" s="46"/>
      <c r="U47" s="47">
        <f>IF(AR51&gt;AS51,2,$AG$3)</f>
        <v>2</v>
      </c>
      <c r="V47" s="58"/>
      <c r="W47" s="195">
        <f>SUM(F47,I47,L47,O47,R47,U47)</f>
        <v>8</v>
      </c>
      <c r="X47" s="197">
        <f t="shared" ref="X47" si="139">IF(($AG$3=1),IF(CY46=1,CS46*10,0),0)</f>
        <v>0</v>
      </c>
      <c r="Y47" s="195">
        <v>2</v>
      </c>
      <c r="Z47" s="67"/>
      <c r="AA47" s="199">
        <f>IF(C47="","",VLOOKUP(C47,'[2]Список участников'!A:L,8,FALSE))</f>
        <v>0</v>
      </c>
      <c r="AC47" s="200">
        <f>IF(C47&gt;0,1,0)</f>
        <v>1</v>
      </c>
      <c r="AD47" s="200"/>
      <c r="AE47" s="17" t="str">
        <f>IF(C49=0," ","6-1")</f>
        <v>6-1</v>
      </c>
      <c r="AF47" s="102" t="str">
        <f>IF(C49=0," ",CONCATENATE(D49,"-",D39))</f>
        <v>DEAF-DREAM TEAM</v>
      </c>
      <c r="AG47" s="20">
        <v>1</v>
      </c>
      <c r="AH47" s="23">
        <v>2</v>
      </c>
      <c r="AI47" s="20">
        <v>2</v>
      </c>
      <c r="AJ47" s="23">
        <v>1</v>
      </c>
      <c r="AK47" s="20">
        <v>1</v>
      </c>
      <c r="AL47" s="23">
        <v>2</v>
      </c>
      <c r="AM47" s="20">
        <v>1</v>
      </c>
      <c r="AN47" s="23">
        <v>2</v>
      </c>
      <c r="AO47" s="20"/>
      <c r="AP47" s="28"/>
      <c r="AQ47" s="15"/>
      <c r="AR47" s="14">
        <f t="shared" si="95"/>
        <v>1</v>
      </c>
      <c r="AS47" s="14">
        <f t="shared" si="96"/>
        <v>3</v>
      </c>
      <c r="AT47" s="12">
        <f t="shared" si="97"/>
        <v>0</v>
      </c>
      <c r="AU47" s="12">
        <f t="shared" si="98"/>
        <v>1</v>
      </c>
      <c r="AV47" s="12">
        <f t="shared" si="99"/>
        <v>0</v>
      </c>
      <c r="AW47" s="12">
        <f t="shared" si="100"/>
        <v>0</v>
      </c>
      <c r="AX47" s="12">
        <f t="shared" si="101"/>
        <v>0</v>
      </c>
      <c r="AY47" s="11"/>
      <c r="AZ47" s="12">
        <f t="shared" si="102"/>
        <v>1</v>
      </c>
      <c r="BA47" s="12">
        <f t="shared" si="103"/>
        <v>0</v>
      </c>
      <c r="BB47" s="12">
        <f t="shared" si="104"/>
        <v>1</v>
      </c>
      <c r="BC47" s="12">
        <f t="shared" si="105"/>
        <v>1</v>
      </c>
      <c r="BD47" s="12">
        <f t="shared" si="106"/>
        <v>0</v>
      </c>
      <c r="BE47" s="11"/>
      <c r="BF47" s="12">
        <f t="shared" si="107"/>
        <v>-1</v>
      </c>
      <c r="BG47" s="12" t="str">
        <f t="shared" si="108"/>
        <v>, 1</v>
      </c>
      <c r="BH47" s="12" t="str">
        <f t="shared" si="109"/>
        <v>, -1</v>
      </c>
      <c r="BI47" s="12" t="str">
        <f t="shared" si="110"/>
        <v>, -1</v>
      </c>
      <c r="BJ47" s="12" t="str">
        <f t="shared" si="111"/>
        <v/>
      </c>
      <c r="BK47" s="11"/>
      <c r="BL47" s="12">
        <f t="shared" si="112"/>
        <v>1</v>
      </c>
      <c r="BM47" s="12" t="str">
        <f t="shared" si="113"/>
        <v>, -1</v>
      </c>
      <c r="BN47" s="12" t="str">
        <f t="shared" si="114"/>
        <v>, 1</v>
      </c>
      <c r="BO47" s="12" t="str">
        <f t="shared" si="115"/>
        <v>, 1</v>
      </c>
      <c r="BP47" s="12" t="str">
        <f t="shared" si="116"/>
        <v/>
      </c>
      <c r="BQ47" s="11"/>
      <c r="BR47" s="13" t="str">
        <f t="shared" si="117"/>
        <v>-1, 1, -1, -1</v>
      </c>
      <c r="BS47" s="13" t="str">
        <f t="shared" si="118"/>
        <v>1, -1, 1, 1</v>
      </c>
      <c r="BT47" s="13" t="str">
        <f t="shared" si="119"/>
        <v>1, -1, 1, 1</v>
      </c>
      <c r="BU47" s="5" t="str">
        <f t="shared" si="120"/>
        <v>1 : 3</v>
      </c>
      <c r="BV47" s="223"/>
      <c r="BX47" s="30"/>
      <c r="BY47" s="34">
        <f>((AS38+AS44)/(AR38+AR44))/10</f>
        <v>0.15</v>
      </c>
      <c r="BZ47" s="34">
        <f>((AS38+AR42)/(AR38+AS42))/10</f>
        <v>0.06</v>
      </c>
      <c r="CA47" s="34">
        <f>((AS38+AR48)/(AR38+AS48))/10</f>
        <v>0.1</v>
      </c>
      <c r="CB47" s="34">
        <f>((AS38+AR51)/(AR38+AS51))/10</f>
        <v>0.15</v>
      </c>
      <c r="CC47" s="34">
        <f>((AS44+AR42)/(AR44+AS42))/10</f>
        <v>0.06</v>
      </c>
      <c r="CD47" s="34">
        <f>((AS44+AR48)/(AR44+AS48))/10</f>
        <v>0.1</v>
      </c>
      <c r="CE47" s="34">
        <f>((AS44+AR51)/(AR44+AS51))/10</f>
        <v>0.15</v>
      </c>
      <c r="CF47" s="34">
        <f>((AR42+AR48)/(AS42+AS48))/10</f>
        <v>3.3333333333333333E-2</v>
      </c>
      <c r="CG47" s="34">
        <f>((AR42+AR51)/(AS42+AS51))/10</f>
        <v>0.06</v>
      </c>
      <c r="CH47" s="34">
        <f>((AR48+AR51)/(AS48+AS51))/10</f>
        <v>0.1</v>
      </c>
      <c r="CJ47" s="69"/>
      <c r="CK47" s="69"/>
      <c r="CL47" s="69"/>
      <c r="CM47" s="69"/>
      <c r="CN47" s="69"/>
      <c r="CO47" s="69"/>
      <c r="CP47" s="69"/>
      <c r="CQ47" s="69"/>
      <c r="CR47" s="186"/>
      <c r="CS47" s="186"/>
      <c r="CT47" s="186"/>
      <c r="CV47" s="186"/>
      <c r="CW47" s="203"/>
      <c r="CY47" s="186"/>
      <c r="DA47" s="203"/>
      <c r="DB47" s="186"/>
    </row>
    <row r="48" spans="2:111" ht="12" customHeight="1" x14ac:dyDescent="0.25">
      <c r="B48" s="204"/>
      <c r="C48" s="230"/>
      <c r="D48" s="104" t="s">
        <v>47</v>
      </c>
      <c r="E48" s="212" t="str">
        <f>IF(AS38&gt;AR38,BT38,BU38)</f>
        <v>1, -1, 1, -1, 1</v>
      </c>
      <c r="F48" s="213"/>
      <c r="G48" s="214"/>
      <c r="H48" s="215" t="str">
        <f>IF(AS44&gt;AR44,BT44,BU44)</f>
        <v>1, -1, 1, -1, 1</v>
      </c>
      <c r="I48" s="213"/>
      <c r="J48" s="214"/>
      <c r="K48" s="215" t="str">
        <f>IF(AR42&gt;AS42,BT42,BU42)</f>
        <v>0 : 3</v>
      </c>
      <c r="L48" s="213"/>
      <c r="M48" s="214"/>
      <c r="N48" s="215" t="str">
        <f>IF(AR48&gt;AS48,BT48,BU48)</f>
        <v>2 : 3</v>
      </c>
      <c r="O48" s="213"/>
      <c r="P48" s="214"/>
      <c r="Q48" s="207"/>
      <c r="R48" s="208"/>
      <c r="S48" s="209"/>
      <c r="T48" s="215" t="str">
        <f>IF(AR51&gt;AS51,BT51,BU51)</f>
        <v>1, -1, -1, 1, 1</v>
      </c>
      <c r="U48" s="213"/>
      <c r="V48" s="213"/>
      <c r="W48" s="210"/>
      <c r="X48" s="211"/>
      <c r="Y48" s="210"/>
      <c r="Z48" s="67"/>
      <c r="AA48" s="199"/>
      <c r="AC48" s="200"/>
      <c r="AD48" s="200"/>
      <c r="AE48" s="17" t="str">
        <f>IF(C47=0," ","5-4")</f>
        <v>5-4</v>
      </c>
      <c r="AF48" s="102" t="str">
        <f>IF(C47=0," ",CONCATENATE(D47,"-",D45))</f>
        <v>МАРТОБЕ ДЮСШ-12-СУНКАР</v>
      </c>
      <c r="AG48" s="20">
        <v>2</v>
      </c>
      <c r="AH48" s="23">
        <v>1</v>
      </c>
      <c r="AI48" s="20">
        <v>1</v>
      </c>
      <c r="AJ48" s="23">
        <v>2</v>
      </c>
      <c r="AK48" s="20">
        <v>1</v>
      </c>
      <c r="AL48" s="23">
        <v>2</v>
      </c>
      <c r="AM48" s="20">
        <v>2</v>
      </c>
      <c r="AN48" s="23">
        <v>1</v>
      </c>
      <c r="AO48" s="20">
        <v>1</v>
      </c>
      <c r="AP48" s="28">
        <v>2</v>
      </c>
      <c r="AQ48" s="15"/>
      <c r="AR48" s="14">
        <f t="shared" si="95"/>
        <v>2</v>
      </c>
      <c r="AS48" s="14">
        <f t="shared" si="96"/>
        <v>3</v>
      </c>
      <c r="AT48" s="12">
        <f t="shared" si="97"/>
        <v>1</v>
      </c>
      <c r="AU48" s="12">
        <f t="shared" si="98"/>
        <v>0</v>
      </c>
      <c r="AV48" s="12">
        <f t="shared" si="99"/>
        <v>0</v>
      </c>
      <c r="AW48" s="12">
        <f t="shared" si="100"/>
        <v>1</v>
      </c>
      <c r="AX48" s="12">
        <f t="shared" si="101"/>
        <v>0</v>
      </c>
      <c r="AY48" s="11"/>
      <c r="AZ48" s="12">
        <f t="shared" si="102"/>
        <v>0</v>
      </c>
      <c r="BA48" s="12">
        <f t="shared" si="103"/>
        <v>1</v>
      </c>
      <c r="BB48" s="12">
        <f t="shared" si="104"/>
        <v>1</v>
      </c>
      <c r="BC48" s="12">
        <f t="shared" si="105"/>
        <v>0</v>
      </c>
      <c r="BD48" s="12">
        <f t="shared" si="106"/>
        <v>1</v>
      </c>
      <c r="BE48" s="11"/>
      <c r="BF48" s="12">
        <f t="shared" si="107"/>
        <v>1</v>
      </c>
      <c r="BG48" s="12" t="str">
        <f t="shared" si="108"/>
        <v>, -1</v>
      </c>
      <c r="BH48" s="12" t="str">
        <f t="shared" si="109"/>
        <v>, -1</v>
      </c>
      <c r="BI48" s="12" t="str">
        <f t="shared" si="110"/>
        <v>, 1</v>
      </c>
      <c r="BJ48" s="12" t="str">
        <f t="shared" si="111"/>
        <v>, -1</v>
      </c>
      <c r="BK48" s="11"/>
      <c r="BL48" s="12">
        <f t="shared" si="112"/>
        <v>-1</v>
      </c>
      <c r="BM48" s="12" t="str">
        <f t="shared" si="113"/>
        <v>, 1</v>
      </c>
      <c r="BN48" s="12" t="str">
        <f t="shared" si="114"/>
        <v>, 1</v>
      </c>
      <c r="BO48" s="12" t="str">
        <f t="shared" si="115"/>
        <v>, -1</v>
      </c>
      <c r="BP48" s="12" t="str">
        <f t="shared" si="116"/>
        <v>, 1</v>
      </c>
      <c r="BQ48" s="11"/>
      <c r="BR48" s="13" t="str">
        <f t="shared" si="117"/>
        <v>1, -1, -1, 1, -1</v>
      </c>
      <c r="BS48" s="13" t="str">
        <f t="shared" si="118"/>
        <v>-1, 1, 1, -1, 1</v>
      </c>
      <c r="BT48" s="13" t="str">
        <f t="shared" si="119"/>
        <v>-1, 1, 1, -1, 1</v>
      </c>
      <c r="BU48" s="5" t="str">
        <f t="shared" si="120"/>
        <v>2 : 3</v>
      </c>
      <c r="BV48" s="223"/>
      <c r="BX48" s="30">
        <v>6</v>
      </c>
      <c r="BY48" s="31" t="s">
        <v>22</v>
      </c>
      <c r="BZ48" s="31" t="s">
        <v>18</v>
      </c>
      <c r="CA48" s="31" t="s">
        <v>30</v>
      </c>
      <c r="CB48" s="31" t="s">
        <v>16</v>
      </c>
      <c r="CC48" s="31" t="s">
        <v>26</v>
      </c>
      <c r="CD48" s="31" t="s">
        <v>15</v>
      </c>
      <c r="CE48" s="31" t="s">
        <v>19</v>
      </c>
      <c r="CF48" s="31" t="s">
        <v>23</v>
      </c>
      <c r="CG48" s="31" t="s">
        <v>28</v>
      </c>
      <c r="CH48" s="31" t="s">
        <v>29</v>
      </c>
      <c r="CJ48" s="69"/>
      <c r="CK48" s="32"/>
      <c r="CL48" s="32"/>
      <c r="CM48" s="32"/>
      <c r="CN48" s="32"/>
      <c r="CO48" s="32"/>
      <c r="CP48" s="32"/>
      <c r="CQ48" s="32"/>
      <c r="CR48" s="185">
        <f>W49</f>
        <v>6</v>
      </c>
      <c r="CS48" s="185">
        <f>IF(AND(CR48=CR38,CR48=CR40),BY49,(IF(AND(CR48=CR38,CR48=CR42),BZ49,(IF(AND(CR48=CR38,CR48=CR44),CA49,(IF(AND(CR48=CR38,CR48=CR46),CB49,(IF(AND(CR48=CR40,CR48=CR42),CC49,(IF(AND(CR48=CR40,CR48=CR44),CD49,(IF(AND(CR48=CR40,CR48=CR46),CE49,(IF(AND(CR48=CR42,CR48=CR44),CF49,(IF(AND(CR48=CR42,CR48=CR46),CG49,(IF(AND(CR48=CR44,CR48=CR46),CH49,999)))))))))))))))))))</f>
        <v>999</v>
      </c>
      <c r="CT48" s="185">
        <f t="shared" ref="CT48" si="140">IF(CY48=1,CR48+CS48,CS48)</f>
        <v>999</v>
      </c>
      <c r="CV48" s="185">
        <f>CR48</f>
        <v>6</v>
      </c>
      <c r="CW48" s="202">
        <f>IF(CV48=CV38,CK43,(IF(CV48=CV40,CL43,(IF(CV48=CV42,CM43,(IF(CV48=CV44,CN43,(IF(CV48=CV46,CO43,999)))))))))</f>
        <v>6.1</v>
      </c>
      <c r="CY48" s="185">
        <f t="shared" ref="CY48" si="141">IF(CS48&lt;&gt;999,1,0)</f>
        <v>0</v>
      </c>
      <c r="DA48" s="202">
        <f t="shared" ref="DA48" si="142">IF(CY48=11,CT48,CW48)</f>
        <v>6.1</v>
      </c>
      <c r="DB48" s="185">
        <f t="shared" ref="DB48" si="143">IF(DA48&lt;&gt;999,DA48,CV48)</f>
        <v>6.1</v>
      </c>
    </row>
    <row r="49" spans="2:106" ht="12" customHeight="1" x14ac:dyDescent="0.25">
      <c r="B49" s="187" t="s">
        <v>8</v>
      </c>
      <c r="C49" s="228">
        <f>[1]Лист3!$A$14</f>
        <v>129</v>
      </c>
      <c r="D49" s="103" t="s">
        <v>70</v>
      </c>
      <c r="E49" s="58"/>
      <c r="F49" s="47">
        <f>IF(AR47&gt;AS47,2,$AG$3)</f>
        <v>1</v>
      </c>
      <c r="G49" s="48"/>
      <c r="H49" s="46"/>
      <c r="I49" s="47">
        <f>IF(AR41&gt;AS41,2,$AG$3)</f>
        <v>2</v>
      </c>
      <c r="J49" s="48"/>
      <c r="K49" s="46"/>
      <c r="L49" s="47">
        <f>IF(AS39&gt;AR39,2,$AG$3)</f>
        <v>1</v>
      </c>
      <c r="M49" s="48"/>
      <c r="N49" s="46"/>
      <c r="O49" s="47">
        <f>IF(AS45&gt;AR45,2,$AG$3)</f>
        <v>1</v>
      </c>
      <c r="P49" s="48"/>
      <c r="Q49" s="46"/>
      <c r="R49" s="47">
        <f>IF(AS51&gt;AR51,2,$AG$3)</f>
        <v>1</v>
      </c>
      <c r="S49" s="48"/>
      <c r="T49" s="191"/>
      <c r="U49" s="192"/>
      <c r="V49" s="192"/>
      <c r="W49" s="195">
        <f>SUM(F49,I49,L49,O49,R49,U49)</f>
        <v>6</v>
      </c>
      <c r="X49" s="197">
        <f t="shared" ref="X49" si="144">IF(($AG$3=1),IF(CY48=1,CS48*10,0),0)</f>
        <v>0</v>
      </c>
      <c r="Y49" s="195">
        <v>5</v>
      </c>
      <c r="Z49" s="67"/>
      <c r="AA49" s="199">
        <f>IF(C49="","",VLOOKUP(C49,'[2]Список участников'!A:L,8,FALSE))</f>
        <v>0</v>
      </c>
      <c r="AC49" s="200">
        <f>IF(C49&gt;0,1,0)</f>
        <v>1</v>
      </c>
      <c r="AD49" s="200"/>
      <c r="AE49" s="17" t="s">
        <v>22</v>
      </c>
      <c r="AF49" s="102" t="str">
        <f>CONCATENATE(D39,"-",D41)</f>
        <v>DREAM TEAM-AURORA</v>
      </c>
      <c r="AG49" s="20">
        <v>1</v>
      </c>
      <c r="AH49" s="23">
        <v>2</v>
      </c>
      <c r="AI49" s="20">
        <v>2</v>
      </c>
      <c r="AJ49" s="23">
        <v>1</v>
      </c>
      <c r="AK49" s="20">
        <v>2</v>
      </c>
      <c r="AL49" s="23">
        <v>1</v>
      </c>
      <c r="AM49" s="20">
        <v>2</v>
      </c>
      <c r="AN49" s="23">
        <v>1</v>
      </c>
      <c r="AO49" s="20"/>
      <c r="AP49" s="28"/>
      <c r="AQ49" s="15"/>
      <c r="AR49" s="14">
        <f t="shared" si="95"/>
        <v>3</v>
      </c>
      <c r="AS49" s="14">
        <f t="shared" si="96"/>
        <v>1</v>
      </c>
      <c r="AT49" s="12">
        <f t="shared" si="97"/>
        <v>0</v>
      </c>
      <c r="AU49" s="12">
        <f t="shared" si="98"/>
        <v>1</v>
      </c>
      <c r="AV49" s="12">
        <f t="shared" si="99"/>
        <v>1</v>
      </c>
      <c r="AW49" s="12">
        <f t="shared" si="100"/>
        <v>1</v>
      </c>
      <c r="AX49" s="12">
        <f t="shared" si="101"/>
        <v>0</v>
      </c>
      <c r="AY49" s="11"/>
      <c r="AZ49" s="12">
        <f t="shared" si="102"/>
        <v>1</v>
      </c>
      <c r="BA49" s="12">
        <f t="shared" si="103"/>
        <v>0</v>
      </c>
      <c r="BB49" s="12">
        <f t="shared" si="104"/>
        <v>0</v>
      </c>
      <c r="BC49" s="12">
        <f t="shared" si="105"/>
        <v>0</v>
      </c>
      <c r="BD49" s="12">
        <f t="shared" si="106"/>
        <v>0</v>
      </c>
      <c r="BE49" s="11"/>
      <c r="BF49" s="12">
        <f t="shared" si="107"/>
        <v>-1</v>
      </c>
      <c r="BG49" s="12" t="str">
        <f t="shared" si="108"/>
        <v>, 1</v>
      </c>
      <c r="BH49" s="12" t="str">
        <f t="shared" si="109"/>
        <v>, 1</v>
      </c>
      <c r="BI49" s="12" t="str">
        <f t="shared" si="110"/>
        <v>, 1</v>
      </c>
      <c r="BJ49" s="12" t="str">
        <f t="shared" si="111"/>
        <v/>
      </c>
      <c r="BK49" s="11"/>
      <c r="BL49" s="12">
        <f t="shared" si="112"/>
        <v>1</v>
      </c>
      <c r="BM49" s="12" t="str">
        <f t="shared" si="113"/>
        <v>, -1</v>
      </c>
      <c r="BN49" s="12" t="str">
        <f t="shared" si="114"/>
        <v>, -1</v>
      </c>
      <c r="BO49" s="12" t="str">
        <f t="shared" si="115"/>
        <v>, -1</v>
      </c>
      <c r="BP49" s="12" t="str">
        <f t="shared" si="116"/>
        <v/>
      </c>
      <c r="BQ49" s="11"/>
      <c r="BR49" s="13" t="str">
        <f t="shared" si="117"/>
        <v>-1, 1, 1, 1</v>
      </c>
      <c r="BS49" s="13" t="str">
        <f t="shared" si="118"/>
        <v>1, -1, -1, -1</v>
      </c>
      <c r="BT49" s="13" t="str">
        <f t="shared" si="119"/>
        <v>-1, 1, 1, 1</v>
      </c>
      <c r="BU49" s="5" t="str">
        <f t="shared" si="120"/>
        <v>1 : 3</v>
      </c>
      <c r="BV49" s="223"/>
      <c r="BX49" s="30"/>
      <c r="BY49" s="34">
        <f>((AR47+AR41)/(AS47+AS41))/10</f>
        <v>0.08</v>
      </c>
      <c r="BZ49" s="34">
        <f>((AR47+AS39)/(AS47+AR39))/10</f>
        <v>1.6666666666666666E-2</v>
      </c>
      <c r="CA49" s="34">
        <f>((AR47+AS45)/(AS47+AR45))/10</f>
        <v>3.3333333333333333E-2</v>
      </c>
      <c r="CB49" s="34">
        <f>((AR47+AS51)/(AS47+AR51))/10</f>
        <v>0.05</v>
      </c>
      <c r="CC49" s="34">
        <f>((AR41+AS39)/(AS41+AR39))/10</f>
        <v>0.06</v>
      </c>
      <c r="CD49" s="34">
        <f>((AR41+AS45)/(AS41+AR45))/10</f>
        <v>0.08</v>
      </c>
      <c r="CE49" s="34">
        <f>((AR41+AS51)/(AS41+AR51))/10</f>
        <v>0.1</v>
      </c>
      <c r="CF49" s="34">
        <f>((AS39+AS45)/(AR39+AR45))/10</f>
        <v>1.6666666666666666E-2</v>
      </c>
      <c r="CG49" s="34">
        <f>((AS39+AS51)/(AR39+AR51))/10</f>
        <v>3.3333333333333333E-2</v>
      </c>
      <c r="CH49" s="34">
        <f>((AS45+AS51)/(AR45+AR51))/10</f>
        <v>0.05</v>
      </c>
      <c r="CJ49" s="69"/>
      <c r="CK49" s="69"/>
      <c r="CL49" s="69"/>
      <c r="CM49" s="69"/>
      <c r="CN49" s="69"/>
      <c r="CO49" s="69"/>
      <c r="CP49" s="69"/>
      <c r="CQ49" s="69"/>
      <c r="CR49" s="186"/>
      <c r="CS49" s="186"/>
      <c r="CT49" s="186"/>
      <c r="CV49" s="186"/>
      <c r="CW49" s="203"/>
      <c r="CY49" s="186"/>
      <c r="DA49" s="203"/>
      <c r="DB49" s="186"/>
    </row>
    <row r="50" spans="2:106" ht="12" customHeight="1" thickBot="1" x14ac:dyDescent="0.3">
      <c r="B50" s="188"/>
      <c r="C50" s="229"/>
      <c r="D50" s="110" t="s">
        <v>71</v>
      </c>
      <c r="E50" s="201" t="str">
        <f>IF(AR47&gt;AS47,BT47,BU47)</f>
        <v>1 : 3</v>
      </c>
      <c r="F50" s="182"/>
      <c r="G50" s="183"/>
      <c r="H50" s="181" t="str">
        <f>IF(AR41&gt;AS41,BT41,BU41)</f>
        <v>1, -1, 1, -1, 1</v>
      </c>
      <c r="I50" s="182"/>
      <c r="J50" s="183"/>
      <c r="K50" s="181" t="str">
        <f>IF(AS39&gt;AR39,BT39,BU39)</f>
        <v>0 : 3</v>
      </c>
      <c r="L50" s="182"/>
      <c r="M50" s="183"/>
      <c r="N50" s="181" t="str">
        <f>IF(AS45&gt;AR45,BT45,BU45)</f>
        <v>1 : 3</v>
      </c>
      <c r="O50" s="182"/>
      <c r="P50" s="183"/>
      <c r="Q50" s="181" t="str">
        <f>IF(AS51&gt;AR51,BT51,BU51)</f>
        <v>2 : 3</v>
      </c>
      <c r="R50" s="182"/>
      <c r="S50" s="183"/>
      <c r="T50" s="193"/>
      <c r="U50" s="194"/>
      <c r="V50" s="194"/>
      <c r="W50" s="196"/>
      <c r="X50" s="198"/>
      <c r="Y50" s="196"/>
      <c r="Z50" s="67"/>
      <c r="AA50" s="199"/>
      <c r="AC50" s="200"/>
      <c r="AD50" s="200"/>
      <c r="AE50" s="17" t="str">
        <f>IF(C45=0," ","3-4")</f>
        <v>3-4</v>
      </c>
      <c r="AF50" s="102" t="str">
        <f>IF(C45=0," ",CONCATENATE(D43,"-",D45))</f>
        <v>КОСТАНАЙ-СУНКАР</v>
      </c>
      <c r="AG50" s="20">
        <v>1</v>
      </c>
      <c r="AH50" s="23">
        <v>2</v>
      </c>
      <c r="AI50" s="20">
        <v>2</v>
      </c>
      <c r="AJ50" s="23">
        <v>1</v>
      </c>
      <c r="AK50" s="20">
        <v>2</v>
      </c>
      <c r="AL50" s="23">
        <v>1</v>
      </c>
      <c r="AM50" s="20">
        <v>1</v>
      </c>
      <c r="AN50" s="23">
        <v>2</v>
      </c>
      <c r="AO50" s="20">
        <v>1</v>
      </c>
      <c r="AP50" s="28">
        <v>2</v>
      </c>
      <c r="AQ50" s="15"/>
      <c r="AR50" s="14">
        <f t="shared" si="95"/>
        <v>2</v>
      </c>
      <c r="AS50" s="14">
        <f t="shared" si="96"/>
        <v>3</v>
      </c>
      <c r="AT50" s="12">
        <f t="shared" si="97"/>
        <v>0</v>
      </c>
      <c r="AU50" s="12">
        <f t="shared" si="98"/>
        <v>1</v>
      </c>
      <c r="AV50" s="12">
        <f t="shared" si="99"/>
        <v>1</v>
      </c>
      <c r="AW50" s="12">
        <f t="shared" si="100"/>
        <v>0</v>
      </c>
      <c r="AX50" s="12">
        <f t="shared" si="101"/>
        <v>0</v>
      </c>
      <c r="AY50" s="11"/>
      <c r="AZ50" s="12">
        <f t="shared" si="102"/>
        <v>1</v>
      </c>
      <c r="BA50" s="12">
        <f t="shared" si="103"/>
        <v>0</v>
      </c>
      <c r="BB50" s="12">
        <f t="shared" si="104"/>
        <v>0</v>
      </c>
      <c r="BC50" s="12">
        <f t="shared" si="105"/>
        <v>1</v>
      </c>
      <c r="BD50" s="12">
        <f t="shared" si="106"/>
        <v>1</v>
      </c>
      <c r="BE50" s="11"/>
      <c r="BF50" s="12">
        <f t="shared" si="107"/>
        <v>-1</v>
      </c>
      <c r="BG50" s="12" t="str">
        <f t="shared" si="108"/>
        <v>, 1</v>
      </c>
      <c r="BH50" s="12" t="str">
        <f t="shared" si="109"/>
        <v>, 1</v>
      </c>
      <c r="BI50" s="12" t="str">
        <f t="shared" si="110"/>
        <v>, -1</v>
      </c>
      <c r="BJ50" s="12" t="str">
        <f t="shared" si="111"/>
        <v>, -1</v>
      </c>
      <c r="BK50" s="11"/>
      <c r="BL50" s="12">
        <f t="shared" si="112"/>
        <v>1</v>
      </c>
      <c r="BM50" s="12" t="str">
        <f t="shared" si="113"/>
        <v>, -1</v>
      </c>
      <c r="BN50" s="12" t="str">
        <f t="shared" si="114"/>
        <v>, -1</v>
      </c>
      <c r="BO50" s="12" t="str">
        <f t="shared" si="115"/>
        <v>, 1</v>
      </c>
      <c r="BP50" s="12" t="str">
        <f t="shared" si="116"/>
        <v>, 1</v>
      </c>
      <c r="BQ50" s="11"/>
      <c r="BR50" s="13" t="str">
        <f t="shared" si="117"/>
        <v>-1, 1, 1, -1, -1</v>
      </c>
      <c r="BS50" s="13" t="str">
        <f t="shared" si="118"/>
        <v>1, -1, -1, 1, 1</v>
      </c>
      <c r="BT50" s="13" t="str">
        <f t="shared" si="119"/>
        <v>1, -1, -1, 1, 1</v>
      </c>
      <c r="BU50" s="5" t="str">
        <f t="shared" si="120"/>
        <v>2 : 3</v>
      </c>
      <c r="BV50" s="223"/>
    </row>
    <row r="51" spans="2:106" ht="12" customHeight="1" thickTop="1" thickBot="1" x14ac:dyDescent="0.3">
      <c r="B51" s="49"/>
      <c r="C51" s="5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55"/>
      <c r="AE51" s="18" t="str">
        <f>IF(C49=0," ","5-6")</f>
        <v>5-6</v>
      </c>
      <c r="AF51" s="109" t="str">
        <f>IF(C49=0," ",CONCATENATE(D47,"-",D49))</f>
        <v>МАРТОБЕ ДЮСШ-12-DEAF</v>
      </c>
      <c r="AG51" s="20">
        <v>2</v>
      </c>
      <c r="AH51" s="23">
        <v>1</v>
      </c>
      <c r="AI51" s="20">
        <v>1</v>
      </c>
      <c r="AJ51" s="23">
        <v>2</v>
      </c>
      <c r="AK51" s="20">
        <v>1</v>
      </c>
      <c r="AL51" s="23">
        <v>2</v>
      </c>
      <c r="AM51" s="20">
        <v>2</v>
      </c>
      <c r="AN51" s="23">
        <v>1</v>
      </c>
      <c r="AO51" s="20">
        <v>2</v>
      </c>
      <c r="AP51" s="28">
        <v>1</v>
      </c>
      <c r="AQ51" s="15"/>
      <c r="AR51" s="14">
        <f t="shared" si="95"/>
        <v>3</v>
      </c>
      <c r="AS51" s="14">
        <f t="shared" si="96"/>
        <v>2</v>
      </c>
      <c r="AT51" s="12">
        <f t="shared" si="97"/>
        <v>1</v>
      </c>
      <c r="AU51" s="12">
        <f t="shared" si="98"/>
        <v>0</v>
      </c>
      <c r="AV51" s="12">
        <f t="shared" si="99"/>
        <v>0</v>
      </c>
      <c r="AW51" s="12">
        <f t="shared" si="100"/>
        <v>1</v>
      </c>
      <c r="AX51" s="12">
        <f t="shared" si="101"/>
        <v>1</v>
      </c>
      <c r="AY51" s="11"/>
      <c r="AZ51" s="12">
        <f t="shared" si="102"/>
        <v>0</v>
      </c>
      <c r="BA51" s="12">
        <f t="shared" si="103"/>
        <v>1</v>
      </c>
      <c r="BB51" s="12">
        <f t="shared" si="104"/>
        <v>1</v>
      </c>
      <c r="BC51" s="12">
        <f t="shared" si="105"/>
        <v>0</v>
      </c>
      <c r="BD51" s="12">
        <f t="shared" si="106"/>
        <v>0</v>
      </c>
      <c r="BE51" s="11"/>
      <c r="BF51" s="12">
        <f t="shared" si="107"/>
        <v>1</v>
      </c>
      <c r="BG51" s="12" t="str">
        <f t="shared" si="108"/>
        <v>, -1</v>
      </c>
      <c r="BH51" s="12" t="str">
        <f t="shared" si="109"/>
        <v>, -1</v>
      </c>
      <c r="BI51" s="12" t="str">
        <f t="shared" si="110"/>
        <v>, 1</v>
      </c>
      <c r="BJ51" s="12" t="str">
        <f t="shared" si="111"/>
        <v>, 1</v>
      </c>
      <c r="BK51" s="11"/>
      <c r="BL51" s="12">
        <f t="shared" si="112"/>
        <v>-1</v>
      </c>
      <c r="BM51" s="12" t="str">
        <f t="shared" si="113"/>
        <v>, 1</v>
      </c>
      <c r="BN51" s="12" t="str">
        <f t="shared" si="114"/>
        <v>, 1</v>
      </c>
      <c r="BO51" s="12" t="str">
        <f t="shared" si="115"/>
        <v>, -1</v>
      </c>
      <c r="BP51" s="12" t="str">
        <f t="shared" si="116"/>
        <v>, -1</v>
      </c>
      <c r="BQ51" s="11"/>
      <c r="BR51" s="13" t="str">
        <f t="shared" si="117"/>
        <v>1, -1, -1, 1, 1</v>
      </c>
      <c r="BS51" s="13" t="str">
        <f t="shared" si="118"/>
        <v>-1, 1, 1, -1, -1</v>
      </c>
      <c r="BT51" s="13" t="str">
        <f t="shared" si="119"/>
        <v>1, -1, -1, 1, 1</v>
      </c>
      <c r="BU51" s="5" t="str">
        <f t="shared" si="120"/>
        <v>2 : 3</v>
      </c>
      <c r="BV51" s="224"/>
    </row>
    <row r="52" spans="2:106" ht="12" customHeight="1" thickBot="1" x14ac:dyDescent="0.3">
      <c r="B52" s="43"/>
      <c r="C52" s="4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45" t="s">
        <v>136</v>
      </c>
      <c r="X52" s="39"/>
      <c r="Y52" s="39"/>
      <c r="Z52" s="53"/>
      <c r="AE52" s="16" t="str">
        <f>IF(C60=0," ","2-4")</f>
        <v>2-4</v>
      </c>
      <c r="AF52" s="101" t="str">
        <f>IF(C60=0," ",CONCATENATE(D56,"-",D60))</f>
        <v>ASM-ТОПЖАРГАН</v>
      </c>
      <c r="AG52" s="19">
        <v>2</v>
      </c>
      <c r="AH52" s="22">
        <v>1</v>
      </c>
      <c r="AI52" s="19">
        <v>2</v>
      </c>
      <c r="AJ52" s="22">
        <v>1</v>
      </c>
      <c r="AK52" s="19">
        <v>2</v>
      </c>
      <c r="AL52" s="22">
        <v>1</v>
      </c>
      <c r="AM52" s="19"/>
      <c r="AN52" s="22"/>
      <c r="AO52" s="19"/>
      <c r="AP52" s="27"/>
      <c r="AQ52" s="15"/>
      <c r="AR52" s="14">
        <f>IF(AG52+AH52&lt;&gt;0,SUM(AT52:AX52),"")</f>
        <v>3</v>
      </c>
      <c r="AS52" s="14">
        <f>IF(AG52+AH52&lt;&gt;0,SUM(AZ52:BD52),"")</f>
        <v>0</v>
      </c>
      <c r="AT52" s="12">
        <f>IF(AG52&gt;AH52,1,0)</f>
        <v>1</v>
      </c>
      <c r="AU52" s="12">
        <f>IF(AI52&gt;AJ52,1,0)</f>
        <v>1</v>
      </c>
      <c r="AV52" s="12">
        <f>IF(AK52&gt;AL52,1,0)</f>
        <v>1</v>
      </c>
      <c r="AW52" s="12">
        <f>IF(AM52&gt;AN52,1,0)</f>
        <v>0</v>
      </c>
      <c r="AX52" s="12">
        <f>IF(AO52&gt;AP52,1,0)</f>
        <v>0</v>
      </c>
      <c r="AY52" s="11"/>
      <c r="AZ52" s="12">
        <f>IF(AH52&gt;AG52,1,0)</f>
        <v>0</v>
      </c>
      <c r="BA52" s="12">
        <f>IF(AJ52&gt;AI52,1,0)</f>
        <v>0</v>
      </c>
      <c r="BB52" s="12">
        <f>IF(AL52&gt;AK52,1,0)</f>
        <v>0</v>
      </c>
      <c r="BC52" s="12">
        <f>IF(AN52&gt;AM52,1,0)</f>
        <v>0</v>
      </c>
      <c r="BD52" s="12">
        <f>IF(AP52&gt;AO52,1,0)</f>
        <v>0</v>
      </c>
      <c r="BE52" s="11"/>
      <c r="BF52" s="12">
        <f>IF(AG52&gt;AH52,AH52,IF(AH52&gt;AG52,-AG52,""))</f>
        <v>1</v>
      </c>
      <c r="BG52" s="12" t="str">
        <f>IF(AI52&gt;AJ52,", "&amp;AJ52,IF(AJ52&gt;AI52,", "&amp;-AI52,""))</f>
        <v>, 1</v>
      </c>
      <c r="BH52" s="12" t="str">
        <f>IF(AK52&gt;AL52,", "&amp;AL52,IF(AL52&gt;AK52,", "&amp;-AK52,""))</f>
        <v>, 1</v>
      </c>
      <c r="BI52" s="12" t="str">
        <f>IF(AM52&gt;AN52,", "&amp;AN52,IF(AN52&gt;AM52,", "&amp;-AM52,""))</f>
        <v/>
      </c>
      <c r="BJ52" s="12" t="str">
        <f>IF(AO52&gt;AP52,", "&amp;AP52,IF(AP52&gt;AO52,", "&amp;-AO52,""))</f>
        <v/>
      </c>
      <c r="BK52" s="11"/>
      <c r="BL52" s="12">
        <f>IF(AH52&gt;AG52,AG52,IF(AG52&gt;AH52,-AH52,""))</f>
        <v>-1</v>
      </c>
      <c r="BM52" s="12" t="str">
        <f>IF(AJ52&gt;AI52,", "&amp;AI52,IF(AI52&gt;AJ52,", "&amp;-AJ52,""))</f>
        <v>, -1</v>
      </c>
      <c r="BN52" s="12" t="str">
        <f>IF(AL52&gt;AK52,", "&amp;AK52,IF(AK52&gt;AL52,", "&amp;-AL52,""))</f>
        <v>, -1</v>
      </c>
      <c r="BO52" s="12" t="str">
        <f>IF(AN52&gt;AM52,", "&amp;AM52,IF(AM52&gt;AN52,", "&amp;-AN52,""))</f>
        <v/>
      </c>
      <c r="BP52" s="12" t="str">
        <f>IF(AP52&gt;AO52,", "&amp;AO52,IF(AO52&gt;AP52,", "&amp;-AP52,""))</f>
        <v/>
      </c>
      <c r="BQ52" s="11"/>
      <c r="BR52" s="13" t="str">
        <f>CONCATENATE(,BF52,BG52,BH52,BI52,BJ52,)</f>
        <v>1, 1, 1</v>
      </c>
      <c r="BS52" s="13" t="str">
        <f>CONCATENATE(,BL52,BM52,BN52,BO52,BP52,)</f>
        <v>-1, -1, -1</v>
      </c>
      <c r="BT52" s="13" t="str">
        <f>IF(AR52&gt;AS52,BR52,IF(AS52&gt;AR52,BS52,""))</f>
        <v>1, 1, 1</v>
      </c>
      <c r="BU52" s="5" t="str">
        <f>IF(AR52&gt;AS52,AS52&amp;" : "&amp;AR52,IF(AS52&gt;AR52,AR52&amp;" : "&amp;AS52,""))</f>
        <v>0 : 3</v>
      </c>
      <c r="BV52" s="222" t="str">
        <f>W52</f>
        <v>за 7-11 места</v>
      </c>
      <c r="BX52" s="30"/>
      <c r="BY52" s="31" t="s">
        <v>26</v>
      </c>
      <c r="BZ52" s="31" t="s">
        <v>15</v>
      </c>
      <c r="CA52" s="31" t="s">
        <v>19</v>
      </c>
      <c r="CB52" s="31" t="s">
        <v>27</v>
      </c>
      <c r="CC52" s="31" t="s">
        <v>23</v>
      </c>
      <c r="CD52" s="31" t="s">
        <v>28</v>
      </c>
      <c r="CE52" s="31" t="s">
        <v>17</v>
      </c>
      <c r="CF52" s="31" t="s">
        <v>29</v>
      </c>
      <c r="CG52" s="31" t="s">
        <v>20</v>
      </c>
      <c r="CH52" s="31" t="s">
        <v>24</v>
      </c>
      <c r="CJ52" s="30"/>
      <c r="CK52" s="31" t="s">
        <v>3</v>
      </c>
      <c r="CL52" s="31" t="s">
        <v>4</v>
      </c>
      <c r="CM52" s="31" t="s">
        <v>5</v>
      </c>
      <c r="CN52" s="31" t="s">
        <v>6</v>
      </c>
      <c r="CO52" s="31" t="s">
        <v>7</v>
      </c>
      <c r="CP52" s="31" t="s">
        <v>8</v>
      </c>
      <c r="CQ52" s="32"/>
      <c r="CR52" s="8" t="s">
        <v>10</v>
      </c>
      <c r="CS52" s="8" t="s">
        <v>12</v>
      </c>
      <c r="CT52" s="8"/>
      <c r="CV52" s="8" t="s">
        <v>10</v>
      </c>
      <c r="CW52" s="8" t="s">
        <v>12</v>
      </c>
      <c r="CY52" s="33"/>
      <c r="DA52" s="33"/>
      <c r="DB52" s="33"/>
    </row>
    <row r="53" spans="2:106" ht="12" customHeight="1" thickTop="1" thickBot="1" x14ac:dyDescent="0.3">
      <c r="B53" s="63" t="s">
        <v>1</v>
      </c>
      <c r="C53" s="64"/>
      <c r="D53" s="65" t="s">
        <v>2</v>
      </c>
      <c r="E53" s="225">
        <v>1</v>
      </c>
      <c r="F53" s="226"/>
      <c r="G53" s="227"/>
      <c r="H53" s="225">
        <v>2</v>
      </c>
      <c r="I53" s="226"/>
      <c r="J53" s="227"/>
      <c r="K53" s="225">
        <v>3</v>
      </c>
      <c r="L53" s="226"/>
      <c r="M53" s="227"/>
      <c r="N53" s="225">
        <v>4</v>
      </c>
      <c r="O53" s="226"/>
      <c r="P53" s="227"/>
      <c r="Q53" s="225">
        <v>5</v>
      </c>
      <c r="R53" s="226"/>
      <c r="S53" s="227"/>
      <c r="T53" s="225">
        <v>6</v>
      </c>
      <c r="U53" s="226"/>
      <c r="V53" s="226"/>
      <c r="W53" s="66" t="s">
        <v>10</v>
      </c>
      <c r="X53" s="66" t="s">
        <v>11</v>
      </c>
      <c r="Y53" s="66" t="s">
        <v>12</v>
      </c>
      <c r="Z53" s="54"/>
      <c r="AE53" s="17" t="str">
        <f>IF(C62=0," ","1-5")</f>
        <v>1-5</v>
      </c>
      <c r="AF53" s="102" t="str">
        <f>IF(C62=0," ",CONCATENATE(D54,"-",D62))</f>
        <v>ОСДЮСШОР-3-ОСДЮСШОР-2</v>
      </c>
      <c r="AG53" s="20">
        <v>2</v>
      </c>
      <c r="AH53" s="23">
        <v>1</v>
      </c>
      <c r="AI53" s="20">
        <v>2</v>
      </c>
      <c r="AJ53" s="23">
        <v>1</v>
      </c>
      <c r="AK53" s="20">
        <v>2</v>
      </c>
      <c r="AL53" s="23">
        <v>1</v>
      </c>
      <c r="AM53" s="20"/>
      <c r="AN53" s="23"/>
      <c r="AO53" s="20"/>
      <c r="AP53" s="28"/>
      <c r="AQ53" s="15"/>
      <c r="AR53" s="14">
        <f t="shared" ref="AR53:AR66" si="145">IF(AG53+AH53&lt;&gt;0,SUM(AT53:AX53),"")</f>
        <v>3</v>
      </c>
      <c r="AS53" s="14">
        <f t="shared" ref="AS53:AS66" si="146">IF(AG53+AH53&lt;&gt;0,SUM(AZ53:BD53),"")</f>
        <v>0</v>
      </c>
      <c r="AT53" s="12">
        <f t="shared" ref="AT53:AT66" si="147">IF(AG53&gt;AH53,1,0)</f>
        <v>1</v>
      </c>
      <c r="AU53" s="12">
        <f t="shared" ref="AU53:AU66" si="148">IF(AI53&gt;AJ53,1,0)</f>
        <v>1</v>
      </c>
      <c r="AV53" s="12">
        <f t="shared" ref="AV53:AV66" si="149">IF(AK53&gt;AL53,1,0)</f>
        <v>1</v>
      </c>
      <c r="AW53" s="12">
        <f t="shared" ref="AW53:AW66" si="150">IF(AM53&gt;AN53,1,0)</f>
        <v>0</v>
      </c>
      <c r="AX53" s="12">
        <f t="shared" ref="AX53:AX66" si="151">IF(AO53&gt;AP53,1,0)</f>
        <v>0</v>
      </c>
      <c r="AY53" s="11"/>
      <c r="AZ53" s="12">
        <f t="shared" ref="AZ53:AZ66" si="152">IF(AH53&gt;AG53,1,0)</f>
        <v>0</v>
      </c>
      <c r="BA53" s="12">
        <f t="shared" ref="BA53:BA66" si="153">IF(AJ53&gt;AI53,1,0)</f>
        <v>0</v>
      </c>
      <c r="BB53" s="12">
        <f t="shared" ref="BB53:BB66" si="154">IF(AL53&gt;AK53,1,0)</f>
        <v>0</v>
      </c>
      <c r="BC53" s="12">
        <f t="shared" ref="BC53:BC66" si="155">IF(AN53&gt;AM53,1,0)</f>
        <v>0</v>
      </c>
      <c r="BD53" s="12">
        <f t="shared" ref="BD53:BD66" si="156">IF(AP53&gt;AO53,1,0)</f>
        <v>0</v>
      </c>
      <c r="BE53" s="11"/>
      <c r="BF53" s="12">
        <f t="shared" ref="BF53:BF66" si="157">IF(AG53&gt;AH53,AH53,IF(AH53&gt;AG53,-AG53,""))</f>
        <v>1</v>
      </c>
      <c r="BG53" s="12" t="str">
        <f t="shared" ref="BG53:BG66" si="158">IF(AI53&gt;AJ53,", "&amp;AJ53,IF(AJ53&gt;AI53,", "&amp;-AI53,""))</f>
        <v>, 1</v>
      </c>
      <c r="BH53" s="12" t="str">
        <f t="shared" ref="BH53:BH66" si="159">IF(AK53&gt;AL53,", "&amp;AL53,IF(AL53&gt;AK53,", "&amp;-AK53,""))</f>
        <v>, 1</v>
      </c>
      <c r="BI53" s="12" t="str">
        <f t="shared" ref="BI53:BI66" si="160">IF(AM53&gt;AN53,", "&amp;AN53,IF(AN53&gt;AM53,", "&amp;-AM53,""))</f>
        <v/>
      </c>
      <c r="BJ53" s="12" t="str">
        <f t="shared" ref="BJ53:BJ66" si="161">IF(AO53&gt;AP53,", "&amp;AP53,IF(AP53&gt;AO53,", "&amp;-AO53,""))</f>
        <v/>
      </c>
      <c r="BK53" s="11"/>
      <c r="BL53" s="12">
        <f t="shared" ref="BL53:BL66" si="162">IF(AH53&gt;AG53,AG53,IF(AG53&gt;AH53,-AH53,""))</f>
        <v>-1</v>
      </c>
      <c r="BM53" s="12" t="str">
        <f t="shared" ref="BM53:BM66" si="163">IF(AJ53&gt;AI53,", "&amp;AI53,IF(AI53&gt;AJ53,", "&amp;-AJ53,""))</f>
        <v>, -1</v>
      </c>
      <c r="BN53" s="12" t="str">
        <f t="shared" ref="BN53:BN66" si="164">IF(AL53&gt;AK53,", "&amp;AK53,IF(AK53&gt;AL53,", "&amp;-AL53,""))</f>
        <v>, -1</v>
      </c>
      <c r="BO53" s="12" t="str">
        <f t="shared" ref="BO53:BO66" si="165">IF(AN53&gt;AM53,", "&amp;AM53,IF(AM53&gt;AN53,", "&amp;-AN53,""))</f>
        <v/>
      </c>
      <c r="BP53" s="12" t="str">
        <f t="shared" ref="BP53:BP66" si="166">IF(AP53&gt;AO53,", "&amp;AO53,IF(AO53&gt;AP53,", "&amp;-AP53,""))</f>
        <v/>
      </c>
      <c r="BQ53" s="11"/>
      <c r="BR53" s="13" t="str">
        <f t="shared" ref="BR53:BR66" si="167">CONCATENATE(,BF53,BG53,BH53,BI53,BJ53,)</f>
        <v>1, 1, 1</v>
      </c>
      <c r="BS53" s="13" t="str">
        <f t="shared" ref="BS53:BS66" si="168">CONCATENATE(,BL53,BM53,BN53,BO53,BP53,)</f>
        <v>-1, -1, -1</v>
      </c>
      <c r="BT53" s="13" t="str">
        <f t="shared" ref="BT53:BT66" si="169">IF(AR53&gt;AS53,BR53,IF(AS53&gt;AR53,BS53,""))</f>
        <v>1, 1, 1</v>
      </c>
      <c r="BU53" s="5" t="str">
        <f t="shared" ref="BU53:BU66" si="170">IF(AR53&gt;AS53,AS53&amp;" : "&amp;AR53,IF(AS53&gt;AR53,AR53&amp;" : "&amp;AS53,""))</f>
        <v>0 : 3</v>
      </c>
      <c r="BV53" s="223"/>
      <c r="BX53" s="30">
        <v>1</v>
      </c>
      <c r="BY53" s="34">
        <f>((AR64+AR58)/(AS64+AS58))/10</f>
        <v>0.15</v>
      </c>
      <c r="BZ53" s="34">
        <f>((AR64+AS55)/(AS64+AR55))/10</f>
        <v>0.2</v>
      </c>
      <c r="CA53" s="34">
        <f>((AR64+AR53)/(AS64+AS53))/10</f>
        <v>0.3</v>
      </c>
      <c r="CB53" s="34" t="e">
        <f>((AR64+AS62)/(AS64+AR62))/10</f>
        <v>#VALUE!</v>
      </c>
      <c r="CC53" s="34">
        <f>((AR58+AS55)/(AS58+AR55))/10</f>
        <v>0.2</v>
      </c>
      <c r="CD53" s="34">
        <f>((AR58+AR53)/(AS58+AS53))/10</f>
        <v>0.3</v>
      </c>
      <c r="CE53" s="34" t="e">
        <f>((AR58+AS62)/(AR62+AS58))/10</f>
        <v>#VALUE!</v>
      </c>
      <c r="CF53" s="34">
        <f>((AS55+AR53)/(AR55+AS53))/10</f>
        <v>0.6</v>
      </c>
      <c r="CG53" s="34" t="e">
        <f>((AS55+AS62)/(AR55+AR62))/10</f>
        <v>#VALUE!</v>
      </c>
      <c r="CH53" s="34" t="e">
        <f>((AR53+AS62)/(AS53+AR62))/10</f>
        <v>#VALUE!</v>
      </c>
      <c r="CJ53" s="30">
        <v>1</v>
      </c>
      <c r="CK53" s="35"/>
      <c r="CL53" s="36">
        <f>IF(AR64&gt;AS64,CR53+0.1,CR53-0.1)</f>
        <v>8.1</v>
      </c>
      <c r="CM53" s="36">
        <f>IF(AR58&gt;AS58,CR53+0.1,CR53-0.1)</f>
        <v>8.1</v>
      </c>
      <c r="CN53" s="36">
        <f>IF(AS55&gt;AR55,CR53+0.1,CR53-0.1)</f>
        <v>8.1</v>
      </c>
      <c r="CO53" s="36">
        <f>IF(AR53&gt;AS53,CR53+0.1,CR53-0.1)</f>
        <v>8.1</v>
      </c>
      <c r="CP53" s="36">
        <f>IF(AS62&gt;AR62,CR53+0.1,CR53-0.1)</f>
        <v>7.9</v>
      </c>
      <c r="CQ53" s="69"/>
      <c r="CR53" s="185">
        <f>W54</f>
        <v>8</v>
      </c>
      <c r="CS53" s="185">
        <f>IF(AND(CR53=CR55,CR53=CR57),BY53,(IF(AND(CR53=CR55,CR53=CR59),BZ53,(IF(AND(CR53=CR55,CR53=CR61),CA53,(IF(AND(CR53=CR55,CR53=CR63),CB53,(IF(AND(CR53=CR57,CR53=CR59),CC53,(IF(AND(CR53=CR57,CR53=CR61),CD53,(IF(AND(CR53=CR57,CR53=CR63),CE53,(IF(AND(CR53=CR59,CR53=CR61),CF53,(IF(AND(CR53=CR59,CR53=CR63),CG53,(IF(AND(CR53=CR61,CR53=CR63),CH53,999)))))))))))))))))))</f>
        <v>999</v>
      </c>
      <c r="CT53" s="185">
        <f>IF(CY53=1,CR53+CS53,CS53)</f>
        <v>999</v>
      </c>
      <c r="CV53" s="185">
        <f>CR53</f>
        <v>8</v>
      </c>
      <c r="CW53" s="202">
        <f>IF(CV53=CV55,CL53,(IF(CV53=CV57,CM53,(IF(CV53=CV59,CN53,(IF(CV53=CV61,CO53,(IF(CV53=CV63,CP53,999)))))))))</f>
        <v>999</v>
      </c>
      <c r="CY53" s="185">
        <f>IF(CS53&lt;&gt;999,1,0)</f>
        <v>0</v>
      </c>
      <c r="DA53" s="202">
        <f>IF(CY53=1,CT53,CW53)</f>
        <v>999</v>
      </c>
      <c r="DB53" s="185">
        <f>IF(DA53&lt;&gt;999,DA53,CV53)</f>
        <v>8</v>
      </c>
    </row>
    <row r="54" spans="2:106" ht="12" customHeight="1" thickTop="1" x14ac:dyDescent="0.25">
      <c r="B54" s="216">
        <v>1</v>
      </c>
      <c r="C54" s="217">
        <f>[1]Лист3!$A$2</f>
        <v>1</v>
      </c>
      <c r="D54" s="107" t="s">
        <v>83</v>
      </c>
      <c r="E54" s="218"/>
      <c r="F54" s="218"/>
      <c r="G54" s="219"/>
      <c r="H54" s="59"/>
      <c r="I54" s="60">
        <f>IF(AR64&gt;AS64,2,$AG$3)</f>
        <v>2</v>
      </c>
      <c r="J54" s="61"/>
      <c r="K54" s="59"/>
      <c r="L54" s="60">
        <f>IF(AR58&gt;AS58,2,$AG$3)</f>
        <v>2</v>
      </c>
      <c r="M54" s="61"/>
      <c r="N54" s="59"/>
      <c r="O54" s="60">
        <f>IF(AS55&gt;AR55,2,$AG$3)</f>
        <v>2</v>
      </c>
      <c r="P54" s="61"/>
      <c r="Q54" s="59"/>
      <c r="R54" s="60">
        <f>IF(AR53&gt;AS53,2,$AG$3)</f>
        <v>2</v>
      </c>
      <c r="S54" s="61"/>
      <c r="T54" s="59"/>
      <c r="U54" s="60"/>
      <c r="V54" s="62"/>
      <c r="W54" s="220">
        <f>SUM(F54,I54,L54,O54,R54,U54)</f>
        <v>8</v>
      </c>
      <c r="X54" s="221">
        <f>IF(($AG$3=1),IF(CY53=1,CS53*10,0),0)</f>
        <v>0</v>
      </c>
      <c r="Y54" s="220">
        <v>7</v>
      </c>
      <c r="Z54" s="57"/>
      <c r="AA54" s="199">
        <f>IF(C54="","",VLOOKUP(C54,'[2]Список участников'!A:L,8,FALSE))</f>
        <v>0</v>
      </c>
      <c r="AC54" s="200">
        <f>IF(C54&gt;0,1,0)</f>
        <v>1</v>
      </c>
      <c r="AD54" s="200">
        <f>SUM(AC54:AC65)</f>
        <v>6</v>
      </c>
      <c r="AE54" s="17" t="str">
        <f>IF(C64=0," ","3-6")</f>
        <v>3-6</v>
      </c>
      <c r="AF54" s="102" t="str">
        <f>IF(C64=0," ",CONCATENATE(D58,"-",D64))</f>
        <v>TTPRIME-</v>
      </c>
      <c r="AG54" s="20"/>
      <c r="AH54" s="23"/>
      <c r="AI54" s="20"/>
      <c r="AJ54" s="23"/>
      <c r="AK54" s="20"/>
      <c r="AL54" s="23"/>
      <c r="AM54" s="20"/>
      <c r="AN54" s="23"/>
      <c r="AO54" s="20"/>
      <c r="AP54" s="28"/>
      <c r="AQ54" s="15"/>
      <c r="AR54" s="14" t="str">
        <f t="shared" si="145"/>
        <v/>
      </c>
      <c r="AS54" s="14" t="str">
        <f t="shared" si="146"/>
        <v/>
      </c>
      <c r="AT54" s="12">
        <f t="shared" si="147"/>
        <v>0</v>
      </c>
      <c r="AU54" s="12">
        <f t="shared" si="148"/>
        <v>0</v>
      </c>
      <c r="AV54" s="12">
        <f t="shared" si="149"/>
        <v>0</v>
      </c>
      <c r="AW54" s="12">
        <f t="shared" si="150"/>
        <v>0</v>
      </c>
      <c r="AX54" s="12">
        <f t="shared" si="151"/>
        <v>0</v>
      </c>
      <c r="AY54" s="11"/>
      <c r="AZ54" s="12">
        <f t="shared" si="152"/>
        <v>0</v>
      </c>
      <c r="BA54" s="12">
        <f t="shared" si="153"/>
        <v>0</v>
      </c>
      <c r="BB54" s="12">
        <f t="shared" si="154"/>
        <v>0</v>
      </c>
      <c r="BC54" s="12">
        <f t="shared" si="155"/>
        <v>0</v>
      </c>
      <c r="BD54" s="12">
        <f t="shared" si="156"/>
        <v>0</v>
      </c>
      <c r="BE54" s="11"/>
      <c r="BF54" s="12" t="str">
        <f t="shared" si="157"/>
        <v/>
      </c>
      <c r="BG54" s="12" t="str">
        <f t="shared" si="158"/>
        <v/>
      </c>
      <c r="BH54" s="12" t="str">
        <f t="shared" si="159"/>
        <v/>
      </c>
      <c r="BI54" s="12" t="str">
        <f t="shared" si="160"/>
        <v/>
      </c>
      <c r="BJ54" s="12" t="str">
        <f t="shared" si="161"/>
        <v/>
      </c>
      <c r="BK54" s="11"/>
      <c r="BL54" s="12" t="str">
        <f t="shared" si="162"/>
        <v/>
      </c>
      <c r="BM54" s="12" t="str">
        <f t="shared" si="163"/>
        <v/>
      </c>
      <c r="BN54" s="12" t="str">
        <f t="shared" si="164"/>
        <v/>
      </c>
      <c r="BO54" s="12" t="str">
        <f t="shared" si="165"/>
        <v/>
      </c>
      <c r="BP54" s="12" t="str">
        <f t="shared" si="166"/>
        <v/>
      </c>
      <c r="BQ54" s="11"/>
      <c r="BR54" s="13" t="str">
        <f t="shared" si="167"/>
        <v/>
      </c>
      <c r="BS54" s="13" t="str">
        <f t="shared" si="168"/>
        <v/>
      </c>
      <c r="BT54" s="13" t="str">
        <f t="shared" si="169"/>
        <v/>
      </c>
      <c r="BU54" s="5" t="str">
        <f t="shared" si="170"/>
        <v/>
      </c>
      <c r="BV54" s="223"/>
      <c r="BX54" s="30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J54" s="30">
        <v>2</v>
      </c>
      <c r="CK54" s="36">
        <f>IF(AS64&gt;AR64,CR55+0.1,CR55-0.1)</f>
        <v>6.9</v>
      </c>
      <c r="CL54" s="35"/>
      <c r="CM54" s="36">
        <f>IF(AS61&gt;AR61,CR55+0.1,CR55-0.1)</f>
        <v>7.1</v>
      </c>
      <c r="CN54" s="36">
        <f>IF(AR52&gt;AS52,CR55+0.1,CR55-0.1)</f>
        <v>7.1</v>
      </c>
      <c r="CO54" s="36">
        <f>IF(AR59&gt;AS59,CR55+0.1,CR55-0.1)</f>
        <v>7.1</v>
      </c>
      <c r="CP54" s="36">
        <f>IF(AS56&gt;AR56,CR55,CR55-0.1)</f>
        <v>6.9</v>
      </c>
      <c r="CQ54" s="69"/>
      <c r="CR54" s="186"/>
      <c r="CS54" s="186"/>
      <c r="CT54" s="186"/>
      <c r="CV54" s="186"/>
      <c r="CW54" s="203"/>
      <c r="CY54" s="186"/>
      <c r="DA54" s="203"/>
      <c r="DB54" s="186"/>
    </row>
    <row r="55" spans="2:106" ht="12" customHeight="1" x14ac:dyDescent="0.25">
      <c r="B55" s="204"/>
      <c r="C55" s="205"/>
      <c r="D55" s="108" t="s">
        <v>73</v>
      </c>
      <c r="E55" s="208"/>
      <c r="F55" s="208"/>
      <c r="G55" s="209"/>
      <c r="H55" s="215" t="str">
        <f>IF(AR64&gt;AS64,BT64,BU64)</f>
        <v>1, -1, 1, -1, 1</v>
      </c>
      <c r="I55" s="213"/>
      <c r="J55" s="214"/>
      <c r="K55" s="215" t="str">
        <f>IF(AR58&gt;AS58,BT58,BU58)</f>
        <v>-1, 1, -1, 1, 1</v>
      </c>
      <c r="L55" s="213"/>
      <c r="M55" s="214"/>
      <c r="N55" s="215" t="str">
        <f>IF(AS55&gt;AR55,BT55,BU55)</f>
        <v>-1, 1, 1, 1</v>
      </c>
      <c r="O55" s="213"/>
      <c r="P55" s="214"/>
      <c r="Q55" s="215" t="str">
        <f>IF(AR53&gt;AS53,BT53,BU53)</f>
        <v>1, 1, 1</v>
      </c>
      <c r="R55" s="213"/>
      <c r="S55" s="214"/>
      <c r="T55" s="215"/>
      <c r="U55" s="213"/>
      <c r="V55" s="213"/>
      <c r="W55" s="210"/>
      <c r="X55" s="211"/>
      <c r="Y55" s="210"/>
      <c r="Z55" s="57"/>
      <c r="AA55" s="199"/>
      <c r="AC55" s="200"/>
      <c r="AD55" s="200"/>
      <c r="AE55" s="17" t="str">
        <f>IF(C60=0," ","4-1")</f>
        <v>4-1</v>
      </c>
      <c r="AF55" s="102" t="str">
        <f>IF(C60=0," ",CONCATENATE(D60,"-",D54))</f>
        <v>ТОПЖАРГАН-ОСДЮСШОР-3</v>
      </c>
      <c r="AG55" s="20">
        <v>2</v>
      </c>
      <c r="AH55" s="23">
        <v>1</v>
      </c>
      <c r="AI55" s="20">
        <v>1</v>
      </c>
      <c r="AJ55" s="23">
        <v>2</v>
      </c>
      <c r="AK55" s="20">
        <v>1</v>
      </c>
      <c r="AL55" s="23">
        <v>2</v>
      </c>
      <c r="AM55" s="20">
        <v>1</v>
      </c>
      <c r="AN55" s="23">
        <v>2</v>
      </c>
      <c r="AO55" s="20"/>
      <c r="AP55" s="28"/>
      <c r="AQ55" s="15"/>
      <c r="AR55" s="14">
        <f t="shared" si="145"/>
        <v>1</v>
      </c>
      <c r="AS55" s="14">
        <f t="shared" si="146"/>
        <v>3</v>
      </c>
      <c r="AT55" s="12">
        <f t="shared" si="147"/>
        <v>1</v>
      </c>
      <c r="AU55" s="12">
        <f t="shared" si="148"/>
        <v>0</v>
      </c>
      <c r="AV55" s="12">
        <f t="shared" si="149"/>
        <v>0</v>
      </c>
      <c r="AW55" s="12">
        <f t="shared" si="150"/>
        <v>0</v>
      </c>
      <c r="AX55" s="12">
        <f t="shared" si="151"/>
        <v>0</v>
      </c>
      <c r="AY55" s="11"/>
      <c r="AZ55" s="12">
        <f t="shared" si="152"/>
        <v>0</v>
      </c>
      <c r="BA55" s="12">
        <f t="shared" si="153"/>
        <v>1</v>
      </c>
      <c r="BB55" s="12">
        <f t="shared" si="154"/>
        <v>1</v>
      </c>
      <c r="BC55" s="12">
        <f t="shared" si="155"/>
        <v>1</v>
      </c>
      <c r="BD55" s="12">
        <f t="shared" si="156"/>
        <v>0</v>
      </c>
      <c r="BE55" s="11"/>
      <c r="BF55" s="12">
        <f t="shared" si="157"/>
        <v>1</v>
      </c>
      <c r="BG55" s="12" t="str">
        <f t="shared" si="158"/>
        <v>, -1</v>
      </c>
      <c r="BH55" s="12" t="str">
        <f t="shared" si="159"/>
        <v>, -1</v>
      </c>
      <c r="BI55" s="12" t="str">
        <f t="shared" si="160"/>
        <v>, -1</v>
      </c>
      <c r="BJ55" s="12" t="str">
        <f t="shared" si="161"/>
        <v/>
      </c>
      <c r="BK55" s="11"/>
      <c r="BL55" s="12">
        <f t="shared" si="162"/>
        <v>-1</v>
      </c>
      <c r="BM55" s="12" t="str">
        <f t="shared" si="163"/>
        <v>, 1</v>
      </c>
      <c r="BN55" s="12" t="str">
        <f t="shared" si="164"/>
        <v>, 1</v>
      </c>
      <c r="BO55" s="12" t="str">
        <f t="shared" si="165"/>
        <v>, 1</v>
      </c>
      <c r="BP55" s="12" t="str">
        <f t="shared" si="166"/>
        <v/>
      </c>
      <c r="BQ55" s="11"/>
      <c r="BR55" s="13" t="str">
        <f t="shared" si="167"/>
        <v>1, -1, -1, -1</v>
      </c>
      <c r="BS55" s="13" t="str">
        <f t="shared" si="168"/>
        <v>-1, 1, 1, 1</v>
      </c>
      <c r="BT55" s="13" t="str">
        <f t="shared" si="169"/>
        <v>-1, 1, 1, 1</v>
      </c>
      <c r="BU55" s="5" t="str">
        <f t="shared" si="170"/>
        <v>1 : 3</v>
      </c>
      <c r="BV55" s="223"/>
      <c r="BX55" s="30">
        <v>2</v>
      </c>
      <c r="BY55" s="31" t="s">
        <v>18</v>
      </c>
      <c r="BZ55" s="31" t="s">
        <v>30</v>
      </c>
      <c r="CA55" s="31" t="s">
        <v>16</v>
      </c>
      <c r="CB55" s="31" t="s">
        <v>31</v>
      </c>
      <c r="CC55" s="31" t="s">
        <v>23</v>
      </c>
      <c r="CD55" s="31" t="s">
        <v>28</v>
      </c>
      <c r="CE55" s="31" t="s">
        <v>17</v>
      </c>
      <c r="CF55" s="31" t="s">
        <v>29</v>
      </c>
      <c r="CG55" s="31" t="s">
        <v>20</v>
      </c>
      <c r="CH55" s="31" t="s">
        <v>24</v>
      </c>
      <c r="CJ55" s="30">
        <v>3</v>
      </c>
      <c r="CK55" s="36">
        <f>IF(AS58&gt;AR58,CR57+0.1,CR57-0.1)</f>
        <v>5.9</v>
      </c>
      <c r="CL55" s="36">
        <f>IF(AR61&gt;AS61,CR57+0.1,CR57-0.1)</f>
        <v>5.9</v>
      </c>
      <c r="CM55" s="37"/>
      <c r="CN55" s="36">
        <f>IF(AR65&gt;AS65,CR57+0.1,CR57-0.1)</f>
        <v>6.1</v>
      </c>
      <c r="CO55" s="36">
        <f>IF(AS57&gt;AR57,CR57+0.1,CR57-0.1)</f>
        <v>6.1</v>
      </c>
      <c r="CP55" s="36">
        <f>IF(AR54&gt;AS54,CR57+0.1,CR57-0.1)</f>
        <v>5.9</v>
      </c>
      <c r="CQ55" s="32"/>
      <c r="CR55" s="185">
        <f>W56</f>
        <v>7</v>
      </c>
      <c r="CS55" s="185">
        <f>IF(AND(CR55=CR53,CR55=CR57),BY56,(IF(AND(CR55=CR53,CR55=CR59),BZ56,(IF(AND(CR55=CR53,CR55=CR61),CA56,(IF(AND(CR55=CR53,CR55=CR63),CB56,(IF(AND(CR55=CR57,CR55=CR59),CC56,(IF(AND(CR55=CR57,CR55=CR61),CD56,(IF(AND(CR55=CR57,CR55=CR63),CE56,(IF(AND(CR55=CR59,CR55=CR61),CF56,(IF(AND(CR55=CR59,CR55=CR63),CG56,(IF(AND(CR55=CR61,CR55=CR63),CH56,999)))))))))))))))))))</f>
        <v>999</v>
      </c>
      <c r="CT55" s="185">
        <f t="shared" ref="CT55" si="171">IF(CY55=1,CR55+CS55,CS55)</f>
        <v>999</v>
      </c>
      <c r="CV55" s="185">
        <f>CR55</f>
        <v>7</v>
      </c>
      <c r="CW55" s="202">
        <f>IF(CV55=CV53,CK54,(IF(CV55=CV57,CM54,(IF(CV55=CV59,CN54,(IF(CV55=CV61,CO54,(IF(CV55=CV63,CP54,999)))))))))</f>
        <v>999</v>
      </c>
      <c r="CY55" s="185">
        <f t="shared" ref="CY55" si="172">IF(CS55&lt;&gt;999,1,0)</f>
        <v>0</v>
      </c>
      <c r="DA55" s="202">
        <f>IF(CY55=1,CT55,CW55)</f>
        <v>999</v>
      </c>
      <c r="DB55" s="185">
        <f t="shared" ref="DB55" si="173">IF(DA55&lt;&gt;999,DA55,CV55)</f>
        <v>7</v>
      </c>
    </row>
    <row r="56" spans="2:106" ht="12" customHeight="1" x14ac:dyDescent="0.25">
      <c r="B56" s="187">
        <v>2</v>
      </c>
      <c r="C56" s="189">
        <f>[1]Лист3!$A$3</f>
        <v>42</v>
      </c>
      <c r="D56" s="107" t="s">
        <v>79</v>
      </c>
      <c r="E56" s="58"/>
      <c r="F56" s="47">
        <f>IF(AS64&gt;AR64,2,$AG$3)</f>
        <v>1</v>
      </c>
      <c r="G56" s="48"/>
      <c r="H56" s="191"/>
      <c r="I56" s="192"/>
      <c r="J56" s="206"/>
      <c r="K56" s="46"/>
      <c r="L56" s="47">
        <f>IF(AS61&gt;AR61,2,$AG$3)</f>
        <v>2</v>
      </c>
      <c r="M56" s="48"/>
      <c r="N56" s="46"/>
      <c r="O56" s="47">
        <f>IF(AR52&gt;AS52,2,$AG$3)</f>
        <v>2</v>
      </c>
      <c r="P56" s="48"/>
      <c r="Q56" s="46"/>
      <c r="R56" s="47">
        <f>IF(AR59&gt;AS59,2,$AG$3)</f>
        <v>2</v>
      </c>
      <c r="S56" s="48"/>
      <c r="T56" s="46"/>
      <c r="U56" s="47"/>
      <c r="V56" s="58"/>
      <c r="W56" s="195">
        <f>SUM(F56,I56,L56,O56,R56,U56)</f>
        <v>7</v>
      </c>
      <c r="X56" s="197">
        <f>IF(($AG$3=1),IF(CY55=1,CS55*10,0),0)</f>
        <v>0</v>
      </c>
      <c r="Y56" s="195">
        <v>8</v>
      </c>
      <c r="Z56" s="57"/>
      <c r="AA56" s="199">
        <f>IF(C56="","",VLOOKUP(C56,'[2]Список участников'!A:L,8,FALSE))</f>
        <v>0</v>
      </c>
      <c r="AC56" s="200">
        <f>IF(C56&gt;0,1,0)</f>
        <v>1</v>
      </c>
      <c r="AD56" s="200"/>
      <c r="AE56" s="17" t="str">
        <f>IF(C64=0," ","6-2")</f>
        <v>6-2</v>
      </c>
      <c r="AF56" s="102" t="str">
        <f>IF(C64=0," ",CONCATENATE(D64,"-",D56))</f>
        <v>-ASM</v>
      </c>
      <c r="AG56" s="20"/>
      <c r="AH56" s="23"/>
      <c r="AI56" s="20"/>
      <c r="AJ56" s="23"/>
      <c r="AK56" s="20"/>
      <c r="AL56" s="23"/>
      <c r="AM56" s="20"/>
      <c r="AN56" s="23"/>
      <c r="AO56" s="20"/>
      <c r="AP56" s="28"/>
      <c r="AQ56" s="15"/>
      <c r="AR56" s="14" t="str">
        <f t="shared" si="145"/>
        <v/>
      </c>
      <c r="AS56" s="14" t="str">
        <f t="shared" si="146"/>
        <v/>
      </c>
      <c r="AT56" s="12">
        <f t="shared" si="147"/>
        <v>0</v>
      </c>
      <c r="AU56" s="12">
        <f t="shared" si="148"/>
        <v>0</v>
      </c>
      <c r="AV56" s="12">
        <f t="shared" si="149"/>
        <v>0</v>
      </c>
      <c r="AW56" s="12">
        <f t="shared" si="150"/>
        <v>0</v>
      </c>
      <c r="AX56" s="12">
        <f t="shared" si="151"/>
        <v>0</v>
      </c>
      <c r="AY56" s="11"/>
      <c r="AZ56" s="12">
        <f t="shared" si="152"/>
        <v>0</v>
      </c>
      <c r="BA56" s="12">
        <f t="shared" si="153"/>
        <v>0</v>
      </c>
      <c r="BB56" s="12">
        <f t="shared" si="154"/>
        <v>0</v>
      </c>
      <c r="BC56" s="12">
        <f t="shared" si="155"/>
        <v>0</v>
      </c>
      <c r="BD56" s="12">
        <f t="shared" si="156"/>
        <v>0</v>
      </c>
      <c r="BE56" s="11"/>
      <c r="BF56" s="12" t="str">
        <f t="shared" si="157"/>
        <v/>
      </c>
      <c r="BG56" s="12" t="str">
        <f t="shared" si="158"/>
        <v/>
      </c>
      <c r="BH56" s="12" t="str">
        <f t="shared" si="159"/>
        <v/>
      </c>
      <c r="BI56" s="12" t="str">
        <f t="shared" si="160"/>
        <v/>
      </c>
      <c r="BJ56" s="12" t="str">
        <f t="shared" si="161"/>
        <v/>
      </c>
      <c r="BK56" s="11"/>
      <c r="BL56" s="12" t="str">
        <f t="shared" si="162"/>
        <v/>
      </c>
      <c r="BM56" s="12" t="str">
        <f t="shared" si="163"/>
        <v/>
      </c>
      <c r="BN56" s="12" t="str">
        <f t="shared" si="164"/>
        <v/>
      </c>
      <c r="BO56" s="12" t="str">
        <f t="shared" si="165"/>
        <v/>
      </c>
      <c r="BP56" s="12" t="str">
        <f t="shared" si="166"/>
        <v/>
      </c>
      <c r="BQ56" s="11"/>
      <c r="BR56" s="13" t="str">
        <f t="shared" si="167"/>
        <v/>
      </c>
      <c r="BS56" s="13" t="str">
        <f t="shared" si="168"/>
        <v/>
      </c>
      <c r="BT56" s="13" t="str">
        <f t="shared" si="169"/>
        <v/>
      </c>
      <c r="BU56" s="5" t="str">
        <f t="shared" si="170"/>
        <v/>
      </c>
      <c r="BV56" s="223"/>
      <c r="BX56" s="30"/>
      <c r="BY56" s="34">
        <f>((AS64+AS61)/(AR64+AR61))/10</f>
        <v>0.16666666666666669</v>
      </c>
      <c r="BZ56" s="34">
        <f>((AS64+AR52)/(AR64+AS52))/10</f>
        <v>0.16666666666666669</v>
      </c>
      <c r="CA56" s="34">
        <f>((AS64+AR59)/(AR64+AS59))/10</f>
        <v>0.16666666666666669</v>
      </c>
      <c r="CB56" s="34" t="e">
        <f>((AS64+AS56)/(AR64+AR56))/10</f>
        <v>#VALUE!</v>
      </c>
      <c r="CC56" s="34" t="e">
        <f>((AS61+AR52)/(AR61+AS52))/10</f>
        <v>#DIV/0!</v>
      </c>
      <c r="CD56" s="34" t="e">
        <f>((AS61+AR59)/(AR61+AS59))/10</f>
        <v>#DIV/0!</v>
      </c>
      <c r="CE56" s="34" t="e">
        <f>((AS61+AS56)/(AR61+AR56))/10</f>
        <v>#VALUE!</v>
      </c>
      <c r="CF56" s="34" t="e">
        <f>((AR52+AR59)/(AS52+AS59))/10</f>
        <v>#DIV/0!</v>
      </c>
      <c r="CG56" s="34" t="e">
        <f>((AR52+AS56)/(AS52+AR56))/10</f>
        <v>#VALUE!</v>
      </c>
      <c r="CH56" s="34" t="e">
        <f>((AR59+AS59)/(AS56+AR56))/10</f>
        <v>#VALUE!</v>
      </c>
      <c r="CJ56" s="30">
        <v>4</v>
      </c>
      <c r="CK56" s="36">
        <f>IF(AR55&gt;AS55,CR59+0.1,CR59-0.1)</f>
        <v>4.9000000000000004</v>
      </c>
      <c r="CL56" s="36">
        <f>IF(AS52&gt;AR52,CR59+0.1,CR59-0.1)</f>
        <v>4.9000000000000004</v>
      </c>
      <c r="CM56" s="36">
        <f>IF(AS67&gt;AT67,CR59+0.1,CR59-0.1)</f>
        <v>4.9000000000000004</v>
      </c>
      <c r="CN56" s="35"/>
      <c r="CO56" s="36">
        <f>IF(AS63&gt;AR63,CR59+0.1,CR59-0.1)</f>
        <v>5.0999999999999996</v>
      </c>
      <c r="CP56" s="36">
        <f>IF(AR60&gt;AS60,CR59+0.1,CR59-0.1)</f>
        <v>4.9000000000000004</v>
      </c>
      <c r="CQ56" s="69"/>
      <c r="CR56" s="186"/>
      <c r="CS56" s="186"/>
      <c r="CT56" s="186"/>
      <c r="CV56" s="186"/>
      <c r="CW56" s="203"/>
      <c r="CY56" s="186"/>
      <c r="DA56" s="203"/>
      <c r="DB56" s="186"/>
    </row>
    <row r="57" spans="2:106" ht="12" customHeight="1" x14ac:dyDescent="0.25">
      <c r="B57" s="204"/>
      <c r="C57" s="205"/>
      <c r="D57" s="108" t="s">
        <v>80</v>
      </c>
      <c r="E57" s="212" t="str">
        <f>IF(AS64&gt;AR64,BT64,BU64)</f>
        <v>2 : 3</v>
      </c>
      <c r="F57" s="213"/>
      <c r="G57" s="214"/>
      <c r="H57" s="207"/>
      <c r="I57" s="208"/>
      <c r="J57" s="209"/>
      <c r="K57" s="215" t="str">
        <f>IF(AS61&gt;AR61,BT61,BU61)</f>
        <v>1, 1, 1</v>
      </c>
      <c r="L57" s="213"/>
      <c r="M57" s="214"/>
      <c r="N57" s="215" t="str">
        <f>IF(AR52&gt;AS52,BT52,BU52)</f>
        <v>1, 1, 1</v>
      </c>
      <c r="O57" s="213"/>
      <c r="P57" s="214"/>
      <c r="Q57" s="215" t="str">
        <f>IF(AR59&gt;AS59,BT59,BU59)</f>
        <v>1, 1, 1</v>
      </c>
      <c r="R57" s="213"/>
      <c r="S57" s="214"/>
      <c r="T57" s="215"/>
      <c r="U57" s="213"/>
      <c r="V57" s="213"/>
      <c r="W57" s="210"/>
      <c r="X57" s="211"/>
      <c r="Y57" s="210"/>
      <c r="Z57" s="57"/>
      <c r="AA57" s="199"/>
      <c r="AC57" s="200"/>
      <c r="AD57" s="200"/>
      <c r="AE57" s="17" t="str">
        <f>IF(C62=0," ","5-3")</f>
        <v>5-3</v>
      </c>
      <c r="AF57" s="102" t="str">
        <f>IF(C62=0," ",CONCATENATE(D62,"-",D58))</f>
        <v>ОСДЮСШОР-2-TTPRIME</v>
      </c>
      <c r="AG57" s="20">
        <v>1</v>
      </c>
      <c r="AH57" s="23">
        <v>2</v>
      </c>
      <c r="AI57" s="20">
        <v>1</v>
      </c>
      <c r="AJ57" s="23">
        <v>2</v>
      </c>
      <c r="AK57" s="20">
        <v>1</v>
      </c>
      <c r="AL57" s="23">
        <v>2</v>
      </c>
      <c r="AM57" s="20"/>
      <c r="AN57" s="23"/>
      <c r="AO57" s="20"/>
      <c r="AP57" s="28"/>
      <c r="AQ57" s="15"/>
      <c r="AR57" s="14">
        <f t="shared" si="145"/>
        <v>0</v>
      </c>
      <c r="AS57" s="14">
        <f t="shared" si="146"/>
        <v>3</v>
      </c>
      <c r="AT57" s="12">
        <f t="shared" si="147"/>
        <v>0</v>
      </c>
      <c r="AU57" s="12">
        <f t="shared" si="148"/>
        <v>0</v>
      </c>
      <c r="AV57" s="12">
        <f t="shared" si="149"/>
        <v>0</v>
      </c>
      <c r="AW57" s="12">
        <f t="shared" si="150"/>
        <v>0</v>
      </c>
      <c r="AX57" s="12">
        <f t="shared" si="151"/>
        <v>0</v>
      </c>
      <c r="AY57" s="11"/>
      <c r="AZ57" s="12">
        <f t="shared" si="152"/>
        <v>1</v>
      </c>
      <c r="BA57" s="12">
        <f t="shared" si="153"/>
        <v>1</v>
      </c>
      <c r="BB57" s="12">
        <f t="shared" si="154"/>
        <v>1</v>
      </c>
      <c r="BC57" s="12">
        <f t="shared" si="155"/>
        <v>0</v>
      </c>
      <c r="BD57" s="12">
        <f t="shared" si="156"/>
        <v>0</v>
      </c>
      <c r="BE57" s="11"/>
      <c r="BF57" s="12">
        <f t="shared" si="157"/>
        <v>-1</v>
      </c>
      <c r="BG57" s="12" t="str">
        <f t="shared" si="158"/>
        <v>, -1</v>
      </c>
      <c r="BH57" s="12" t="str">
        <f t="shared" si="159"/>
        <v>, -1</v>
      </c>
      <c r="BI57" s="12" t="str">
        <f t="shared" si="160"/>
        <v/>
      </c>
      <c r="BJ57" s="12" t="str">
        <f t="shared" si="161"/>
        <v/>
      </c>
      <c r="BK57" s="11"/>
      <c r="BL57" s="12">
        <f t="shared" si="162"/>
        <v>1</v>
      </c>
      <c r="BM57" s="12" t="str">
        <f t="shared" si="163"/>
        <v>, 1</v>
      </c>
      <c r="BN57" s="12" t="str">
        <f t="shared" si="164"/>
        <v>, 1</v>
      </c>
      <c r="BO57" s="12" t="str">
        <f t="shared" si="165"/>
        <v/>
      </c>
      <c r="BP57" s="12" t="str">
        <f t="shared" si="166"/>
        <v/>
      </c>
      <c r="BQ57" s="11"/>
      <c r="BR57" s="13" t="str">
        <f t="shared" si="167"/>
        <v>-1, -1, -1</v>
      </c>
      <c r="BS57" s="13" t="str">
        <f t="shared" si="168"/>
        <v>1, 1, 1</v>
      </c>
      <c r="BT57" s="13" t="str">
        <f t="shared" si="169"/>
        <v>1, 1, 1</v>
      </c>
      <c r="BU57" s="5" t="str">
        <f t="shared" si="170"/>
        <v>0 : 3</v>
      </c>
      <c r="BV57" s="223"/>
      <c r="BX57" s="30">
        <v>3</v>
      </c>
      <c r="BY57" s="31" t="s">
        <v>22</v>
      </c>
      <c r="BZ57" s="31" t="s">
        <v>30</v>
      </c>
      <c r="CA57" s="31" t="s">
        <v>16</v>
      </c>
      <c r="CB57" s="31" t="s">
        <v>31</v>
      </c>
      <c r="CC57" s="31" t="s">
        <v>15</v>
      </c>
      <c r="CD57" s="31" t="s">
        <v>19</v>
      </c>
      <c r="CE57" s="31" t="s">
        <v>27</v>
      </c>
      <c r="CF57" s="31" t="s">
        <v>29</v>
      </c>
      <c r="CG57" s="31" t="s">
        <v>20</v>
      </c>
      <c r="CH57" s="31" t="s">
        <v>24</v>
      </c>
      <c r="CJ57" s="30">
        <v>5</v>
      </c>
      <c r="CK57" s="36">
        <f>IF(AS53&gt;AR53,CR61+0.1,CR61-0.1)</f>
        <v>3.9</v>
      </c>
      <c r="CL57" s="36">
        <f>IF(AS59&gt;AR59,CR61+0.1,CR61-0.1)</f>
        <v>3.9</v>
      </c>
      <c r="CM57" s="36">
        <f>IF(AR57&gt;AS57,CR61+0.1,CR61-0.1)</f>
        <v>3.9</v>
      </c>
      <c r="CN57" s="36">
        <f>IF(AR63&gt;AS63,CR61+0.1,CR61-0.1)</f>
        <v>3.9</v>
      </c>
      <c r="CO57" s="37"/>
      <c r="CP57" s="36">
        <f>IF(AR66&gt;AS66,CR61+0.1,CR61-0.1)</f>
        <v>3.9</v>
      </c>
      <c r="CQ57" s="32"/>
      <c r="CR57" s="185">
        <f>W58</f>
        <v>6</v>
      </c>
      <c r="CS57" s="185">
        <f>IF(AND(CR57=CR53,CR57=CR55),BY58,(IF(AND(CR57=CR53,CR57=CR59),BZ58,(IF(AND(CR57=CR53,CR57=CR61),CA58,(IF(AND(CR57=CR53,CR57=CR63),CB58,(IF(AND(CR57=CR55,CR57=CR59),CC58,(IF(AND(CR57=CR55,CR57=CR61),CD58,(IF(AND(CR57=CR55,CR57=CR63),CE58,(IF(AND(CR57=CR59,CR57=CR61),CF58,(IF(AND(CR57=CR59,CR57=CR63),CG58,(IF(AND(CR57=CR61,CR57=CR63),CH58,999)))))))))))))))))))</f>
        <v>999</v>
      </c>
      <c r="CT57" s="185">
        <f t="shared" ref="CT57" si="174">IF(CY57=1,CR57+CS57,CS57)</f>
        <v>999</v>
      </c>
      <c r="CV57" s="185">
        <f>CR57</f>
        <v>6</v>
      </c>
      <c r="CW57" s="202">
        <f>IF(CV57=CV53,CK55,(IF(CV57=CV55,CL55,(IF(CV57=CV59,CN55,(IF(CV57=CV61,CO55,(IF(CV57=CV63,CP55,999)))))))))</f>
        <v>999</v>
      </c>
      <c r="CY57" s="185">
        <f t="shared" ref="CY57" si="175">IF(CS57&lt;&gt;999,1,0)</f>
        <v>0</v>
      </c>
      <c r="DA57" s="202">
        <f>IF(CY57=1,CT57,CW57)</f>
        <v>999</v>
      </c>
      <c r="DB57" s="185">
        <f t="shared" ref="DB57" si="176">IF(DA57&lt;&gt;999,DA57,CV57)</f>
        <v>6</v>
      </c>
    </row>
    <row r="58" spans="2:106" ht="12" customHeight="1" x14ac:dyDescent="0.25">
      <c r="B58" s="187">
        <v>3</v>
      </c>
      <c r="C58" s="189">
        <f>[1]Лист3!$A$4</f>
        <v>49</v>
      </c>
      <c r="D58" s="105" t="s">
        <v>72</v>
      </c>
      <c r="E58" s="58"/>
      <c r="F58" s="47">
        <f>IF(AS58&gt;AR58,2,$AG$3)</f>
        <v>1</v>
      </c>
      <c r="G58" s="48"/>
      <c r="H58" s="46"/>
      <c r="I58" s="47">
        <f>IF(AR61&gt;AS61,2,$AG$3)</f>
        <v>1</v>
      </c>
      <c r="J58" s="48"/>
      <c r="K58" s="191"/>
      <c r="L58" s="192"/>
      <c r="M58" s="206"/>
      <c r="N58" s="46"/>
      <c r="O58" s="47">
        <f>IF(AR65&gt;AS65,2,$AG$3)</f>
        <v>2</v>
      </c>
      <c r="P58" s="48"/>
      <c r="Q58" s="46"/>
      <c r="R58" s="47">
        <f>IF(AS57&gt;AR57,2,$AG$3)</f>
        <v>2</v>
      </c>
      <c r="S58" s="48"/>
      <c r="T58" s="46"/>
      <c r="U58" s="47"/>
      <c r="V58" s="58"/>
      <c r="W58" s="195">
        <f>SUM(F58,I58,L58,O58,R58,U58)</f>
        <v>6</v>
      </c>
      <c r="X58" s="197">
        <f>IF(($AG$3=1),IF(CY57=1,CS57*10,0),0)</f>
        <v>0</v>
      </c>
      <c r="Y58" s="195">
        <v>9</v>
      </c>
      <c r="Z58" s="57"/>
      <c r="AA58" s="199">
        <f>IF(C58="","",VLOOKUP(C58,'[2]Список участников'!A:L,8,FALSE))</f>
        <v>0</v>
      </c>
      <c r="AC58" s="200">
        <f>IF(C58&gt;0,1,0)</f>
        <v>1</v>
      </c>
      <c r="AD58" s="200"/>
      <c r="AE58" s="17" t="s">
        <v>18</v>
      </c>
      <c r="AF58" s="102" t="str">
        <f>IF(C58=0," ",CONCATENATE(D54,"-",D58))</f>
        <v>ОСДЮСШОР-3-TTPRIME</v>
      </c>
      <c r="AG58" s="20">
        <v>1</v>
      </c>
      <c r="AH58" s="23">
        <v>2</v>
      </c>
      <c r="AI58" s="20">
        <v>2</v>
      </c>
      <c r="AJ58" s="23">
        <v>1</v>
      </c>
      <c r="AK58" s="20">
        <v>1</v>
      </c>
      <c r="AL58" s="23">
        <v>2</v>
      </c>
      <c r="AM58" s="20">
        <v>2</v>
      </c>
      <c r="AN58" s="23">
        <v>1</v>
      </c>
      <c r="AO58" s="20">
        <v>2</v>
      </c>
      <c r="AP58" s="28">
        <v>1</v>
      </c>
      <c r="AQ58" s="15"/>
      <c r="AR58" s="14">
        <f t="shared" si="145"/>
        <v>3</v>
      </c>
      <c r="AS58" s="14">
        <f t="shared" si="146"/>
        <v>2</v>
      </c>
      <c r="AT58" s="12">
        <f t="shared" si="147"/>
        <v>0</v>
      </c>
      <c r="AU58" s="12">
        <f t="shared" si="148"/>
        <v>1</v>
      </c>
      <c r="AV58" s="12">
        <f t="shared" si="149"/>
        <v>0</v>
      </c>
      <c r="AW58" s="12">
        <f t="shared" si="150"/>
        <v>1</v>
      </c>
      <c r="AX58" s="12">
        <f t="shared" si="151"/>
        <v>1</v>
      </c>
      <c r="AY58" s="11"/>
      <c r="AZ58" s="12">
        <f t="shared" si="152"/>
        <v>1</v>
      </c>
      <c r="BA58" s="12">
        <f t="shared" si="153"/>
        <v>0</v>
      </c>
      <c r="BB58" s="12">
        <f t="shared" si="154"/>
        <v>1</v>
      </c>
      <c r="BC58" s="12">
        <f t="shared" si="155"/>
        <v>0</v>
      </c>
      <c r="BD58" s="12">
        <f t="shared" si="156"/>
        <v>0</v>
      </c>
      <c r="BE58" s="11"/>
      <c r="BF58" s="12">
        <f t="shared" si="157"/>
        <v>-1</v>
      </c>
      <c r="BG58" s="12" t="str">
        <f t="shared" si="158"/>
        <v>, 1</v>
      </c>
      <c r="BH58" s="12" t="str">
        <f t="shared" si="159"/>
        <v>, -1</v>
      </c>
      <c r="BI58" s="12" t="str">
        <f t="shared" si="160"/>
        <v>, 1</v>
      </c>
      <c r="BJ58" s="12" t="str">
        <f t="shared" si="161"/>
        <v>, 1</v>
      </c>
      <c r="BK58" s="11"/>
      <c r="BL58" s="12">
        <f t="shared" si="162"/>
        <v>1</v>
      </c>
      <c r="BM58" s="12" t="str">
        <f t="shared" si="163"/>
        <v>, -1</v>
      </c>
      <c r="BN58" s="12" t="str">
        <f t="shared" si="164"/>
        <v>, 1</v>
      </c>
      <c r="BO58" s="12" t="str">
        <f t="shared" si="165"/>
        <v>, -1</v>
      </c>
      <c r="BP58" s="12" t="str">
        <f t="shared" si="166"/>
        <v>, -1</v>
      </c>
      <c r="BQ58" s="11"/>
      <c r="BR58" s="13" t="str">
        <f t="shared" si="167"/>
        <v>-1, 1, -1, 1, 1</v>
      </c>
      <c r="BS58" s="13" t="str">
        <f t="shared" si="168"/>
        <v>1, -1, 1, -1, -1</v>
      </c>
      <c r="BT58" s="13" t="str">
        <f t="shared" si="169"/>
        <v>-1, 1, -1, 1, 1</v>
      </c>
      <c r="BU58" s="5" t="str">
        <f t="shared" si="170"/>
        <v>2 : 3</v>
      </c>
      <c r="BV58" s="223"/>
      <c r="BX58" s="30"/>
      <c r="BY58" s="34">
        <f>((AS58+AR61)/(AR58+AS61))/10</f>
        <v>3.3333333333333333E-2</v>
      </c>
      <c r="BZ58" s="34">
        <f>((AS58+AR65)/(AR58+AS65))/10</f>
        <v>0.16666666666666669</v>
      </c>
      <c r="CA58" s="34">
        <f>((AS58+AS57)/(AR58+AR57))/10</f>
        <v>0.16666666666666669</v>
      </c>
      <c r="CB58" s="34" t="e">
        <f>((AS58+AR54)/(AR58+AS54))/10</f>
        <v>#VALUE!</v>
      </c>
      <c r="CC58" s="34">
        <f>((AR61+AR65)/(AS61+AS65))/10</f>
        <v>0.1</v>
      </c>
      <c r="CD58" s="34">
        <f>((AR61+AS57)/(AS61+AR57))/10</f>
        <v>0.1</v>
      </c>
      <c r="CE58" s="34" t="e">
        <f>((AR61+AR54)/(AS61+AS54))/10</f>
        <v>#VALUE!</v>
      </c>
      <c r="CF58" s="34" t="e">
        <f>((AR65+AS57)/(AS65+AR57))/10</f>
        <v>#DIV/0!</v>
      </c>
      <c r="CG58" s="34" t="e">
        <f>((AR65+AR54)/(AS65+AS54))/10</f>
        <v>#VALUE!</v>
      </c>
      <c r="CH58" s="34" t="e">
        <f>((AS57+AR54)/(AR57+AS54))/10</f>
        <v>#VALUE!</v>
      </c>
      <c r="CJ58" s="30">
        <v>6</v>
      </c>
      <c r="CK58" s="36">
        <f>IF(AR62&gt;AS62,CR63+0.1,CR63-0.1)</f>
        <v>-0.1</v>
      </c>
      <c r="CL58" s="36">
        <f>IF(AR56&gt;AS56,CR63+0.1,CR63-0.1)</f>
        <v>-0.1</v>
      </c>
      <c r="CM58" s="36">
        <f>IF(AS54&gt;AR54,CR63+0.1,CR63-0.1)</f>
        <v>-0.1</v>
      </c>
      <c r="CN58" s="36">
        <f>IF(AS60&gt;AR60,CR63+0.1,CR63-0.1)</f>
        <v>-0.1</v>
      </c>
      <c r="CO58" s="36">
        <f>IF(AS66&gt;AR66,CR63+0.1,CR63-0.1)</f>
        <v>-0.1</v>
      </c>
      <c r="CP58" s="35"/>
      <c r="CQ58" s="69"/>
      <c r="CR58" s="186"/>
      <c r="CS58" s="186"/>
      <c r="CT58" s="186"/>
      <c r="CV58" s="186"/>
      <c r="CW58" s="203"/>
      <c r="CY58" s="186"/>
      <c r="DA58" s="203"/>
      <c r="DB58" s="186"/>
    </row>
    <row r="59" spans="2:106" ht="12" customHeight="1" x14ac:dyDescent="0.25">
      <c r="B59" s="204"/>
      <c r="C59" s="205"/>
      <c r="D59" s="106" t="s">
        <v>73</v>
      </c>
      <c r="E59" s="212" t="str">
        <f>IF(AS58&gt;AR58,BT58,BU58)</f>
        <v>2 : 3</v>
      </c>
      <c r="F59" s="213"/>
      <c r="G59" s="214"/>
      <c r="H59" s="215" t="str">
        <f>IF(AR61&gt;AS61,BT61,BU61)</f>
        <v>0 : 3</v>
      </c>
      <c r="I59" s="213"/>
      <c r="J59" s="214"/>
      <c r="K59" s="207"/>
      <c r="L59" s="208"/>
      <c r="M59" s="209"/>
      <c r="N59" s="215" t="str">
        <f>IF(AR65&gt;AS65,BT65,BU65)</f>
        <v>1, 1, 1</v>
      </c>
      <c r="O59" s="213"/>
      <c r="P59" s="214"/>
      <c r="Q59" s="215" t="str">
        <f>IF(AS57&gt;AR57,BT57,BU57)</f>
        <v>1, 1, 1</v>
      </c>
      <c r="R59" s="213"/>
      <c r="S59" s="214"/>
      <c r="T59" s="215"/>
      <c r="U59" s="213"/>
      <c r="V59" s="213"/>
      <c r="W59" s="210"/>
      <c r="X59" s="211"/>
      <c r="Y59" s="210"/>
      <c r="Z59" s="57"/>
      <c r="AA59" s="199"/>
      <c r="AC59" s="200"/>
      <c r="AD59" s="200"/>
      <c r="AE59" s="17" t="str">
        <f>IF(C62=0," ","2-5")</f>
        <v>2-5</v>
      </c>
      <c r="AF59" s="102" t="str">
        <f>IF(C62=0," ",CONCATENATE(D56,"-",D62))</f>
        <v>ASM-ОСДЮСШОР-2</v>
      </c>
      <c r="AG59" s="20">
        <v>2</v>
      </c>
      <c r="AH59" s="23">
        <v>1</v>
      </c>
      <c r="AI59" s="20">
        <v>2</v>
      </c>
      <c r="AJ59" s="23">
        <v>1</v>
      </c>
      <c r="AK59" s="20">
        <v>2</v>
      </c>
      <c r="AL59" s="23">
        <v>1</v>
      </c>
      <c r="AM59" s="20"/>
      <c r="AN59" s="23"/>
      <c r="AO59" s="20"/>
      <c r="AP59" s="28"/>
      <c r="AQ59" s="15"/>
      <c r="AR59" s="14">
        <f t="shared" si="145"/>
        <v>3</v>
      </c>
      <c r="AS59" s="14">
        <f t="shared" si="146"/>
        <v>0</v>
      </c>
      <c r="AT59" s="12">
        <f t="shared" si="147"/>
        <v>1</v>
      </c>
      <c r="AU59" s="12">
        <f t="shared" si="148"/>
        <v>1</v>
      </c>
      <c r="AV59" s="12">
        <f t="shared" si="149"/>
        <v>1</v>
      </c>
      <c r="AW59" s="12">
        <f t="shared" si="150"/>
        <v>0</v>
      </c>
      <c r="AX59" s="12">
        <f t="shared" si="151"/>
        <v>0</v>
      </c>
      <c r="AY59" s="11"/>
      <c r="AZ59" s="12">
        <f t="shared" si="152"/>
        <v>0</v>
      </c>
      <c r="BA59" s="12">
        <f t="shared" si="153"/>
        <v>0</v>
      </c>
      <c r="BB59" s="12">
        <f t="shared" si="154"/>
        <v>0</v>
      </c>
      <c r="BC59" s="12">
        <f t="shared" si="155"/>
        <v>0</v>
      </c>
      <c r="BD59" s="12">
        <f t="shared" si="156"/>
        <v>0</v>
      </c>
      <c r="BE59" s="11"/>
      <c r="BF59" s="12">
        <f t="shared" si="157"/>
        <v>1</v>
      </c>
      <c r="BG59" s="12" t="str">
        <f t="shared" si="158"/>
        <v>, 1</v>
      </c>
      <c r="BH59" s="12" t="str">
        <f t="shared" si="159"/>
        <v>, 1</v>
      </c>
      <c r="BI59" s="12" t="str">
        <f t="shared" si="160"/>
        <v/>
      </c>
      <c r="BJ59" s="12" t="str">
        <f t="shared" si="161"/>
        <v/>
      </c>
      <c r="BK59" s="11"/>
      <c r="BL59" s="12">
        <f t="shared" si="162"/>
        <v>-1</v>
      </c>
      <c r="BM59" s="12" t="str">
        <f t="shared" si="163"/>
        <v>, -1</v>
      </c>
      <c r="BN59" s="12" t="str">
        <f t="shared" si="164"/>
        <v>, -1</v>
      </c>
      <c r="BO59" s="12" t="str">
        <f t="shared" si="165"/>
        <v/>
      </c>
      <c r="BP59" s="12" t="str">
        <f t="shared" si="166"/>
        <v/>
      </c>
      <c r="BQ59" s="11"/>
      <c r="BR59" s="13" t="str">
        <f t="shared" si="167"/>
        <v>1, 1, 1</v>
      </c>
      <c r="BS59" s="13" t="str">
        <f t="shared" si="168"/>
        <v>-1, -1, -1</v>
      </c>
      <c r="BT59" s="13" t="str">
        <f t="shared" si="169"/>
        <v>1, 1, 1</v>
      </c>
      <c r="BU59" s="5" t="str">
        <f t="shared" si="170"/>
        <v>0 : 3</v>
      </c>
      <c r="BV59" s="223"/>
      <c r="BX59" s="30">
        <v>4</v>
      </c>
      <c r="BY59" s="31" t="s">
        <v>22</v>
      </c>
      <c r="BZ59" s="31" t="s">
        <v>18</v>
      </c>
      <c r="CA59" s="31" t="s">
        <v>16</v>
      </c>
      <c r="CB59" s="31" t="s">
        <v>31</v>
      </c>
      <c r="CC59" s="31" t="s">
        <v>26</v>
      </c>
      <c r="CD59" s="31" t="s">
        <v>19</v>
      </c>
      <c r="CE59" s="31" t="s">
        <v>27</v>
      </c>
      <c r="CF59" s="31" t="s">
        <v>28</v>
      </c>
      <c r="CG59" s="31" t="s">
        <v>17</v>
      </c>
      <c r="CH59" s="31" t="s">
        <v>24</v>
      </c>
      <c r="CJ59" s="69"/>
      <c r="CK59" s="32"/>
      <c r="CL59" s="32"/>
      <c r="CM59" s="32"/>
      <c r="CN59" s="32"/>
      <c r="CO59" s="32"/>
      <c r="CP59" s="32"/>
      <c r="CQ59" s="32"/>
      <c r="CR59" s="185">
        <f>W60</f>
        <v>5</v>
      </c>
      <c r="CS59" s="185">
        <f>IF(AND(CR59=CR53,CR59=CR55),BY60,(IF(AND(CR59=CR53,CR59=CR57),BZ60,(IF(AND(CR59=CR53,CR59=CR61),CA60,(IF(AND(CR59=CR53,CR59=CR63),CB60,(IF(AND(CR59=CR55,CR59=CR57),CC60,(IF(AND(CR59=CR55,CR59=CR61),CD60,(IF(AND(CR59=CR55,CR59=CR63),CE60,(IF(AND(CR59=CR57,CR59=CR61),CF60,(IF(AND(CR59=CR57,CR59=CR63),CG60,(IF(AND(CR59=CR61,CR59=CR63),CH60,999)))))))))))))))))))</f>
        <v>999</v>
      </c>
      <c r="CT59" s="185">
        <f t="shared" ref="CT59" si="177">IF(CY59=1,CR59+CS59,CS59)</f>
        <v>999</v>
      </c>
      <c r="CV59" s="185">
        <f>CR59</f>
        <v>5</v>
      </c>
      <c r="CW59" s="202">
        <f>IF(CV59=CV53,CK56,(IF(CV59=CV55,CL56,(IF(CV59=CV57,CM56,(IF(CV59=CV61,CO56,(IF(CV59=CV63,CP56,999)))))))))</f>
        <v>999</v>
      </c>
      <c r="CY59" s="185">
        <f t="shared" ref="CY59" si="178">IF(CS59&lt;&gt;999,1,0)</f>
        <v>0</v>
      </c>
      <c r="DA59" s="202">
        <f>IF(CY59=1,CT59,CW59)</f>
        <v>999</v>
      </c>
      <c r="DB59" s="185">
        <f t="shared" ref="DB59" si="179">IF(DA59&lt;&gt;999,DA59,CV59)</f>
        <v>5</v>
      </c>
    </row>
    <row r="60" spans="2:106" ht="12" customHeight="1" x14ac:dyDescent="0.25">
      <c r="B60" s="187">
        <v>4</v>
      </c>
      <c r="C60" s="189">
        <f>[1]Лист3!$A$5</f>
        <v>96</v>
      </c>
      <c r="D60" s="105" t="s">
        <v>81</v>
      </c>
      <c r="E60" s="58"/>
      <c r="F60" s="47">
        <f>IF(AR55&gt;AS55,2,$AG$3)</f>
        <v>1</v>
      </c>
      <c r="G60" s="48"/>
      <c r="H60" s="46"/>
      <c r="I60" s="47">
        <f>IF(AS52&gt;AR52,2,$AG$3)</f>
        <v>1</v>
      </c>
      <c r="J60" s="48"/>
      <c r="K60" s="46"/>
      <c r="L60" s="47">
        <f>IF(AS65&gt;AR65,2,$AG$3)</f>
        <v>1</v>
      </c>
      <c r="M60" s="48"/>
      <c r="N60" s="191"/>
      <c r="O60" s="192"/>
      <c r="P60" s="206"/>
      <c r="Q60" s="46"/>
      <c r="R60" s="47">
        <f>IF(AS63&gt;AR63,2,$AG$3)</f>
        <v>2</v>
      </c>
      <c r="S60" s="48"/>
      <c r="T60" s="46"/>
      <c r="U60" s="47"/>
      <c r="V60" s="58"/>
      <c r="W60" s="195">
        <f>SUM(F60,I60,L60,O60,R60,U60)</f>
        <v>5</v>
      </c>
      <c r="X60" s="197">
        <f>IF(($AG$3=1),IF(CY59=1,CS59*10,0),0)</f>
        <v>0</v>
      </c>
      <c r="Y60" s="195">
        <v>10</v>
      </c>
      <c r="Z60" s="57"/>
      <c r="AA60" s="199">
        <f>IF(C60="","",VLOOKUP(C60,'[2]Список участников'!A:L,8,FALSE))</f>
        <v>0</v>
      </c>
      <c r="AC60" s="200">
        <f>IF(C60&gt;0,1,0)</f>
        <v>1</v>
      </c>
      <c r="AD60" s="200"/>
      <c r="AE60" s="17" t="str">
        <f>IF(C64=0," ","4-6")</f>
        <v>4-6</v>
      </c>
      <c r="AF60" s="102" t="str">
        <f>IF(C64=0," ",CONCATENATE(D60,"-",D64))</f>
        <v>ТОПЖАРГАН-</v>
      </c>
      <c r="AG60" s="20"/>
      <c r="AH60" s="23"/>
      <c r="AI60" s="20"/>
      <c r="AJ60" s="23"/>
      <c r="AK60" s="20"/>
      <c r="AL60" s="23"/>
      <c r="AM60" s="20"/>
      <c r="AN60" s="23"/>
      <c r="AO60" s="20"/>
      <c r="AP60" s="28"/>
      <c r="AQ60" s="15"/>
      <c r="AR60" s="14" t="str">
        <f t="shared" si="145"/>
        <v/>
      </c>
      <c r="AS60" s="14" t="str">
        <f t="shared" si="146"/>
        <v/>
      </c>
      <c r="AT60" s="12">
        <f t="shared" si="147"/>
        <v>0</v>
      </c>
      <c r="AU60" s="12">
        <f t="shared" si="148"/>
        <v>0</v>
      </c>
      <c r="AV60" s="12">
        <f t="shared" si="149"/>
        <v>0</v>
      </c>
      <c r="AW60" s="12">
        <f t="shared" si="150"/>
        <v>0</v>
      </c>
      <c r="AX60" s="12">
        <f t="shared" si="151"/>
        <v>0</v>
      </c>
      <c r="AY60" s="11"/>
      <c r="AZ60" s="12">
        <f t="shared" si="152"/>
        <v>0</v>
      </c>
      <c r="BA60" s="12">
        <f t="shared" si="153"/>
        <v>0</v>
      </c>
      <c r="BB60" s="12">
        <f t="shared" si="154"/>
        <v>0</v>
      </c>
      <c r="BC60" s="12">
        <f t="shared" si="155"/>
        <v>0</v>
      </c>
      <c r="BD60" s="12">
        <f t="shared" si="156"/>
        <v>0</v>
      </c>
      <c r="BE60" s="11"/>
      <c r="BF60" s="12" t="str">
        <f t="shared" si="157"/>
        <v/>
      </c>
      <c r="BG60" s="12" t="str">
        <f t="shared" si="158"/>
        <v/>
      </c>
      <c r="BH60" s="12" t="str">
        <f t="shared" si="159"/>
        <v/>
      </c>
      <c r="BI60" s="12" t="str">
        <f t="shared" si="160"/>
        <v/>
      </c>
      <c r="BJ60" s="12" t="str">
        <f t="shared" si="161"/>
        <v/>
      </c>
      <c r="BK60" s="11"/>
      <c r="BL60" s="12" t="str">
        <f t="shared" si="162"/>
        <v/>
      </c>
      <c r="BM60" s="12" t="str">
        <f t="shared" si="163"/>
        <v/>
      </c>
      <c r="BN60" s="12" t="str">
        <f t="shared" si="164"/>
        <v/>
      </c>
      <c r="BO60" s="12" t="str">
        <f t="shared" si="165"/>
        <v/>
      </c>
      <c r="BP60" s="12" t="str">
        <f t="shared" si="166"/>
        <v/>
      </c>
      <c r="BQ60" s="11"/>
      <c r="BR60" s="13" t="str">
        <f t="shared" si="167"/>
        <v/>
      </c>
      <c r="BS60" s="13" t="str">
        <f t="shared" si="168"/>
        <v/>
      </c>
      <c r="BT60" s="13" t="str">
        <f t="shared" si="169"/>
        <v/>
      </c>
      <c r="BU60" s="5" t="str">
        <f t="shared" si="170"/>
        <v/>
      </c>
      <c r="BV60" s="223"/>
      <c r="BX60" s="30"/>
      <c r="BY60" s="34">
        <f>((AR55+AS52)/(AS55+AR52))/10</f>
        <v>1.6666666666666666E-2</v>
      </c>
      <c r="BZ60" s="34">
        <f>((AR55+AS65)/(AS55+AR65))/10</f>
        <v>1.6666666666666666E-2</v>
      </c>
      <c r="CA60" s="34">
        <f>((AR55+AS63)/(AS55+AR63))/10</f>
        <v>0.08</v>
      </c>
      <c r="CB60" s="34" t="e">
        <f>((AR55+AR60)/(AS55+AS60))/10</f>
        <v>#VALUE!</v>
      </c>
      <c r="CC60" s="34">
        <f>((AS52+AS65)/(AR52+AR65))/10</f>
        <v>0</v>
      </c>
      <c r="CD60" s="34">
        <f>((AS52+AS63)/(AR52+AR63))/10</f>
        <v>0.06</v>
      </c>
      <c r="CE60" s="34" t="e">
        <f>((AS52+AR60)/(AR52+AS60))/10</f>
        <v>#VALUE!</v>
      </c>
      <c r="CF60" s="34">
        <f>((AS65+AS63)/(AR65+AR63))/10</f>
        <v>0.06</v>
      </c>
      <c r="CG60" s="34" t="e">
        <f>((AS65+AR60)/(AR65+AS60))/10</f>
        <v>#VALUE!</v>
      </c>
      <c r="CH60" s="34" t="e">
        <f>((AS63+AR60)/(AR63+AS60))/10</f>
        <v>#VALUE!</v>
      </c>
      <c r="CJ60" s="69"/>
      <c r="CK60" s="69"/>
      <c r="CL60" s="69"/>
      <c r="CM60" s="69"/>
      <c r="CN60" s="69"/>
      <c r="CO60" s="69"/>
      <c r="CP60" s="69"/>
      <c r="CQ60" s="69"/>
      <c r="CR60" s="186"/>
      <c r="CS60" s="186"/>
      <c r="CT60" s="186"/>
      <c r="CV60" s="186"/>
      <c r="CW60" s="203"/>
      <c r="CY60" s="186"/>
      <c r="DA60" s="203"/>
      <c r="DB60" s="186"/>
    </row>
    <row r="61" spans="2:106" ht="12" customHeight="1" x14ac:dyDescent="0.25">
      <c r="B61" s="204"/>
      <c r="C61" s="205"/>
      <c r="D61" s="104" t="s">
        <v>47</v>
      </c>
      <c r="E61" s="212" t="str">
        <f>IF(AR55&gt;AS55,BT55,BU55)</f>
        <v>1 : 3</v>
      </c>
      <c r="F61" s="213"/>
      <c r="G61" s="214"/>
      <c r="H61" s="215" t="str">
        <f>IF(AS52&gt;AR52,BT52,BU52)</f>
        <v>0 : 3</v>
      </c>
      <c r="I61" s="213"/>
      <c r="J61" s="214"/>
      <c r="K61" s="215" t="str">
        <f>IF(AS65&gt;AR65,BT65,BU65)</f>
        <v>0 : 3</v>
      </c>
      <c r="L61" s="213"/>
      <c r="M61" s="214"/>
      <c r="N61" s="207"/>
      <c r="O61" s="208"/>
      <c r="P61" s="209"/>
      <c r="Q61" s="215" t="str">
        <f>IF(AS63&gt;AR63,BT63,BU63)</f>
        <v>1, -1, -1, 1, 1</v>
      </c>
      <c r="R61" s="213"/>
      <c r="S61" s="214"/>
      <c r="T61" s="215"/>
      <c r="U61" s="213"/>
      <c r="V61" s="213"/>
      <c r="W61" s="210"/>
      <c r="X61" s="211"/>
      <c r="Y61" s="210"/>
      <c r="Z61" s="57"/>
      <c r="AA61" s="199"/>
      <c r="AC61" s="200"/>
      <c r="AD61" s="200"/>
      <c r="AE61" s="17" t="s">
        <v>21</v>
      </c>
      <c r="AF61" s="102" t="str">
        <f>CONCATENATE(D58,"-",D56)</f>
        <v>TTPRIME-ASM</v>
      </c>
      <c r="AG61" s="20">
        <v>1</v>
      </c>
      <c r="AH61" s="23">
        <v>2</v>
      </c>
      <c r="AI61" s="20">
        <v>1</v>
      </c>
      <c r="AJ61" s="23">
        <v>2</v>
      </c>
      <c r="AK61" s="20">
        <v>1</v>
      </c>
      <c r="AL61" s="23">
        <v>2</v>
      </c>
      <c r="AM61" s="20"/>
      <c r="AN61" s="23"/>
      <c r="AO61" s="20"/>
      <c r="AP61" s="28"/>
      <c r="AQ61" s="15"/>
      <c r="AR61" s="14">
        <f t="shared" si="145"/>
        <v>0</v>
      </c>
      <c r="AS61" s="14">
        <f t="shared" si="146"/>
        <v>3</v>
      </c>
      <c r="AT61" s="12">
        <f t="shared" si="147"/>
        <v>0</v>
      </c>
      <c r="AU61" s="12">
        <f t="shared" si="148"/>
        <v>0</v>
      </c>
      <c r="AV61" s="12">
        <f t="shared" si="149"/>
        <v>0</v>
      </c>
      <c r="AW61" s="12">
        <f t="shared" si="150"/>
        <v>0</v>
      </c>
      <c r="AX61" s="12">
        <f t="shared" si="151"/>
        <v>0</v>
      </c>
      <c r="AY61" s="11"/>
      <c r="AZ61" s="12">
        <f t="shared" si="152"/>
        <v>1</v>
      </c>
      <c r="BA61" s="12">
        <f t="shared" si="153"/>
        <v>1</v>
      </c>
      <c r="BB61" s="12">
        <f t="shared" si="154"/>
        <v>1</v>
      </c>
      <c r="BC61" s="12">
        <f t="shared" si="155"/>
        <v>0</v>
      </c>
      <c r="BD61" s="12">
        <f t="shared" si="156"/>
        <v>0</v>
      </c>
      <c r="BE61" s="11"/>
      <c r="BF61" s="12">
        <f t="shared" si="157"/>
        <v>-1</v>
      </c>
      <c r="BG61" s="12" t="str">
        <f t="shared" si="158"/>
        <v>, -1</v>
      </c>
      <c r="BH61" s="12" t="str">
        <f t="shared" si="159"/>
        <v>, -1</v>
      </c>
      <c r="BI61" s="12" t="str">
        <f t="shared" si="160"/>
        <v/>
      </c>
      <c r="BJ61" s="12" t="str">
        <f t="shared" si="161"/>
        <v/>
      </c>
      <c r="BK61" s="11"/>
      <c r="BL61" s="12">
        <f t="shared" si="162"/>
        <v>1</v>
      </c>
      <c r="BM61" s="12" t="str">
        <f t="shared" si="163"/>
        <v>, 1</v>
      </c>
      <c r="BN61" s="12" t="str">
        <f t="shared" si="164"/>
        <v>, 1</v>
      </c>
      <c r="BO61" s="12" t="str">
        <f t="shared" si="165"/>
        <v/>
      </c>
      <c r="BP61" s="12" t="str">
        <f t="shared" si="166"/>
        <v/>
      </c>
      <c r="BQ61" s="11"/>
      <c r="BR61" s="13" t="str">
        <f t="shared" si="167"/>
        <v>-1, -1, -1</v>
      </c>
      <c r="BS61" s="13" t="str">
        <f t="shared" si="168"/>
        <v>1, 1, 1</v>
      </c>
      <c r="BT61" s="13" t="str">
        <f t="shared" si="169"/>
        <v>1, 1, 1</v>
      </c>
      <c r="BU61" s="5" t="str">
        <f t="shared" si="170"/>
        <v>0 : 3</v>
      </c>
      <c r="BV61" s="223"/>
      <c r="BX61" s="30">
        <v>5</v>
      </c>
      <c r="BY61" s="31" t="s">
        <v>22</v>
      </c>
      <c r="BZ61" s="31" t="s">
        <v>18</v>
      </c>
      <c r="CA61" s="31" t="s">
        <v>30</v>
      </c>
      <c r="CB61" s="31" t="s">
        <v>31</v>
      </c>
      <c r="CC61" s="31" t="s">
        <v>26</v>
      </c>
      <c r="CD61" s="31" t="s">
        <v>15</v>
      </c>
      <c r="CE61" s="31" t="s">
        <v>27</v>
      </c>
      <c r="CF61" s="31" t="s">
        <v>23</v>
      </c>
      <c r="CG61" s="31" t="s">
        <v>17</v>
      </c>
      <c r="CH61" s="31" t="s">
        <v>20</v>
      </c>
      <c r="CJ61" s="69"/>
      <c r="CK61" s="32"/>
      <c r="CL61" s="32"/>
      <c r="CM61" s="32"/>
      <c r="CN61" s="32"/>
      <c r="CO61" s="32"/>
      <c r="CP61" s="32"/>
      <c r="CQ61" s="32"/>
      <c r="CR61" s="185">
        <f>W62</f>
        <v>4</v>
      </c>
      <c r="CS61" s="185">
        <f>IF(AND(CR61=CR53,CR61=CR55),BY62,(IF(AND(CR61=CR53,CR61=CR57),BZ62,(IF(AND(CR61=CR53,CR61=CR59),CA62,(IF(AND(CR61=CR53,CR61=CR63),CB62,(IF(AND(CR61=CR55,CR61=CR57),CC62,(IF(AND(CR61=CR55,CR61=CR59),CD62,(IF(AND(CR61=CR55,CR61=CR63),CE62,(IF(AND(CR61=CR57,CR61=CR59),CF62,(IF(AND(CR61=CR57,CR61=CR63),CG62,(IF(AND(CR61=CR59,CR61=CR63),CH62,999)))))))))))))))))))</f>
        <v>999</v>
      </c>
      <c r="CT61" s="185">
        <f t="shared" ref="CT61" si="180">IF(CY61=1,CR61+CS61,CS61)</f>
        <v>999</v>
      </c>
      <c r="CV61" s="185">
        <f>CR61</f>
        <v>4</v>
      </c>
      <c r="CW61" s="202">
        <f>IF(CV61=CV53,CK57,(IF(CV61=CV55,CL57,(IF(CV61=CV57,CM57,(IF(CV61=CV59,CN57,(IF(CV61=CV63,CP57,999)))))))))</f>
        <v>999</v>
      </c>
      <c r="CY61" s="185">
        <f t="shared" ref="CY61" si="181">IF(CS61&lt;&gt;999,1,0)</f>
        <v>0</v>
      </c>
      <c r="DA61" s="202">
        <f>IF(CY61=1,CT61,CW61)</f>
        <v>999</v>
      </c>
      <c r="DB61" s="185">
        <f t="shared" ref="DB61" si="182">IF(DA61&lt;&gt;999,DA61,CV61)</f>
        <v>4</v>
      </c>
    </row>
    <row r="62" spans="2:106" ht="12" customHeight="1" x14ac:dyDescent="0.25">
      <c r="B62" s="187">
        <v>5</v>
      </c>
      <c r="C62" s="189">
        <f>[1]Лист3!$A$6</f>
        <v>98</v>
      </c>
      <c r="D62" s="105" t="s">
        <v>82</v>
      </c>
      <c r="E62" s="58"/>
      <c r="F62" s="47">
        <f>IF(AS53&gt;AR53,2,$AG$3)</f>
        <v>1</v>
      </c>
      <c r="G62" s="48"/>
      <c r="H62" s="46"/>
      <c r="I62" s="47">
        <f>IF(AS59&gt;AR59,2,$AG$3)</f>
        <v>1</v>
      </c>
      <c r="J62" s="48"/>
      <c r="K62" s="46"/>
      <c r="L62" s="47">
        <f>IF(AR57&gt;AS57,2,$AG$3)</f>
        <v>1</v>
      </c>
      <c r="M62" s="48"/>
      <c r="N62" s="46"/>
      <c r="O62" s="47">
        <f>IF(AR63&gt;AS63,2,$AG$3)</f>
        <v>1</v>
      </c>
      <c r="P62" s="48"/>
      <c r="Q62" s="191"/>
      <c r="R62" s="192"/>
      <c r="S62" s="206"/>
      <c r="T62" s="46"/>
      <c r="U62" s="47"/>
      <c r="V62" s="58"/>
      <c r="W62" s="195">
        <f>SUM(F62,I62,L62,O62,R62,U62)</f>
        <v>4</v>
      </c>
      <c r="X62" s="197">
        <f>IF(($AG$3=1),IF(CY61=1,CS61*10,0),0)</f>
        <v>0</v>
      </c>
      <c r="Y62" s="195">
        <v>11</v>
      </c>
      <c r="Z62" s="57"/>
      <c r="AA62" s="199">
        <f>IF(C62="","",VLOOKUP(C62,'[2]Список участников'!A:L,8,FALSE))</f>
        <v>0</v>
      </c>
      <c r="AC62" s="200">
        <f>IF(C62&gt;0,1,0)</f>
        <v>1</v>
      </c>
      <c r="AD62" s="200"/>
      <c r="AE62" s="17" t="str">
        <f>IF(C64=0," ","6-1")</f>
        <v>6-1</v>
      </c>
      <c r="AF62" s="102" t="str">
        <f>IF(C64=0," ",CONCATENATE(D64,"-",D54))</f>
        <v>-ОСДЮСШОР-3</v>
      </c>
      <c r="AG62" s="20"/>
      <c r="AH62" s="23"/>
      <c r="AI62" s="20"/>
      <c r="AJ62" s="23"/>
      <c r="AK62" s="20"/>
      <c r="AL62" s="23"/>
      <c r="AM62" s="20"/>
      <c r="AN62" s="23"/>
      <c r="AO62" s="20"/>
      <c r="AP62" s="28"/>
      <c r="AQ62" s="15"/>
      <c r="AR62" s="14" t="str">
        <f t="shared" si="145"/>
        <v/>
      </c>
      <c r="AS62" s="14" t="str">
        <f t="shared" si="146"/>
        <v/>
      </c>
      <c r="AT62" s="12">
        <f t="shared" si="147"/>
        <v>0</v>
      </c>
      <c r="AU62" s="12">
        <f t="shared" si="148"/>
        <v>0</v>
      </c>
      <c r="AV62" s="12">
        <f t="shared" si="149"/>
        <v>0</v>
      </c>
      <c r="AW62" s="12">
        <f t="shared" si="150"/>
        <v>0</v>
      </c>
      <c r="AX62" s="12">
        <f t="shared" si="151"/>
        <v>0</v>
      </c>
      <c r="AY62" s="11"/>
      <c r="AZ62" s="12">
        <f t="shared" si="152"/>
        <v>0</v>
      </c>
      <c r="BA62" s="12">
        <f t="shared" si="153"/>
        <v>0</v>
      </c>
      <c r="BB62" s="12">
        <f t="shared" si="154"/>
        <v>0</v>
      </c>
      <c r="BC62" s="12">
        <f t="shared" si="155"/>
        <v>0</v>
      </c>
      <c r="BD62" s="12">
        <f t="shared" si="156"/>
        <v>0</v>
      </c>
      <c r="BE62" s="11"/>
      <c r="BF62" s="12" t="str">
        <f t="shared" si="157"/>
        <v/>
      </c>
      <c r="BG62" s="12" t="str">
        <f t="shared" si="158"/>
        <v/>
      </c>
      <c r="BH62" s="12" t="str">
        <f t="shared" si="159"/>
        <v/>
      </c>
      <c r="BI62" s="12" t="str">
        <f t="shared" si="160"/>
        <v/>
      </c>
      <c r="BJ62" s="12" t="str">
        <f t="shared" si="161"/>
        <v/>
      </c>
      <c r="BK62" s="11"/>
      <c r="BL62" s="12" t="str">
        <f t="shared" si="162"/>
        <v/>
      </c>
      <c r="BM62" s="12" t="str">
        <f t="shared" si="163"/>
        <v/>
      </c>
      <c r="BN62" s="12" t="str">
        <f t="shared" si="164"/>
        <v/>
      </c>
      <c r="BO62" s="12" t="str">
        <f t="shared" si="165"/>
        <v/>
      </c>
      <c r="BP62" s="12" t="str">
        <f t="shared" si="166"/>
        <v/>
      </c>
      <c r="BQ62" s="11"/>
      <c r="BR62" s="13" t="str">
        <f t="shared" si="167"/>
        <v/>
      </c>
      <c r="BS62" s="13" t="str">
        <f t="shared" si="168"/>
        <v/>
      </c>
      <c r="BT62" s="13" t="str">
        <f t="shared" si="169"/>
        <v/>
      </c>
      <c r="BU62" s="5" t="str">
        <f t="shared" si="170"/>
        <v/>
      </c>
      <c r="BV62" s="223"/>
      <c r="BX62" s="30"/>
      <c r="BY62" s="34">
        <f>((AS53+AS59)/(AR53+AR59))/10</f>
        <v>0</v>
      </c>
      <c r="BZ62" s="34">
        <f>((AS53+AR57)/(AR53+AS57))/10</f>
        <v>0</v>
      </c>
      <c r="CA62" s="34">
        <f>((AS53+AR63)/(AR53+AS63))/10</f>
        <v>3.3333333333333333E-2</v>
      </c>
      <c r="CB62" s="34" t="e">
        <f>((AS53+AR66)/(AR53+AS66))/10</f>
        <v>#VALUE!</v>
      </c>
      <c r="CC62" s="34">
        <f>((AS59+AR57)/(AR59+AS57))/10</f>
        <v>0</v>
      </c>
      <c r="CD62" s="34">
        <f>((AS59+AR63)/(AR59+AS63))/10</f>
        <v>3.3333333333333333E-2</v>
      </c>
      <c r="CE62" s="34" t="e">
        <f>((AS59+AR66)/(AR59+AS66))/10</f>
        <v>#VALUE!</v>
      </c>
      <c r="CF62" s="34">
        <f>((AR57+AR63)/(AS57+AS63))/10</f>
        <v>3.3333333333333333E-2</v>
      </c>
      <c r="CG62" s="34" t="e">
        <f>((AR57+AR66)/(AS57+AS66))/10</f>
        <v>#VALUE!</v>
      </c>
      <c r="CH62" s="34" t="e">
        <f>((AR63+AR66)/(AS63+AS66))/10</f>
        <v>#VALUE!</v>
      </c>
      <c r="CJ62" s="69"/>
      <c r="CK62" s="69"/>
      <c r="CL62" s="69"/>
      <c r="CM62" s="69"/>
      <c r="CN62" s="69"/>
      <c r="CO62" s="69"/>
      <c r="CP62" s="69"/>
      <c r="CQ62" s="69"/>
      <c r="CR62" s="186"/>
      <c r="CS62" s="186"/>
      <c r="CT62" s="186"/>
      <c r="CV62" s="186"/>
      <c r="CW62" s="203"/>
      <c r="CY62" s="186"/>
      <c r="DA62" s="203"/>
      <c r="DB62" s="186"/>
    </row>
    <row r="63" spans="2:106" ht="12" customHeight="1" thickBot="1" x14ac:dyDescent="0.3">
      <c r="B63" s="204"/>
      <c r="C63" s="205"/>
      <c r="D63" s="104" t="s">
        <v>73</v>
      </c>
      <c r="E63" s="212" t="str">
        <f>IF(AS53&gt;AR53,BT53,BU53)</f>
        <v>0 : 3</v>
      </c>
      <c r="F63" s="213"/>
      <c r="G63" s="214"/>
      <c r="H63" s="215" t="str">
        <f>IF(AS59&gt;AR59,BT59,BU59)</f>
        <v>0 : 3</v>
      </c>
      <c r="I63" s="213"/>
      <c r="J63" s="214"/>
      <c r="K63" s="215" t="str">
        <f>IF(AR57&gt;AS57,BT57,BU57)</f>
        <v>0 : 3</v>
      </c>
      <c r="L63" s="213"/>
      <c r="M63" s="214"/>
      <c r="N63" s="215" t="str">
        <f>IF(AR63&gt;AS63,BT63,BU63)</f>
        <v>2 : 3</v>
      </c>
      <c r="O63" s="213"/>
      <c r="P63" s="214"/>
      <c r="Q63" s="207"/>
      <c r="R63" s="208"/>
      <c r="S63" s="209"/>
      <c r="T63" s="215"/>
      <c r="U63" s="213"/>
      <c r="V63" s="213"/>
      <c r="W63" s="210"/>
      <c r="X63" s="211"/>
      <c r="Y63" s="210"/>
      <c r="Z63" s="57"/>
      <c r="AA63" s="199"/>
      <c r="AC63" s="200"/>
      <c r="AD63" s="200"/>
      <c r="AE63" s="17" t="str">
        <f>IF(C62=0," ","5-4")</f>
        <v>5-4</v>
      </c>
      <c r="AF63" s="102" t="str">
        <f>IF(C62=0," ",CONCATENATE(D62,"-",D60))</f>
        <v>ОСДЮСШОР-2-ТОПЖАРГАН</v>
      </c>
      <c r="AG63" s="21">
        <v>1</v>
      </c>
      <c r="AH63" s="24">
        <v>2</v>
      </c>
      <c r="AI63" s="21">
        <v>2</v>
      </c>
      <c r="AJ63" s="24">
        <v>1</v>
      </c>
      <c r="AK63" s="21">
        <v>2</v>
      </c>
      <c r="AL63" s="24">
        <v>1</v>
      </c>
      <c r="AM63" s="21">
        <v>1</v>
      </c>
      <c r="AN63" s="24">
        <v>2</v>
      </c>
      <c r="AO63" s="21">
        <v>1</v>
      </c>
      <c r="AP63" s="29">
        <v>2</v>
      </c>
      <c r="AQ63" s="15"/>
      <c r="AR63" s="14">
        <f t="shared" si="145"/>
        <v>2</v>
      </c>
      <c r="AS63" s="14">
        <f t="shared" si="146"/>
        <v>3</v>
      </c>
      <c r="AT63" s="12">
        <f t="shared" si="147"/>
        <v>0</v>
      </c>
      <c r="AU63" s="12">
        <f t="shared" si="148"/>
        <v>1</v>
      </c>
      <c r="AV63" s="12">
        <f t="shared" si="149"/>
        <v>1</v>
      </c>
      <c r="AW63" s="12">
        <f t="shared" si="150"/>
        <v>0</v>
      </c>
      <c r="AX63" s="12">
        <f t="shared" si="151"/>
        <v>0</v>
      </c>
      <c r="AY63" s="11"/>
      <c r="AZ63" s="12">
        <f t="shared" si="152"/>
        <v>1</v>
      </c>
      <c r="BA63" s="12">
        <f t="shared" si="153"/>
        <v>0</v>
      </c>
      <c r="BB63" s="12">
        <f t="shared" si="154"/>
        <v>0</v>
      </c>
      <c r="BC63" s="12">
        <f t="shared" si="155"/>
        <v>1</v>
      </c>
      <c r="BD63" s="12">
        <f t="shared" si="156"/>
        <v>1</v>
      </c>
      <c r="BE63" s="11"/>
      <c r="BF63" s="12">
        <f t="shared" si="157"/>
        <v>-1</v>
      </c>
      <c r="BG63" s="12" t="str">
        <f t="shared" si="158"/>
        <v>, 1</v>
      </c>
      <c r="BH63" s="12" t="str">
        <f t="shared" si="159"/>
        <v>, 1</v>
      </c>
      <c r="BI63" s="12" t="str">
        <f t="shared" si="160"/>
        <v>, -1</v>
      </c>
      <c r="BJ63" s="12" t="str">
        <f t="shared" si="161"/>
        <v>, -1</v>
      </c>
      <c r="BK63" s="11"/>
      <c r="BL63" s="12">
        <f t="shared" si="162"/>
        <v>1</v>
      </c>
      <c r="BM63" s="12" t="str">
        <f t="shared" si="163"/>
        <v>, -1</v>
      </c>
      <c r="BN63" s="12" t="str">
        <f t="shared" si="164"/>
        <v>, -1</v>
      </c>
      <c r="BO63" s="12" t="str">
        <f t="shared" si="165"/>
        <v>, 1</v>
      </c>
      <c r="BP63" s="12" t="str">
        <f t="shared" si="166"/>
        <v>, 1</v>
      </c>
      <c r="BQ63" s="11"/>
      <c r="BR63" s="13" t="str">
        <f t="shared" si="167"/>
        <v>-1, 1, 1, -1, -1</v>
      </c>
      <c r="BS63" s="13" t="str">
        <f t="shared" si="168"/>
        <v>1, -1, -1, 1, 1</v>
      </c>
      <c r="BT63" s="13" t="str">
        <f t="shared" si="169"/>
        <v>1, -1, -1, 1, 1</v>
      </c>
      <c r="BU63" s="5" t="str">
        <f t="shared" si="170"/>
        <v>2 : 3</v>
      </c>
      <c r="BV63" s="223"/>
      <c r="BX63" s="30">
        <v>6</v>
      </c>
      <c r="BY63" s="31" t="s">
        <v>22</v>
      </c>
      <c r="BZ63" s="31" t="s">
        <v>18</v>
      </c>
      <c r="CA63" s="31" t="s">
        <v>30</v>
      </c>
      <c r="CB63" s="31" t="s">
        <v>16</v>
      </c>
      <c r="CC63" s="31" t="s">
        <v>26</v>
      </c>
      <c r="CD63" s="31" t="s">
        <v>15</v>
      </c>
      <c r="CE63" s="31" t="s">
        <v>19</v>
      </c>
      <c r="CF63" s="31" t="s">
        <v>23</v>
      </c>
      <c r="CG63" s="31" t="s">
        <v>28</v>
      </c>
      <c r="CH63" s="31" t="s">
        <v>29</v>
      </c>
      <c r="CJ63" s="69"/>
      <c r="CK63" s="32"/>
      <c r="CL63" s="32"/>
      <c r="CM63" s="32"/>
      <c r="CN63" s="32"/>
      <c r="CO63" s="32"/>
      <c r="CP63" s="32"/>
      <c r="CQ63" s="32"/>
      <c r="CR63" s="185">
        <f>W64</f>
        <v>0</v>
      </c>
      <c r="CS63" s="185">
        <f>IF(AND(CR63=CR53,CR63=CR55),BY64,(IF(AND(CR63=CR53,CR63=CR57),BZ64,(IF(AND(CR63=CR53,CR63=CR59),CA64,(IF(AND(CR63=CR53,CR63=CR61),CB64,(IF(AND(CR63=CR55,CR63=CR57),CC64,(IF(AND(CR63=CR55,CR63=CR59),CD64,(IF(AND(CR63=CR55,CR63=CR61),CE64,(IF(AND(CR63=CR57,CR63=CR59),CF64,(IF(AND(CR63=CR57,CR63=CR61),CG64,(IF(AND(CR63=CR59,CR63=CR61),CH64,999)))))))))))))))))))</f>
        <v>999</v>
      </c>
      <c r="CT63" s="185">
        <f t="shared" ref="CT63" si="183">IF(CY63=1,CR63+CS63,CS63)</f>
        <v>999</v>
      </c>
      <c r="CV63" s="185">
        <f>CR63</f>
        <v>0</v>
      </c>
      <c r="CW63" s="202">
        <f>IF(CV63=CV53,CK58,(IF(CV63=CV55,CL58,(IF(CV63=CV57,CM58,(IF(CV63=CV59,CN58,(IF(CV63=CV61,CO58,999)))))))))</f>
        <v>999</v>
      </c>
      <c r="CY63" s="185">
        <f t="shared" ref="CY63" si="184">IF(CS63&lt;&gt;999,1,0)</f>
        <v>0</v>
      </c>
      <c r="DA63" s="202">
        <f t="shared" ref="DA63" si="185">IF(CY63=11,CT63,CW63)</f>
        <v>999</v>
      </c>
      <c r="DB63" s="185">
        <f t="shared" ref="DB63" si="186">IF(DA63&lt;&gt;999,DA63,CV63)</f>
        <v>0</v>
      </c>
    </row>
    <row r="64" spans="2:106" ht="12" customHeight="1" x14ac:dyDescent="0.25">
      <c r="B64" s="187" t="s">
        <v>8</v>
      </c>
      <c r="C64" s="189">
        <f>[1]Лист3!$A$7</f>
        <v>144</v>
      </c>
      <c r="D64" s="103"/>
      <c r="E64" s="58"/>
      <c r="F64" s="47"/>
      <c r="G64" s="48"/>
      <c r="H64" s="46"/>
      <c r="I64" s="47"/>
      <c r="J64" s="48"/>
      <c r="K64" s="46"/>
      <c r="L64" s="47"/>
      <c r="M64" s="48"/>
      <c r="N64" s="46"/>
      <c r="O64" s="47"/>
      <c r="P64" s="48"/>
      <c r="Q64" s="46"/>
      <c r="R64" s="47"/>
      <c r="S64" s="48"/>
      <c r="T64" s="191"/>
      <c r="U64" s="192"/>
      <c r="V64" s="192"/>
      <c r="W64" s="195"/>
      <c r="X64" s="197"/>
      <c r="Y64" s="195"/>
      <c r="Z64" s="57"/>
      <c r="AA64" s="199">
        <f>IF(C64="","",VLOOKUP(C64,'[2]Список участников'!A:L,8,FALSE))</f>
        <v>0</v>
      </c>
      <c r="AC64" s="200">
        <f>IF(C64&gt;0,1,0)</f>
        <v>1</v>
      </c>
      <c r="AD64" s="200"/>
      <c r="AE64" s="17" t="s">
        <v>22</v>
      </c>
      <c r="AF64" s="102" t="str">
        <f>CONCATENATE(D54,"-",D56)</f>
        <v>ОСДЮСШОР-3-ASM</v>
      </c>
      <c r="AG64" s="20">
        <v>2</v>
      </c>
      <c r="AH64" s="23">
        <v>1</v>
      </c>
      <c r="AI64" s="20">
        <v>1</v>
      </c>
      <c r="AJ64" s="23">
        <v>2</v>
      </c>
      <c r="AK64" s="20">
        <v>2</v>
      </c>
      <c r="AL64" s="23">
        <v>1</v>
      </c>
      <c r="AM64" s="20">
        <v>1</v>
      </c>
      <c r="AN64" s="23">
        <v>2</v>
      </c>
      <c r="AO64" s="20">
        <v>2</v>
      </c>
      <c r="AP64" s="28">
        <v>1</v>
      </c>
      <c r="AQ64" s="15"/>
      <c r="AR64" s="14">
        <f t="shared" si="145"/>
        <v>3</v>
      </c>
      <c r="AS64" s="14">
        <f t="shared" si="146"/>
        <v>2</v>
      </c>
      <c r="AT64" s="12">
        <f t="shared" si="147"/>
        <v>1</v>
      </c>
      <c r="AU64" s="12">
        <f t="shared" si="148"/>
        <v>0</v>
      </c>
      <c r="AV64" s="12">
        <f t="shared" si="149"/>
        <v>1</v>
      </c>
      <c r="AW64" s="12">
        <f t="shared" si="150"/>
        <v>0</v>
      </c>
      <c r="AX64" s="12">
        <f t="shared" si="151"/>
        <v>1</v>
      </c>
      <c r="AY64" s="11"/>
      <c r="AZ64" s="12">
        <f t="shared" si="152"/>
        <v>0</v>
      </c>
      <c r="BA64" s="12">
        <f t="shared" si="153"/>
        <v>1</v>
      </c>
      <c r="BB64" s="12">
        <f t="shared" si="154"/>
        <v>0</v>
      </c>
      <c r="BC64" s="12">
        <f t="shared" si="155"/>
        <v>1</v>
      </c>
      <c r="BD64" s="12">
        <f t="shared" si="156"/>
        <v>0</v>
      </c>
      <c r="BE64" s="11"/>
      <c r="BF64" s="12">
        <f t="shared" si="157"/>
        <v>1</v>
      </c>
      <c r="BG64" s="12" t="str">
        <f t="shared" si="158"/>
        <v>, -1</v>
      </c>
      <c r="BH64" s="12" t="str">
        <f t="shared" si="159"/>
        <v>, 1</v>
      </c>
      <c r="BI64" s="12" t="str">
        <f t="shared" si="160"/>
        <v>, -1</v>
      </c>
      <c r="BJ64" s="12" t="str">
        <f t="shared" si="161"/>
        <v>, 1</v>
      </c>
      <c r="BK64" s="11"/>
      <c r="BL64" s="12">
        <f t="shared" si="162"/>
        <v>-1</v>
      </c>
      <c r="BM64" s="12" t="str">
        <f t="shared" si="163"/>
        <v>, 1</v>
      </c>
      <c r="BN64" s="12" t="str">
        <f t="shared" si="164"/>
        <v>, -1</v>
      </c>
      <c r="BO64" s="12" t="str">
        <f t="shared" si="165"/>
        <v>, 1</v>
      </c>
      <c r="BP64" s="12" t="str">
        <f t="shared" si="166"/>
        <v>, -1</v>
      </c>
      <c r="BQ64" s="11"/>
      <c r="BR64" s="13" t="str">
        <f t="shared" si="167"/>
        <v>1, -1, 1, -1, 1</v>
      </c>
      <c r="BS64" s="13" t="str">
        <f t="shared" si="168"/>
        <v>-1, 1, -1, 1, -1</v>
      </c>
      <c r="BT64" s="13" t="str">
        <f t="shared" si="169"/>
        <v>1, -1, 1, -1, 1</v>
      </c>
      <c r="BU64" s="5" t="str">
        <f t="shared" si="170"/>
        <v>2 : 3</v>
      </c>
      <c r="BV64" s="223"/>
      <c r="BX64" s="30"/>
      <c r="BY64" s="34" t="e">
        <f>((AR62+AR56)/(AS62+AS56))/10</f>
        <v>#VALUE!</v>
      </c>
      <c r="BZ64" s="34" t="e">
        <f>((AR62+AS54)/(AS62+AR54))/10</f>
        <v>#VALUE!</v>
      </c>
      <c r="CA64" s="34" t="e">
        <f>((AR62+AS60)/(AS62+AR60))/10</f>
        <v>#VALUE!</v>
      </c>
      <c r="CB64" s="34" t="e">
        <f>((AR62+AS66)/(AS62+AR66))/10</f>
        <v>#VALUE!</v>
      </c>
      <c r="CC64" s="34" t="e">
        <f>((AR56+AS54)/(AS56+AR54))/10</f>
        <v>#VALUE!</v>
      </c>
      <c r="CD64" s="34" t="e">
        <f>((AR56+AS60)/(AS56+AR60))/10</f>
        <v>#VALUE!</v>
      </c>
      <c r="CE64" s="34" t="e">
        <f>((AR56+AS66)/(AS56+AR66))/10</f>
        <v>#VALUE!</v>
      </c>
      <c r="CF64" s="34" t="e">
        <f>((AS54+AS60)/(AR54+AR60))/10</f>
        <v>#VALUE!</v>
      </c>
      <c r="CG64" s="34" t="e">
        <f>((AS54+AS66)/(AR54+AR66))/10</f>
        <v>#VALUE!</v>
      </c>
      <c r="CH64" s="34" t="e">
        <f>((AS60+AS66)/(AR60+AR66))/10</f>
        <v>#VALUE!</v>
      </c>
      <c r="CJ64" s="69"/>
      <c r="CK64" s="69"/>
      <c r="CL64" s="69"/>
      <c r="CM64" s="69"/>
      <c r="CN64" s="69"/>
      <c r="CO64" s="69"/>
      <c r="CP64" s="69"/>
      <c r="CQ64" s="69"/>
      <c r="CR64" s="186"/>
      <c r="CS64" s="186"/>
      <c r="CT64" s="186"/>
      <c r="CV64" s="186"/>
      <c r="CW64" s="203"/>
      <c r="CY64" s="186"/>
      <c r="DA64" s="203"/>
      <c r="DB64" s="186"/>
    </row>
    <row r="65" spans="2:74" ht="12" customHeight="1" thickBot="1" x14ac:dyDescent="0.3">
      <c r="B65" s="188"/>
      <c r="C65" s="190"/>
      <c r="D65" s="110"/>
      <c r="E65" s="201"/>
      <c r="F65" s="182"/>
      <c r="G65" s="183"/>
      <c r="H65" s="181"/>
      <c r="I65" s="182"/>
      <c r="J65" s="183"/>
      <c r="K65" s="181"/>
      <c r="L65" s="182"/>
      <c r="M65" s="183"/>
      <c r="N65" s="181"/>
      <c r="O65" s="182"/>
      <c r="P65" s="183"/>
      <c r="Q65" s="181"/>
      <c r="R65" s="182"/>
      <c r="S65" s="183"/>
      <c r="T65" s="193"/>
      <c r="U65" s="194"/>
      <c r="V65" s="194"/>
      <c r="W65" s="196"/>
      <c r="X65" s="198"/>
      <c r="Y65" s="196"/>
      <c r="Z65" s="57"/>
      <c r="AA65" s="199"/>
      <c r="AC65" s="200"/>
      <c r="AD65" s="200"/>
      <c r="AE65" s="17" t="str">
        <f>IF(C60=0," ","3-4")</f>
        <v>3-4</v>
      </c>
      <c r="AF65" s="102" t="str">
        <f>IF(C60=0," ",CONCATENATE(D58,"-",D60))</f>
        <v>TTPRIME-ТОПЖАРГАН</v>
      </c>
      <c r="AG65" s="20">
        <v>2</v>
      </c>
      <c r="AH65" s="23">
        <v>1</v>
      </c>
      <c r="AI65" s="20">
        <v>2</v>
      </c>
      <c r="AJ65" s="23">
        <v>1</v>
      </c>
      <c r="AK65" s="20">
        <v>2</v>
      </c>
      <c r="AL65" s="23">
        <v>1</v>
      </c>
      <c r="AM65" s="20"/>
      <c r="AN65" s="23"/>
      <c r="AO65" s="20"/>
      <c r="AP65" s="28"/>
      <c r="AQ65" s="15"/>
      <c r="AR65" s="14">
        <f t="shared" si="145"/>
        <v>3</v>
      </c>
      <c r="AS65" s="14">
        <f t="shared" si="146"/>
        <v>0</v>
      </c>
      <c r="AT65" s="12">
        <f t="shared" si="147"/>
        <v>1</v>
      </c>
      <c r="AU65" s="12">
        <f t="shared" si="148"/>
        <v>1</v>
      </c>
      <c r="AV65" s="12">
        <f t="shared" si="149"/>
        <v>1</v>
      </c>
      <c r="AW65" s="12">
        <f t="shared" si="150"/>
        <v>0</v>
      </c>
      <c r="AX65" s="12">
        <f t="shared" si="151"/>
        <v>0</v>
      </c>
      <c r="AY65" s="11"/>
      <c r="AZ65" s="12">
        <f t="shared" si="152"/>
        <v>0</v>
      </c>
      <c r="BA65" s="12">
        <f t="shared" si="153"/>
        <v>0</v>
      </c>
      <c r="BB65" s="12">
        <f t="shared" si="154"/>
        <v>0</v>
      </c>
      <c r="BC65" s="12">
        <f t="shared" si="155"/>
        <v>0</v>
      </c>
      <c r="BD65" s="12">
        <f t="shared" si="156"/>
        <v>0</v>
      </c>
      <c r="BE65" s="11"/>
      <c r="BF65" s="12">
        <f t="shared" si="157"/>
        <v>1</v>
      </c>
      <c r="BG65" s="12" t="str">
        <f t="shared" si="158"/>
        <v>, 1</v>
      </c>
      <c r="BH65" s="12" t="str">
        <f t="shared" si="159"/>
        <v>, 1</v>
      </c>
      <c r="BI65" s="12" t="str">
        <f t="shared" si="160"/>
        <v/>
      </c>
      <c r="BJ65" s="12" t="str">
        <f t="shared" si="161"/>
        <v/>
      </c>
      <c r="BK65" s="11"/>
      <c r="BL65" s="12">
        <f t="shared" si="162"/>
        <v>-1</v>
      </c>
      <c r="BM65" s="12" t="str">
        <f t="shared" si="163"/>
        <v>, -1</v>
      </c>
      <c r="BN65" s="12" t="str">
        <f t="shared" si="164"/>
        <v>, -1</v>
      </c>
      <c r="BO65" s="12" t="str">
        <f t="shared" si="165"/>
        <v/>
      </c>
      <c r="BP65" s="12" t="str">
        <f t="shared" si="166"/>
        <v/>
      </c>
      <c r="BQ65" s="11"/>
      <c r="BR65" s="13" t="str">
        <f t="shared" si="167"/>
        <v>1, 1, 1</v>
      </c>
      <c r="BS65" s="13" t="str">
        <f t="shared" si="168"/>
        <v>-1, -1, -1</v>
      </c>
      <c r="BT65" s="13" t="str">
        <f t="shared" si="169"/>
        <v>1, 1, 1</v>
      </c>
      <c r="BU65" s="5" t="str">
        <f t="shared" si="170"/>
        <v>0 : 3</v>
      </c>
      <c r="BV65" s="223"/>
    </row>
    <row r="66" spans="2:74" ht="12" customHeight="1" thickTop="1" thickBot="1" x14ac:dyDescent="0.3">
      <c r="B66" s="49"/>
      <c r="C66" s="5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55"/>
      <c r="AE66" s="18" t="str">
        <f>IF(C64=0," ","5-6")</f>
        <v>5-6</v>
      </c>
      <c r="AF66" s="109" t="str">
        <f>IF(C64=0," ",CONCATENATE(D62,"-",D64))</f>
        <v>ОСДЮСШОР-2-</v>
      </c>
      <c r="AG66" s="21"/>
      <c r="AH66" s="24"/>
      <c r="AI66" s="21"/>
      <c r="AJ66" s="24"/>
      <c r="AK66" s="21"/>
      <c r="AL66" s="24"/>
      <c r="AM66" s="21"/>
      <c r="AN66" s="24"/>
      <c r="AO66" s="21"/>
      <c r="AP66" s="29"/>
      <c r="AQ66" s="15"/>
      <c r="AR66" s="14" t="str">
        <f t="shared" si="145"/>
        <v/>
      </c>
      <c r="AS66" s="14" t="str">
        <f t="shared" si="146"/>
        <v/>
      </c>
      <c r="AT66" s="12">
        <f t="shared" si="147"/>
        <v>0</v>
      </c>
      <c r="AU66" s="12">
        <f t="shared" si="148"/>
        <v>0</v>
      </c>
      <c r="AV66" s="12">
        <f t="shared" si="149"/>
        <v>0</v>
      </c>
      <c r="AW66" s="12">
        <f t="shared" si="150"/>
        <v>0</v>
      </c>
      <c r="AX66" s="12">
        <f t="shared" si="151"/>
        <v>0</v>
      </c>
      <c r="AY66" s="11"/>
      <c r="AZ66" s="12">
        <f t="shared" si="152"/>
        <v>0</v>
      </c>
      <c r="BA66" s="12">
        <f t="shared" si="153"/>
        <v>0</v>
      </c>
      <c r="BB66" s="12">
        <f t="shared" si="154"/>
        <v>0</v>
      </c>
      <c r="BC66" s="12">
        <f t="shared" si="155"/>
        <v>0</v>
      </c>
      <c r="BD66" s="12">
        <f t="shared" si="156"/>
        <v>0</v>
      </c>
      <c r="BE66" s="11"/>
      <c r="BF66" s="12" t="str">
        <f t="shared" si="157"/>
        <v/>
      </c>
      <c r="BG66" s="12" t="str">
        <f t="shared" si="158"/>
        <v/>
      </c>
      <c r="BH66" s="12" t="str">
        <f t="shared" si="159"/>
        <v/>
      </c>
      <c r="BI66" s="12" t="str">
        <f t="shared" si="160"/>
        <v/>
      </c>
      <c r="BJ66" s="12" t="str">
        <f t="shared" si="161"/>
        <v/>
      </c>
      <c r="BK66" s="11"/>
      <c r="BL66" s="12" t="str">
        <f t="shared" si="162"/>
        <v/>
      </c>
      <c r="BM66" s="12" t="str">
        <f t="shared" si="163"/>
        <v/>
      </c>
      <c r="BN66" s="12" t="str">
        <f t="shared" si="164"/>
        <v/>
      </c>
      <c r="BO66" s="12" t="str">
        <f t="shared" si="165"/>
        <v/>
      </c>
      <c r="BP66" s="12" t="str">
        <f t="shared" si="166"/>
        <v/>
      </c>
      <c r="BQ66" s="11"/>
      <c r="BR66" s="13" t="str">
        <f t="shared" si="167"/>
        <v/>
      </c>
      <c r="BS66" s="13" t="str">
        <f t="shared" si="168"/>
        <v/>
      </c>
      <c r="BT66" s="13" t="str">
        <f t="shared" si="169"/>
        <v/>
      </c>
      <c r="BU66" s="5" t="str">
        <f t="shared" si="170"/>
        <v/>
      </c>
      <c r="BV66" s="224"/>
    </row>
    <row r="67" spans="2:74" ht="12" customHeight="1" x14ac:dyDescent="0.25">
      <c r="B67" s="184" t="s">
        <v>85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55"/>
    </row>
    <row r="68" spans="2:74" ht="12" customHeight="1" x14ac:dyDescent="0.25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55"/>
    </row>
    <row r="69" spans="2:74" ht="16.5" x14ac:dyDescent="0.25">
      <c r="B69" s="184" t="s">
        <v>86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55"/>
    </row>
  </sheetData>
  <mergeCells count="543">
    <mergeCell ref="B1:Y1"/>
    <mergeCell ref="B2:Y2"/>
    <mergeCell ref="B3:Y3"/>
    <mergeCell ref="I4:P4"/>
    <mergeCell ref="BV5:BV19"/>
    <mergeCell ref="E6:G6"/>
    <mergeCell ref="H6:J6"/>
    <mergeCell ref="K6:M6"/>
    <mergeCell ref="N6:P6"/>
    <mergeCell ref="Q6:S6"/>
    <mergeCell ref="CY6:CY7"/>
    <mergeCell ref="DA6:DA7"/>
    <mergeCell ref="DB6:DB7"/>
    <mergeCell ref="B7:B8"/>
    <mergeCell ref="C7:C8"/>
    <mergeCell ref="E7:G8"/>
    <mergeCell ref="W7:W8"/>
    <mergeCell ref="X7:X8"/>
    <mergeCell ref="Y7:Y8"/>
    <mergeCell ref="AA7:AA8"/>
    <mergeCell ref="T6:V6"/>
    <mergeCell ref="CR6:CR7"/>
    <mergeCell ref="CS6:CS7"/>
    <mergeCell ref="CT6:CT7"/>
    <mergeCell ref="CV6:CV7"/>
    <mergeCell ref="CW6:CW7"/>
    <mergeCell ref="AC7:AC8"/>
    <mergeCell ref="AD7:AD18"/>
    <mergeCell ref="CS8:CS9"/>
    <mergeCell ref="CT8:CT9"/>
    <mergeCell ref="CV8:CV9"/>
    <mergeCell ref="CW8:CW9"/>
    <mergeCell ref="CY8:CY9"/>
    <mergeCell ref="DA8:DA9"/>
    <mergeCell ref="DB8:DB9"/>
    <mergeCell ref="B9:B10"/>
    <mergeCell ref="C9:C10"/>
    <mergeCell ref="H9:J10"/>
    <mergeCell ref="W9:W10"/>
    <mergeCell ref="X9:X10"/>
    <mergeCell ref="H8:J8"/>
    <mergeCell ref="K8:M8"/>
    <mergeCell ref="N8:P8"/>
    <mergeCell ref="Q8:S8"/>
    <mergeCell ref="T8:V8"/>
    <mergeCell ref="CR8:CR9"/>
    <mergeCell ref="Y9:Y10"/>
    <mergeCell ref="AA9:AA10"/>
    <mergeCell ref="AC9:AC10"/>
    <mergeCell ref="DB10:DB11"/>
    <mergeCell ref="B11:B12"/>
    <mergeCell ref="C11:C12"/>
    <mergeCell ref="K11:M12"/>
    <mergeCell ref="W11:W12"/>
    <mergeCell ref="X11:X12"/>
    <mergeCell ref="Y11:Y12"/>
    <mergeCell ref="AA11:AA12"/>
    <mergeCell ref="AC11:AC12"/>
    <mergeCell ref="E12:G12"/>
    <mergeCell ref="CS10:CS11"/>
    <mergeCell ref="CT10:CT11"/>
    <mergeCell ref="CV10:CV11"/>
    <mergeCell ref="CW10:CW11"/>
    <mergeCell ref="CY10:CY11"/>
    <mergeCell ref="DA10:DA11"/>
    <mergeCell ref="E10:G10"/>
    <mergeCell ref="K10:M10"/>
    <mergeCell ref="N10:P10"/>
    <mergeCell ref="Q10:S10"/>
    <mergeCell ref="T10:V10"/>
    <mergeCell ref="CR10:CR11"/>
    <mergeCell ref="K14:M14"/>
    <mergeCell ref="Q14:S14"/>
    <mergeCell ref="CT12:CT13"/>
    <mergeCell ref="CV12:CV13"/>
    <mergeCell ref="CW12:CW13"/>
    <mergeCell ref="CY12:CY13"/>
    <mergeCell ref="DA12:DA13"/>
    <mergeCell ref="DB12:DB13"/>
    <mergeCell ref="H12:J12"/>
    <mergeCell ref="N12:P12"/>
    <mergeCell ref="Q12:S12"/>
    <mergeCell ref="T12:V12"/>
    <mergeCell ref="CR12:CR13"/>
    <mergeCell ref="CS12:CS13"/>
    <mergeCell ref="AA13:AA14"/>
    <mergeCell ref="AC13:AC14"/>
    <mergeCell ref="T14:V14"/>
    <mergeCell ref="CR14:CR15"/>
    <mergeCell ref="DB14:DB15"/>
    <mergeCell ref="B15:B16"/>
    <mergeCell ref="C15:C16"/>
    <mergeCell ref="Q15:S16"/>
    <mergeCell ref="W15:W16"/>
    <mergeCell ref="X15:X16"/>
    <mergeCell ref="Y15:Y16"/>
    <mergeCell ref="AA15:AA16"/>
    <mergeCell ref="AC15:AC16"/>
    <mergeCell ref="E16:G16"/>
    <mergeCell ref="CS14:CS15"/>
    <mergeCell ref="CT14:CT15"/>
    <mergeCell ref="CV14:CV15"/>
    <mergeCell ref="CW14:CW15"/>
    <mergeCell ref="CY14:CY15"/>
    <mergeCell ref="DA14:DA15"/>
    <mergeCell ref="B13:B14"/>
    <mergeCell ref="C13:C14"/>
    <mergeCell ref="N13:P14"/>
    <mergeCell ref="W13:W14"/>
    <mergeCell ref="X13:X14"/>
    <mergeCell ref="Y13:Y14"/>
    <mergeCell ref="E14:G14"/>
    <mergeCell ref="H14:J14"/>
    <mergeCell ref="CT16:CT17"/>
    <mergeCell ref="CV16:CV17"/>
    <mergeCell ref="CW16:CW17"/>
    <mergeCell ref="CY16:CY17"/>
    <mergeCell ref="DA16:DA17"/>
    <mergeCell ref="DB16:DB17"/>
    <mergeCell ref="H16:J16"/>
    <mergeCell ref="K16:M16"/>
    <mergeCell ref="N16:P16"/>
    <mergeCell ref="T16:V16"/>
    <mergeCell ref="CR16:CR17"/>
    <mergeCell ref="CS16:CS17"/>
    <mergeCell ref="AA17:AA18"/>
    <mergeCell ref="AC17:AC18"/>
    <mergeCell ref="Q18:S18"/>
    <mergeCell ref="B17:B18"/>
    <mergeCell ref="C17:C18"/>
    <mergeCell ref="T17:V18"/>
    <mergeCell ref="W17:W18"/>
    <mergeCell ref="X17:X18"/>
    <mergeCell ref="Y17:Y18"/>
    <mergeCell ref="E18:G18"/>
    <mergeCell ref="H18:J18"/>
    <mergeCell ref="K18:M18"/>
    <mergeCell ref="N18:P18"/>
    <mergeCell ref="DA21:DA22"/>
    <mergeCell ref="DB21:DB22"/>
    <mergeCell ref="B22:B23"/>
    <mergeCell ref="C22:C23"/>
    <mergeCell ref="E22:G23"/>
    <mergeCell ref="W22:W23"/>
    <mergeCell ref="X22:X23"/>
    <mergeCell ref="Y22:Y23"/>
    <mergeCell ref="AA22:AA23"/>
    <mergeCell ref="AC22:AC23"/>
    <mergeCell ref="CR21:CR22"/>
    <mergeCell ref="CS21:CS22"/>
    <mergeCell ref="CT21:CT22"/>
    <mergeCell ref="CV21:CV22"/>
    <mergeCell ref="CW21:CW22"/>
    <mergeCell ref="CY21:CY22"/>
    <mergeCell ref="BV20:BV34"/>
    <mergeCell ref="E21:G21"/>
    <mergeCell ref="H21:J21"/>
    <mergeCell ref="K21:M21"/>
    <mergeCell ref="N21:P21"/>
    <mergeCell ref="Q21:S21"/>
    <mergeCell ref="T21:V21"/>
    <mergeCell ref="AD22:AD33"/>
    <mergeCell ref="CV23:CV24"/>
    <mergeCell ref="CW23:CW24"/>
    <mergeCell ref="CY23:CY24"/>
    <mergeCell ref="DA23:DA24"/>
    <mergeCell ref="DB23:DB24"/>
    <mergeCell ref="B24:B25"/>
    <mergeCell ref="C24:C25"/>
    <mergeCell ref="H24:J25"/>
    <mergeCell ref="W24:W25"/>
    <mergeCell ref="X24:X25"/>
    <mergeCell ref="N23:P23"/>
    <mergeCell ref="Q23:S23"/>
    <mergeCell ref="T23:V23"/>
    <mergeCell ref="CR23:CR24"/>
    <mergeCell ref="CS23:CS24"/>
    <mergeCell ref="CT23:CT24"/>
    <mergeCell ref="Y24:Y25"/>
    <mergeCell ref="AA24:AA25"/>
    <mergeCell ref="AC24:AC25"/>
    <mergeCell ref="CS25:CS26"/>
    <mergeCell ref="H23:J23"/>
    <mergeCell ref="K23:M23"/>
    <mergeCell ref="N27:P27"/>
    <mergeCell ref="Q27:S27"/>
    <mergeCell ref="CT25:CT26"/>
    <mergeCell ref="CV25:CV26"/>
    <mergeCell ref="CW25:CW26"/>
    <mergeCell ref="CY25:CY26"/>
    <mergeCell ref="DA25:DA26"/>
    <mergeCell ref="DB25:DB26"/>
    <mergeCell ref="E25:G25"/>
    <mergeCell ref="K25:M25"/>
    <mergeCell ref="N25:P25"/>
    <mergeCell ref="Q25:S25"/>
    <mergeCell ref="T25:V25"/>
    <mergeCell ref="CR25:CR26"/>
    <mergeCell ref="AA26:AA27"/>
    <mergeCell ref="AC26:AC27"/>
    <mergeCell ref="T27:V27"/>
    <mergeCell ref="CR27:CR28"/>
    <mergeCell ref="DB27:DB28"/>
    <mergeCell ref="B28:B29"/>
    <mergeCell ref="C28:C29"/>
    <mergeCell ref="N28:P29"/>
    <mergeCell ref="W28:W29"/>
    <mergeCell ref="X28:X29"/>
    <mergeCell ref="Y28:Y29"/>
    <mergeCell ref="AA28:AA29"/>
    <mergeCell ref="AC28:AC29"/>
    <mergeCell ref="E29:G29"/>
    <mergeCell ref="CS27:CS28"/>
    <mergeCell ref="CT27:CT28"/>
    <mergeCell ref="CV27:CV28"/>
    <mergeCell ref="CW27:CW28"/>
    <mergeCell ref="CY27:CY28"/>
    <mergeCell ref="DA27:DA28"/>
    <mergeCell ref="B26:B27"/>
    <mergeCell ref="C26:C27"/>
    <mergeCell ref="K26:M27"/>
    <mergeCell ref="W26:W27"/>
    <mergeCell ref="X26:X27"/>
    <mergeCell ref="Y26:Y27"/>
    <mergeCell ref="E27:G27"/>
    <mergeCell ref="H27:J27"/>
    <mergeCell ref="K31:M31"/>
    <mergeCell ref="N31:P31"/>
    <mergeCell ref="CT29:CT30"/>
    <mergeCell ref="CV29:CV30"/>
    <mergeCell ref="CW29:CW30"/>
    <mergeCell ref="CY29:CY30"/>
    <mergeCell ref="DA29:DA30"/>
    <mergeCell ref="DB29:DB30"/>
    <mergeCell ref="H29:J29"/>
    <mergeCell ref="K29:M29"/>
    <mergeCell ref="Q29:S29"/>
    <mergeCell ref="T29:V29"/>
    <mergeCell ref="CR29:CR30"/>
    <mergeCell ref="CS29:CS30"/>
    <mergeCell ref="AA30:AA31"/>
    <mergeCell ref="AC30:AC31"/>
    <mergeCell ref="T31:V31"/>
    <mergeCell ref="CR31:CR32"/>
    <mergeCell ref="DB31:DB32"/>
    <mergeCell ref="B32:B33"/>
    <mergeCell ref="C32:C33"/>
    <mergeCell ref="T32:V33"/>
    <mergeCell ref="W32:W33"/>
    <mergeCell ref="X32:X33"/>
    <mergeCell ref="Y32:Y33"/>
    <mergeCell ref="AA32:AA33"/>
    <mergeCell ref="AC32:AC33"/>
    <mergeCell ref="E33:G33"/>
    <mergeCell ref="CS31:CS32"/>
    <mergeCell ref="CT31:CT32"/>
    <mergeCell ref="CV31:CV32"/>
    <mergeCell ref="CW31:CW32"/>
    <mergeCell ref="CY31:CY32"/>
    <mergeCell ref="DA31:DA32"/>
    <mergeCell ref="B30:B31"/>
    <mergeCell ref="C30:C31"/>
    <mergeCell ref="Q30:S31"/>
    <mergeCell ref="W30:W31"/>
    <mergeCell ref="X30:X31"/>
    <mergeCell ref="Y30:Y31"/>
    <mergeCell ref="E31:G31"/>
    <mergeCell ref="H31:J31"/>
    <mergeCell ref="H33:J33"/>
    <mergeCell ref="K33:M33"/>
    <mergeCell ref="N33:P33"/>
    <mergeCell ref="Q33:S33"/>
    <mergeCell ref="I36:P36"/>
    <mergeCell ref="BV37:BV51"/>
    <mergeCell ref="AD39:AD50"/>
    <mergeCell ref="H40:J40"/>
    <mergeCell ref="K40:M40"/>
    <mergeCell ref="N40:P40"/>
    <mergeCell ref="DA38:DA39"/>
    <mergeCell ref="DB38:DB39"/>
    <mergeCell ref="B39:B40"/>
    <mergeCell ref="C39:C40"/>
    <mergeCell ref="E39:G40"/>
    <mergeCell ref="W39:W40"/>
    <mergeCell ref="X39:X40"/>
    <mergeCell ref="Y39:Y40"/>
    <mergeCell ref="AA39:AA40"/>
    <mergeCell ref="AC39:AC40"/>
    <mergeCell ref="CR38:CR39"/>
    <mergeCell ref="CS38:CS39"/>
    <mergeCell ref="CT38:CT39"/>
    <mergeCell ref="CV38:CV39"/>
    <mergeCell ref="CW38:CW39"/>
    <mergeCell ref="CY38:CY39"/>
    <mergeCell ref="E38:G38"/>
    <mergeCell ref="H38:J38"/>
    <mergeCell ref="K38:M38"/>
    <mergeCell ref="N38:P38"/>
    <mergeCell ref="Q38:S38"/>
    <mergeCell ref="T38:V38"/>
    <mergeCell ref="CW40:CW41"/>
    <mergeCell ref="CY40:CY41"/>
    <mergeCell ref="DA40:DA41"/>
    <mergeCell ref="DB40:DB41"/>
    <mergeCell ref="B41:B42"/>
    <mergeCell ref="C41:C42"/>
    <mergeCell ref="H41:J42"/>
    <mergeCell ref="W41:W42"/>
    <mergeCell ref="X41:X42"/>
    <mergeCell ref="Y41:Y42"/>
    <mergeCell ref="Q40:S40"/>
    <mergeCell ref="T40:V40"/>
    <mergeCell ref="CR40:CR41"/>
    <mergeCell ref="CS40:CS41"/>
    <mergeCell ref="CT40:CT41"/>
    <mergeCell ref="CV40:CV41"/>
    <mergeCell ref="AA41:AA42"/>
    <mergeCell ref="AC41:AC42"/>
    <mergeCell ref="CS42:CS43"/>
    <mergeCell ref="CT42:CT43"/>
    <mergeCell ref="CV42:CV43"/>
    <mergeCell ref="CW42:CW43"/>
    <mergeCell ref="CY42:CY43"/>
    <mergeCell ref="DA42:DA43"/>
    <mergeCell ref="DB42:DB43"/>
    <mergeCell ref="B43:B44"/>
    <mergeCell ref="C43:C44"/>
    <mergeCell ref="K43:M44"/>
    <mergeCell ref="W43:W44"/>
    <mergeCell ref="X43:X44"/>
    <mergeCell ref="E42:G42"/>
    <mergeCell ref="K42:M42"/>
    <mergeCell ref="N42:P42"/>
    <mergeCell ref="Q42:S42"/>
    <mergeCell ref="T42:V42"/>
    <mergeCell ref="CR42:CR43"/>
    <mergeCell ref="Y43:Y44"/>
    <mergeCell ref="AA43:AA44"/>
    <mergeCell ref="AC43:AC44"/>
    <mergeCell ref="E44:G44"/>
    <mergeCell ref="K46:M46"/>
    <mergeCell ref="Q46:S46"/>
    <mergeCell ref="CT44:CT45"/>
    <mergeCell ref="CV44:CV45"/>
    <mergeCell ref="CW44:CW45"/>
    <mergeCell ref="CY44:CY45"/>
    <mergeCell ref="DA44:DA45"/>
    <mergeCell ref="DB44:DB45"/>
    <mergeCell ref="H44:J44"/>
    <mergeCell ref="N44:P44"/>
    <mergeCell ref="Q44:S44"/>
    <mergeCell ref="T44:V44"/>
    <mergeCell ref="CR44:CR45"/>
    <mergeCell ref="CS44:CS45"/>
    <mergeCell ref="AA45:AA46"/>
    <mergeCell ref="AC45:AC46"/>
    <mergeCell ref="T46:V46"/>
    <mergeCell ref="CR46:CR47"/>
    <mergeCell ref="DB46:DB47"/>
    <mergeCell ref="B47:B48"/>
    <mergeCell ref="C47:C48"/>
    <mergeCell ref="Q47:S48"/>
    <mergeCell ref="W47:W48"/>
    <mergeCell ref="X47:X48"/>
    <mergeCell ref="Y47:Y48"/>
    <mergeCell ref="AA47:AA48"/>
    <mergeCell ref="AC47:AC48"/>
    <mergeCell ref="E48:G48"/>
    <mergeCell ref="CS46:CS47"/>
    <mergeCell ref="CT46:CT47"/>
    <mergeCell ref="CV46:CV47"/>
    <mergeCell ref="CW46:CW47"/>
    <mergeCell ref="CY46:CY47"/>
    <mergeCell ref="DA46:DA47"/>
    <mergeCell ref="B45:B46"/>
    <mergeCell ref="C45:C46"/>
    <mergeCell ref="N45:P46"/>
    <mergeCell ref="W45:W46"/>
    <mergeCell ref="X45:X46"/>
    <mergeCell ref="Y45:Y46"/>
    <mergeCell ref="E46:G46"/>
    <mergeCell ref="H46:J46"/>
    <mergeCell ref="CT48:CT49"/>
    <mergeCell ref="CV48:CV49"/>
    <mergeCell ref="CW48:CW49"/>
    <mergeCell ref="CY48:CY49"/>
    <mergeCell ref="DA48:DA49"/>
    <mergeCell ref="DB48:DB49"/>
    <mergeCell ref="H48:J48"/>
    <mergeCell ref="K48:M48"/>
    <mergeCell ref="N48:P48"/>
    <mergeCell ref="T48:V48"/>
    <mergeCell ref="CR48:CR49"/>
    <mergeCell ref="CS48:CS49"/>
    <mergeCell ref="AA49:AA50"/>
    <mergeCell ref="AC49:AC50"/>
    <mergeCell ref="Q50:S50"/>
    <mergeCell ref="B49:B50"/>
    <mergeCell ref="C49:C50"/>
    <mergeCell ref="T49:V50"/>
    <mergeCell ref="W49:W50"/>
    <mergeCell ref="X49:X50"/>
    <mergeCell ref="Y49:Y50"/>
    <mergeCell ref="E50:G50"/>
    <mergeCell ref="H50:J50"/>
    <mergeCell ref="K50:M50"/>
    <mergeCell ref="N50:P50"/>
    <mergeCell ref="DA53:DA54"/>
    <mergeCell ref="DB53:DB54"/>
    <mergeCell ref="B54:B55"/>
    <mergeCell ref="C54:C55"/>
    <mergeCell ref="E54:G55"/>
    <mergeCell ref="W54:W55"/>
    <mergeCell ref="X54:X55"/>
    <mergeCell ref="Y54:Y55"/>
    <mergeCell ref="AA54:AA55"/>
    <mergeCell ref="AC54:AC55"/>
    <mergeCell ref="CR53:CR54"/>
    <mergeCell ref="CS53:CS54"/>
    <mergeCell ref="CT53:CT54"/>
    <mergeCell ref="CV53:CV54"/>
    <mergeCell ref="CW53:CW54"/>
    <mergeCell ref="CY53:CY54"/>
    <mergeCell ref="BV52:BV66"/>
    <mergeCell ref="E53:G53"/>
    <mergeCell ref="H53:J53"/>
    <mergeCell ref="K53:M53"/>
    <mergeCell ref="N53:P53"/>
    <mergeCell ref="Q53:S53"/>
    <mergeCell ref="T53:V53"/>
    <mergeCell ref="AD54:AD65"/>
    <mergeCell ref="CV55:CV56"/>
    <mergeCell ref="CW55:CW56"/>
    <mergeCell ref="CY55:CY56"/>
    <mergeCell ref="DA55:DA56"/>
    <mergeCell ref="DB55:DB56"/>
    <mergeCell ref="B56:B57"/>
    <mergeCell ref="C56:C57"/>
    <mergeCell ref="H56:J57"/>
    <mergeCell ref="W56:W57"/>
    <mergeCell ref="X56:X57"/>
    <mergeCell ref="N55:P55"/>
    <mergeCell ref="Q55:S55"/>
    <mergeCell ref="T55:V55"/>
    <mergeCell ref="CR55:CR56"/>
    <mergeCell ref="CS55:CS56"/>
    <mergeCell ref="CT55:CT56"/>
    <mergeCell ref="Y56:Y57"/>
    <mergeCell ref="AA56:AA57"/>
    <mergeCell ref="AC56:AC57"/>
    <mergeCell ref="CS57:CS58"/>
    <mergeCell ref="H55:J55"/>
    <mergeCell ref="K55:M55"/>
    <mergeCell ref="N59:P59"/>
    <mergeCell ref="Q59:S59"/>
    <mergeCell ref="CT57:CT58"/>
    <mergeCell ref="CV57:CV58"/>
    <mergeCell ref="CW57:CW58"/>
    <mergeCell ref="CY57:CY58"/>
    <mergeCell ref="DA57:DA58"/>
    <mergeCell ref="DB57:DB58"/>
    <mergeCell ref="E57:G57"/>
    <mergeCell ref="K57:M57"/>
    <mergeCell ref="N57:P57"/>
    <mergeCell ref="Q57:S57"/>
    <mergeCell ref="T57:V57"/>
    <mergeCell ref="CR57:CR58"/>
    <mergeCell ref="AA58:AA59"/>
    <mergeCell ref="AC58:AC59"/>
    <mergeCell ref="T59:V59"/>
    <mergeCell ref="CR59:CR60"/>
    <mergeCell ref="DB59:DB60"/>
    <mergeCell ref="B60:B61"/>
    <mergeCell ref="C60:C61"/>
    <mergeCell ref="N60:P61"/>
    <mergeCell ref="W60:W61"/>
    <mergeCell ref="X60:X61"/>
    <mergeCell ref="Y60:Y61"/>
    <mergeCell ref="AA60:AA61"/>
    <mergeCell ref="AC60:AC61"/>
    <mergeCell ref="E61:G61"/>
    <mergeCell ref="CS59:CS60"/>
    <mergeCell ref="CT59:CT60"/>
    <mergeCell ref="CV59:CV60"/>
    <mergeCell ref="CW59:CW60"/>
    <mergeCell ref="CY59:CY60"/>
    <mergeCell ref="DA59:DA60"/>
    <mergeCell ref="B58:B59"/>
    <mergeCell ref="C58:C59"/>
    <mergeCell ref="K58:M59"/>
    <mergeCell ref="W58:W59"/>
    <mergeCell ref="X58:X59"/>
    <mergeCell ref="Y58:Y59"/>
    <mergeCell ref="E59:G59"/>
    <mergeCell ref="H59:J59"/>
    <mergeCell ref="CV61:CV62"/>
    <mergeCell ref="CW61:CW62"/>
    <mergeCell ref="CY61:CY62"/>
    <mergeCell ref="DA61:DA62"/>
    <mergeCell ref="DB61:DB62"/>
    <mergeCell ref="H61:J61"/>
    <mergeCell ref="K61:M61"/>
    <mergeCell ref="Q61:S61"/>
    <mergeCell ref="T61:V61"/>
    <mergeCell ref="CR61:CR62"/>
    <mergeCell ref="CS61:CS62"/>
    <mergeCell ref="AA62:AA63"/>
    <mergeCell ref="AC62:AC63"/>
    <mergeCell ref="T63:V63"/>
    <mergeCell ref="CR63:CR64"/>
    <mergeCell ref="Q62:S63"/>
    <mergeCell ref="W62:W63"/>
    <mergeCell ref="X62:X63"/>
    <mergeCell ref="Y62:Y63"/>
    <mergeCell ref="E63:G63"/>
    <mergeCell ref="H63:J63"/>
    <mergeCell ref="K63:M63"/>
    <mergeCell ref="N63:P63"/>
    <mergeCell ref="CT61:CT62"/>
    <mergeCell ref="H65:J65"/>
    <mergeCell ref="K65:M65"/>
    <mergeCell ref="N65:P65"/>
    <mergeCell ref="Q65:S65"/>
    <mergeCell ref="B67:Y67"/>
    <mergeCell ref="B69:Y69"/>
    <mergeCell ref="DB63:DB64"/>
    <mergeCell ref="B64:B65"/>
    <mergeCell ref="C64:C65"/>
    <mergeCell ref="T64:V65"/>
    <mergeCell ref="W64:W65"/>
    <mergeCell ref="X64:X65"/>
    <mergeCell ref="Y64:Y65"/>
    <mergeCell ref="AA64:AA65"/>
    <mergeCell ref="AC64:AC65"/>
    <mergeCell ref="E65:G65"/>
    <mergeCell ref="CS63:CS64"/>
    <mergeCell ref="CT63:CT64"/>
    <mergeCell ref="CV63:CV64"/>
    <mergeCell ref="CW63:CW64"/>
    <mergeCell ref="CY63:CY64"/>
    <mergeCell ref="DA63:DA64"/>
    <mergeCell ref="B62:B63"/>
    <mergeCell ref="C62:C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workbookViewId="0">
      <selection activeCell="H5" sqref="H5"/>
    </sheetView>
  </sheetViews>
  <sheetFormatPr defaultRowHeight="12.75" x14ac:dyDescent="0.2"/>
  <cols>
    <col min="1" max="1" width="2.85546875" customWidth="1"/>
    <col min="2" max="2" width="4.28515625" customWidth="1"/>
    <col min="3" max="3" width="42.85546875" customWidth="1"/>
    <col min="8" max="8" width="2.28515625" customWidth="1"/>
  </cols>
  <sheetData>
    <row r="1" spans="2:14" ht="16.5" x14ac:dyDescent="0.2">
      <c r="C1" s="234" t="s">
        <v>32</v>
      </c>
      <c r="D1" s="234"/>
      <c r="E1" s="234"/>
      <c r="F1" s="234"/>
    </row>
    <row r="2" spans="2:14" ht="16.5" x14ac:dyDescent="0.2">
      <c r="C2" s="234" t="s">
        <v>133</v>
      </c>
      <c r="D2" s="234"/>
      <c r="E2" s="234"/>
      <c r="F2" s="234"/>
    </row>
    <row r="3" spans="2:14" ht="11.45" customHeight="1" x14ac:dyDescent="0.2">
      <c r="C3" s="234" t="s">
        <v>144</v>
      </c>
      <c r="D3" s="234"/>
      <c r="E3" s="234"/>
      <c r="F3" s="234"/>
    </row>
    <row r="4" spans="2:14" ht="11.45" customHeight="1" x14ac:dyDescent="0.2">
      <c r="C4" s="234" t="s">
        <v>116</v>
      </c>
      <c r="D4" s="234"/>
      <c r="E4" s="234"/>
      <c r="F4" s="234"/>
    </row>
    <row r="5" spans="2:14" ht="11.45" customHeight="1" x14ac:dyDescent="0.2">
      <c r="B5" s="238" t="s">
        <v>1</v>
      </c>
      <c r="C5" s="240" t="s">
        <v>0</v>
      </c>
      <c r="D5" s="241" t="s">
        <v>117</v>
      </c>
      <c r="E5" s="241"/>
      <c r="F5" s="240" t="s">
        <v>25</v>
      </c>
      <c r="G5" s="237" t="s">
        <v>145</v>
      </c>
    </row>
    <row r="6" spans="2:14" ht="11.45" customHeight="1" x14ac:dyDescent="0.2">
      <c r="B6" s="239"/>
      <c r="C6" s="239"/>
      <c r="D6" s="136" t="s">
        <v>146</v>
      </c>
      <c r="E6" s="136" t="s">
        <v>147</v>
      </c>
      <c r="F6" s="239"/>
      <c r="G6" s="237"/>
    </row>
    <row r="7" spans="2:14" ht="11.45" customHeight="1" x14ac:dyDescent="0.25">
      <c r="B7" s="164">
        <v>1</v>
      </c>
      <c r="C7" s="165" t="s">
        <v>118</v>
      </c>
      <c r="D7" s="165">
        <v>4</v>
      </c>
      <c r="E7" s="165">
        <v>4</v>
      </c>
      <c r="F7" s="165">
        <f t="shared" ref="F7:F10" si="0">E7+D7</f>
        <v>8</v>
      </c>
      <c r="G7" s="166">
        <v>4</v>
      </c>
      <c r="I7" s="121"/>
      <c r="J7" s="122"/>
      <c r="K7" s="122"/>
      <c r="L7" s="122"/>
      <c r="M7" s="122"/>
      <c r="N7" s="123"/>
    </row>
    <row r="8" spans="2:14" ht="11.45" customHeight="1" x14ac:dyDescent="0.25">
      <c r="B8" s="164">
        <v>2</v>
      </c>
      <c r="C8" s="165" t="s">
        <v>119</v>
      </c>
      <c r="D8" s="165">
        <v>6</v>
      </c>
      <c r="E8" s="165">
        <v>5</v>
      </c>
      <c r="F8" s="165">
        <f t="shared" si="0"/>
        <v>11</v>
      </c>
      <c r="G8" s="167" t="s">
        <v>8</v>
      </c>
      <c r="I8" s="121"/>
      <c r="J8" s="122"/>
      <c r="K8" s="122"/>
      <c r="L8" s="122"/>
      <c r="M8" s="122"/>
      <c r="N8" s="123"/>
    </row>
    <row r="9" spans="2:14" ht="11.45" customHeight="1" x14ac:dyDescent="0.25">
      <c r="B9" s="164">
        <v>3</v>
      </c>
      <c r="C9" s="165" t="s">
        <v>120</v>
      </c>
      <c r="D9" s="165">
        <v>7</v>
      </c>
      <c r="E9" s="165">
        <v>9</v>
      </c>
      <c r="F9" s="165">
        <f t="shared" si="0"/>
        <v>16</v>
      </c>
      <c r="G9" s="166">
        <v>8</v>
      </c>
      <c r="I9" s="121"/>
      <c r="J9" s="122"/>
      <c r="K9" s="122"/>
      <c r="L9" s="122"/>
      <c r="M9" s="122"/>
      <c r="N9" s="123"/>
    </row>
    <row r="10" spans="2:14" ht="11.45" customHeight="1" x14ac:dyDescent="0.25">
      <c r="B10" s="164">
        <v>4</v>
      </c>
      <c r="C10" s="165" t="s">
        <v>121</v>
      </c>
      <c r="D10" s="165">
        <v>2</v>
      </c>
      <c r="E10" s="165">
        <v>2</v>
      </c>
      <c r="F10" s="165">
        <f t="shared" si="0"/>
        <v>4</v>
      </c>
      <c r="G10" s="167" t="s">
        <v>5</v>
      </c>
      <c r="J10" s="124"/>
      <c r="K10" s="124"/>
      <c r="L10" s="124"/>
      <c r="M10" s="122"/>
      <c r="N10" s="125"/>
    </row>
    <row r="11" spans="2:14" ht="11.45" customHeight="1" x14ac:dyDescent="0.25">
      <c r="B11" s="164">
        <v>5</v>
      </c>
      <c r="C11" s="165" t="s">
        <v>122</v>
      </c>
      <c r="D11" s="165">
        <v>3</v>
      </c>
      <c r="E11" s="165">
        <v>1</v>
      </c>
      <c r="F11" s="165">
        <f>E11+D11</f>
        <v>4</v>
      </c>
      <c r="G11" s="167" t="s">
        <v>4</v>
      </c>
      <c r="J11" s="122"/>
      <c r="K11" s="122"/>
      <c r="L11" s="122"/>
      <c r="M11" s="122"/>
      <c r="N11" s="125"/>
    </row>
    <row r="12" spans="2:14" ht="11.45" customHeight="1" x14ac:dyDescent="0.25">
      <c r="B12" s="164">
        <v>6</v>
      </c>
      <c r="C12" s="168" t="s">
        <v>123</v>
      </c>
      <c r="D12" s="168">
        <v>9</v>
      </c>
      <c r="E12" s="168">
        <v>8</v>
      </c>
      <c r="F12" s="165">
        <f t="shared" ref="F12:F17" si="1">E12+D12</f>
        <v>17</v>
      </c>
      <c r="G12" s="166">
        <v>9</v>
      </c>
      <c r="I12" s="121"/>
      <c r="J12" s="124"/>
      <c r="K12" s="124"/>
      <c r="L12" s="124"/>
      <c r="M12" s="122"/>
      <c r="N12" s="123"/>
    </row>
    <row r="13" spans="2:14" ht="11.45" customHeight="1" x14ac:dyDescent="0.25">
      <c r="B13" s="164">
        <v>7</v>
      </c>
      <c r="C13" s="168" t="s">
        <v>124</v>
      </c>
      <c r="D13" s="168">
        <v>1</v>
      </c>
      <c r="E13" s="168">
        <v>3</v>
      </c>
      <c r="F13" s="165">
        <f t="shared" si="1"/>
        <v>4</v>
      </c>
      <c r="G13" s="167" t="s">
        <v>3</v>
      </c>
      <c r="J13" s="122"/>
      <c r="K13" s="122"/>
      <c r="L13" s="122"/>
      <c r="M13" s="122"/>
      <c r="N13" s="125"/>
    </row>
    <row r="14" spans="2:14" ht="11.45" customHeight="1" x14ac:dyDescent="0.25">
      <c r="B14" s="164">
        <v>8</v>
      </c>
      <c r="C14" s="168" t="s">
        <v>125</v>
      </c>
      <c r="D14" s="168">
        <v>8</v>
      </c>
      <c r="E14" s="168">
        <v>7</v>
      </c>
      <c r="F14" s="165">
        <f t="shared" si="1"/>
        <v>15</v>
      </c>
      <c r="G14" s="166">
        <v>7</v>
      </c>
      <c r="J14" s="122"/>
      <c r="K14" s="122"/>
      <c r="L14" s="122"/>
      <c r="M14" s="122"/>
      <c r="N14" s="125"/>
    </row>
    <row r="15" spans="2:14" ht="11.45" customHeight="1" x14ac:dyDescent="0.25">
      <c r="B15" s="164">
        <v>9</v>
      </c>
      <c r="C15" s="165" t="s">
        <v>126</v>
      </c>
      <c r="D15" s="165">
        <v>10</v>
      </c>
      <c r="E15" s="165">
        <v>10</v>
      </c>
      <c r="F15" s="165">
        <f t="shared" si="1"/>
        <v>20</v>
      </c>
      <c r="G15" s="167" t="s">
        <v>9</v>
      </c>
      <c r="J15" s="124"/>
      <c r="K15" s="124"/>
      <c r="L15" s="124"/>
      <c r="M15" s="122"/>
      <c r="N15" s="125"/>
    </row>
    <row r="16" spans="2:14" ht="11.45" customHeight="1" x14ac:dyDescent="0.25">
      <c r="B16" s="164">
        <v>10</v>
      </c>
      <c r="C16" s="168" t="s">
        <v>127</v>
      </c>
      <c r="D16" s="168">
        <v>5</v>
      </c>
      <c r="E16" s="168">
        <v>6</v>
      </c>
      <c r="F16" s="165">
        <f t="shared" si="1"/>
        <v>11</v>
      </c>
      <c r="G16" s="167" t="s">
        <v>7</v>
      </c>
      <c r="J16" s="124"/>
      <c r="K16" s="124"/>
      <c r="L16" s="124"/>
      <c r="M16" s="122"/>
      <c r="N16" s="125"/>
    </row>
    <row r="17" spans="2:14" ht="11.45" customHeight="1" x14ac:dyDescent="0.25">
      <c r="B17" s="164">
        <v>11</v>
      </c>
      <c r="C17" s="168" t="s">
        <v>128</v>
      </c>
      <c r="D17" s="168">
        <v>11</v>
      </c>
      <c r="E17" s="168">
        <v>11</v>
      </c>
      <c r="F17" s="165">
        <f t="shared" si="1"/>
        <v>22</v>
      </c>
      <c r="G17" s="166">
        <v>11</v>
      </c>
      <c r="J17" s="124"/>
      <c r="K17" s="124"/>
      <c r="L17" s="124"/>
      <c r="M17" s="122"/>
      <c r="N17" s="125"/>
    </row>
    <row r="18" spans="2:14" ht="11.45" customHeight="1" x14ac:dyDescent="0.2"/>
    <row r="19" spans="2:14" ht="11.45" customHeight="1" x14ac:dyDescent="0.2">
      <c r="C19" s="234" t="s">
        <v>153</v>
      </c>
      <c r="D19" s="234"/>
      <c r="E19" s="234"/>
      <c r="F19" s="234"/>
    </row>
    <row r="20" spans="2:14" ht="11.45" customHeight="1" x14ac:dyDescent="0.2">
      <c r="C20" s="234" t="s">
        <v>116</v>
      </c>
      <c r="D20" s="234"/>
      <c r="E20" s="234"/>
      <c r="F20" s="234"/>
    </row>
    <row r="21" spans="2:14" ht="11.45" customHeight="1" x14ac:dyDescent="0.2">
      <c r="B21" s="238" t="s">
        <v>1</v>
      </c>
      <c r="C21" s="240" t="s">
        <v>0</v>
      </c>
      <c r="D21" s="241" t="s">
        <v>117</v>
      </c>
      <c r="E21" s="241"/>
      <c r="F21" s="240" t="s">
        <v>25</v>
      </c>
      <c r="G21" s="237" t="s">
        <v>148</v>
      </c>
    </row>
    <row r="22" spans="2:14" ht="11.45" customHeight="1" x14ac:dyDescent="0.2">
      <c r="B22" s="239"/>
      <c r="C22" s="239"/>
      <c r="D22" s="136" t="s">
        <v>149</v>
      </c>
      <c r="E22" s="136" t="s">
        <v>150</v>
      </c>
      <c r="F22" s="239"/>
      <c r="G22" s="237"/>
    </row>
    <row r="23" spans="2:14" ht="11.45" customHeight="1" x14ac:dyDescent="0.2">
      <c r="B23" s="164">
        <v>1</v>
      </c>
      <c r="C23" s="165" t="s">
        <v>118</v>
      </c>
      <c r="D23" s="165">
        <v>1</v>
      </c>
      <c r="E23" s="165">
        <v>4</v>
      </c>
      <c r="F23" s="165">
        <f t="shared" ref="F23:F26" si="2">E23+D23</f>
        <v>5</v>
      </c>
      <c r="G23" s="166">
        <v>1</v>
      </c>
    </row>
    <row r="24" spans="2:14" ht="11.45" customHeight="1" x14ac:dyDescent="0.2">
      <c r="B24" s="164">
        <v>2</v>
      </c>
      <c r="C24" s="165" t="s">
        <v>119</v>
      </c>
      <c r="D24" s="165">
        <v>2</v>
      </c>
      <c r="E24" s="165">
        <v>6</v>
      </c>
      <c r="F24" s="165">
        <f t="shared" si="2"/>
        <v>8</v>
      </c>
      <c r="G24" s="166">
        <v>5</v>
      </c>
    </row>
    <row r="25" spans="2:14" ht="11.45" customHeight="1" x14ac:dyDescent="0.2">
      <c r="B25" s="164">
        <v>3</v>
      </c>
      <c r="C25" s="165" t="s">
        <v>120</v>
      </c>
      <c r="D25" s="165">
        <v>3</v>
      </c>
      <c r="E25" s="165">
        <v>8</v>
      </c>
      <c r="F25" s="165">
        <f t="shared" si="2"/>
        <v>11</v>
      </c>
      <c r="G25" s="166">
        <v>6</v>
      </c>
    </row>
    <row r="26" spans="2:14" ht="11.45" customHeight="1" x14ac:dyDescent="0.2">
      <c r="B26" s="164">
        <v>4</v>
      </c>
      <c r="C26" s="165" t="s">
        <v>121</v>
      </c>
      <c r="D26" s="165">
        <v>4</v>
      </c>
      <c r="E26" s="165">
        <v>3</v>
      </c>
      <c r="F26" s="165">
        <f t="shared" si="2"/>
        <v>7</v>
      </c>
      <c r="G26" s="167" t="s">
        <v>5</v>
      </c>
    </row>
    <row r="27" spans="2:14" ht="11.45" customHeight="1" x14ac:dyDescent="0.2">
      <c r="B27" s="164">
        <v>5</v>
      </c>
      <c r="C27" s="165" t="s">
        <v>122</v>
      </c>
      <c r="D27" s="169">
        <v>5</v>
      </c>
      <c r="E27" s="169">
        <v>2</v>
      </c>
      <c r="F27" s="165">
        <f>E27+D27</f>
        <v>7</v>
      </c>
      <c r="G27" s="167" t="s">
        <v>4</v>
      </c>
    </row>
    <row r="28" spans="2:14" ht="11.45" customHeight="1" x14ac:dyDescent="0.2">
      <c r="B28" s="164">
        <v>6</v>
      </c>
      <c r="C28" s="168" t="s">
        <v>123</v>
      </c>
      <c r="D28" s="169">
        <v>6</v>
      </c>
      <c r="E28" s="170">
        <v>9</v>
      </c>
      <c r="F28" s="165">
        <f t="shared" ref="F28:F33" si="3">E28+D28</f>
        <v>15</v>
      </c>
      <c r="G28" s="166">
        <v>8</v>
      </c>
    </row>
    <row r="29" spans="2:14" ht="11.45" customHeight="1" x14ac:dyDescent="0.2">
      <c r="B29" s="164">
        <v>7</v>
      </c>
      <c r="C29" s="168" t="s">
        <v>124</v>
      </c>
      <c r="D29" s="169">
        <v>7</v>
      </c>
      <c r="E29" s="170">
        <v>1</v>
      </c>
      <c r="F29" s="165">
        <f t="shared" si="3"/>
        <v>8</v>
      </c>
      <c r="G29" s="166">
        <v>4</v>
      </c>
    </row>
    <row r="30" spans="2:14" ht="11.45" customHeight="1" x14ac:dyDescent="0.2">
      <c r="B30" s="164">
        <v>8</v>
      </c>
      <c r="C30" s="168" t="s">
        <v>125</v>
      </c>
      <c r="D30" s="169">
        <v>8</v>
      </c>
      <c r="E30" s="170">
        <v>7</v>
      </c>
      <c r="F30" s="165">
        <f t="shared" si="3"/>
        <v>15</v>
      </c>
      <c r="G30" s="166">
        <v>9</v>
      </c>
    </row>
    <row r="31" spans="2:14" ht="11.45" customHeight="1" x14ac:dyDescent="0.2">
      <c r="B31" s="164">
        <v>9</v>
      </c>
      <c r="C31" s="165" t="s">
        <v>126</v>
      </c>
      <c r="D31" s="169">
        <v>9</v>
      </c>
      <c r="E31" s="169">
        <v>10</v>
      </c>
      <c r="F31" s="165">
        <f t="shared" si="3"/>
        <v>19</v>
      </c>
      <c r="G31" s="167" t="s">
        <v>9</v>
      </c>
    </row>
    <row r="32" spans="2:14" ht="11.45" customHeight="1" x14ac:dyDescent="0.2">
      <c r="B32" s="164">
        <v>10</v>
      </c>
      <c r="C32" s="168" t="s">
        <v>127</v>
      </c>
      <c r="D32" s="169">
        <v>10</v>
      </c>
      <c r="E32" s="170">
        <v>5</v>
      </c>
      <c r="F32" s="165">
        <f t="shared" si="3"/>
        <v>15</v>
      </c>
      <c r="G32" s="167" t="s">
        <v>151</v>
      </c>
    </row>
    <row r="33" spans="2:11" ht="11.45" customHeight="1" x14ac:dyDescent="0.2">
      <c r="B33" s="164">
        <v>11</v>
      </c>
      <c r="C33" s="168" t="s">
        <v>128</v>
      </c>
      <c r="D33" s="168">
        <v>11</v>
      </c>
      <c r="E33" s="168">
        <v>11</v>
      </c>
      <c r="F33" s="165">
        <f t="shared" si="3"/>
        <v>22</v>
      </c>
      <c r="G33" s="166">
        <v>11</v>
      </c>
    </row>
    <row r="34" spans="2:11" ht="11.45" customHeight="1" x14ac:dyDescent="0.25">
      <c r="B34" s="126"/>
      <c r="C34" s="124"/>
      <c r="D34" s="124"/>
      <c r="E34" s="124"/>
      <c r="F34" s="122"/>
      <c r="G34" s="125"/>
    </row>
    <row r="35" spans="2:11" ht="11.45" customHeight="1" x14ac:dyDescent="0.2">
      <c r="C35" s="127"/>
    </row>
    <row r="36" spans="2:11" ht="11.45" customHeight="1" x14ac:dyDescent="0.2">
      <c r="C36" s="235" t="s">
        <v>114</v>
      </c>
      <c r="D36" s="235"/>
      <c r="E36" s="235"/>
      <c r="I36" s="117"/>
    </row>
    <row r="37" spans="2:11" ht="11.45" customHeight="1" x14ac:dyDescent="0.25">
      <c r="C37" s="236" t="s">
        <v>115</v>
      </c>
      <c r="D37" s="236"/>
      <c r="E37" s="236"/>
    </row>
    <row r="38" spans="2:11" ht="11.45" customHeight="1" x14ac:dyDescent="0.2">
      <c r="C38" s="128"/>
      <c r="I38" s="116"/>
      <c r="K38" s="116"/>
    </row>
    <row r="39" spans="2:11" ht="11.45" customHeight="1" x14ac:dyDescent="0.2">
      <c r="C39" s="128"/>
    </row>
    <row r="40" spans="2:11" ht="11.45" customHeight="1" x14ac:dyDescent="0.2">
      <c r="I40" s="117"/>
    </row>
    <row r="41" spans="2:11" ht="11.45" customHeight="1" x14ac:dyDescent="0.2">
      <c r="I41" s="2"/>
    </row>
    <row r="42" spans="2:11" ht="11.45" customHeight="1" x14ac:dyDescent="0.2">
      <c r="I42" s="116"/>
      <c r="K42" s="116"/>
    </row>
    <row r="43" spans="2:11" ht="11.45" customHeight="1" x14ac:dyDescent="0.2"/>
    <row r="44" spans="2:11" ht="11.45" customHeight="1" x14ac:dyDescent="0.2">
      <c r="I44" s="117"/>
    </row>
    <row r="45" spans="2:11" ht="11.45" customHeight="1" x14ac:dyDescent="0.2"/>
    <row r="46" spans="2:11" ht="11.45" customHeight="1" x14ac:dyDescent="0.2">
      <c r="I46" s="116"/>
      <c r="K46" s="116"/>
    </row>
    <row r="47" spans="2:11" ht="11.45" customHeight="1" x14ac:dyDescent="0.2"/>
    <row r="48" spans="2:11" ht="11.45" customHeight="1" x14ac:dyDescent="0.2">
      <c r="I48" s="117"/>
    </row>
    <row r="49" spans="9:11" ht="11.45" customHeight="1" x14ac:dyDescent="0.2"/>
    <row r="50" spans="9:11" ht="11.45" customHeight="1" x14ac:dyDescent="0.2">
      <c r="I50" s="116"/>
      <c r="K50" s="116"/>
    </row>
    <row r="51" spans="9:11" ht="11.45" customHeight="1" x14ac:dyDescent="0.2"/>
    <row r="52" spans="9:11" ht="11.45" customHeight="1" x14ac:dyDescent="0.2">
      <c r="I52" s="117"/>
    </row>
    <row r="53" spans="9:11" ht="11.45" customHeight="1" x14ac:dyDescent="0.2"/>
    <row r="54" spans="9:11" ht="11.45" customHeight="1" x14ac:dyDescent="0.2">
      <c r="I54" s="116"/>
      <c r="K54" s="116"/>
    </row>
    <row r="55" spans="9:11" ht="11.45" customHeight="1" x14ac:dyDescent="0.2"/>
    <row r="56" spans="9:11" ht="11.45" customHeight="1" x14ac:dyDescent="0.2">
      <c r="I56" s="117"/>
    </row>
    <row r="57" spans="9:11" ht="11.45" customHeight="1" x14ac:dyDescent="0.2"/>
    <row r="58" spans="9:11" ht="11.45" customHeight="1" x14ac:dyDescent="0.2">
      <c r="I58" s="116"/>
      <c r="K58" s="116"/>
    </row>
    <row r="59" spans="9:11" ht="11.45" customHeight="1" x14ac:dyDescent="0.2"/>
    <row r="60" spans="9:11" ht="11.45" customHeight="1" x14ac:dyDescent="0.2"/>
    <row r="61" spans="9:11" ht="11.45" customHeight="1" x14ac:dyDescent="0.2"/>
    <row r="62" spans="9:11" ht="11.45" customHeight="1" x14ac:dyDescent="0.2"/>
    <row r="63" spans="9:11" ht="11.45" customHeight="1" x14ac:dyDescent="0.2"/>
    <row r="64" spans="9:11" ht="11.45" customHeight="1" x14ac:dyDescent="0.2"/>
    <row r="65" ht="11.45" customHeight="1" x14ac:dyDescent="0.2"/>
    <row r="66" ht="11.45" customHeight="1" x14ac:dyDescent="0.2"/>
    <row r="67" ht="11.45" customHeight="1" x14ac:dyDescent="0.2"/>
    <row r="68" ht="11.45" customHeight="1" x14ac:dyDescent="0.2"/>
    <row r="69" ht="11.45" customHeight="1" x14ac:dyDescent="0.2"/>
  </sheetData>
  <mergeCells count="18">
    <mergeCell ref="C1:F1"/>
    <mergeCell ref="C2:F2"/>
    <mergeCell ref="C3:F3"/>
    <mergeCell ref="C4:F4"/>
    <mergeCell ref="B5:B6"/>
    <mergeCell ref="C5:C6"/>
    <mergeCell ref="D5:E5"/>
    <mergeCell ref="F5:F6"/>
    <mergeCell ref="B21:B22"/>
    <mergeCell ref="C21:C22"/>
    <mergeCell ref="D21:E21"/>
    <mergeCell ref="F21:F22"/>
    <mergeCell ref="G21:G22"/>
    <mergeCell ref="C36:E36"/>
    <mergeCell ref="C37:E37"/>
    <mergeCell ref="G5:G6"/>
    <mergeCell ref="C19:F19"/>
    <mergeCell ref="C20:F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44"/>
  <sheetViews>
    <sheetView workbookViewId="0">
      <selection activeCell="AE7" sqref="AE7"/>
    </sheetView>
  </sheetViews>
  <sheetFormatPr defaultRowHeight="12.75" x14ac:dyDescent="0.2"/>
  <cols>
    <col min="1" max="1" width="1" customWidth="1"/>
    <col min="2" max="2" width="3.7109375" customWidth="1"/>
    <col min="3" max="3" width="24.7109375" customWidth="1"/>
    <col min="4" max="27" width="3.28515625" customWidth="1"/>
    <col min="28" max="28" width="6.140625" customWidth="1"/>
    <col min="29" max="30" width="6.28515625" customWidth="1"/>
    <col min="31" max="31" width="3.7109375" customWidth="1"/>
    <col min="35" max="35" width="18.28515625" customWidth="1"/>
  </cols>
  <sheetData>
    <row r="2" spans="2:35" ht="16.5" x14ac:dyDescent="0.2">
      <c r="B2" s="234" t="s">
        <v>32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</row>
    <row r="3" spans="2:35" ht="16.5" x14ac:dyDescent="0.2">
      <c r="B3" s="234" t="s">
        <v>133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</row>
    <row r="4" spans="2:35" ht="16.5" x14ac:dyDescent="0.2">
      <c r="B4" s="234" t="s">
        <v>137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</row>
    <row r="6" spans="2:35" ht="17.25" thickBot="1" x14ac:dyDescent="0.25">
      <c r="B6" s="234" t="s">
        <v>34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</row>
    <row r="7" spans="2:35" ht="14.1" customHeight="1" thickBot="1" x14ac:dyDescent="0.25">
      <c r="B7" s="71" t="s">
        <v>1</v>
      </c>
      <c r="C7" s="72" t="s">
        <v>35</v>
      </c>
      <c r="D7" s="282">
        <v>1</v>
      </c>
      <c r="E7" s="275"/>
      <c r="F7" s="274">
        <v>2</v>
      </c>
      <c r="G7" s="275"/>
      <c r="H7" s="274">
        <v>3</v>
      </c>
      <c r="I7" s="275"/>
      <c r="J7" s="274">
        <v>4</v>
      </c>
      <c r="K7" s="275"/>
      <c r="L7" s="274">
        <v>5</v>
      </c>
      <c r="M7" s="275"/>
      <c r="N7" s="274">
        <v>6</v>
      </c>
      <c r="O7" s="275"/>
      <c r="P7" s="274">
        <v>7</v>
      </c>
      <c r="Q7" s="275"/>
      <c r="R7" s="274">
        <v>8</v>
      </c>
      <c r="S7" s="275"/>
      <c r="T7" s="274">
        <v>9</v>
      </c>
      <c r="U7" s="275"/>
      <c r="V7" s="274">
        <v>10</v>
      </c>
      <c r="W7" s="275"/>
      <c r="X7" s="274">
        <v>11</v>
      </c>
      <c r="Y7" s="275"/>
      <c r="Z7" s="274">
        <v>12</v>
      </c>
      <c r="AA7" s="276"/>
      <c r="AB7" s="73" t="s">
        <v>10</v>
      </c>
      <c r="AC7" s="74" t="s">
        <v>11</v>
      </c>
      <c r="AD7" s="75" t="s">
        <v>12</v>
      </c>
      <c r="AI7" s="2"/>
    </row>
    <row r="8" spans="2:35" ht="14.1" customHeight="1" x14ac:dyDescent="0.2">
      <c r="B8" s="277">
        <v>1</v>
      </c>
      <c r="C8" s="141" t="s">
        <v>138</v>
      </c>
      <c r="D8" s="300"/>
      <c r="E8" s="281"/>
      <c r="F8" s="268">
        <v>2</v>
      </c>
      <c r="G8" s="269"/>
      <c r="H8" s="268">
        <v>2</v>
      </c>
      <c r="I8" s="269"/>
      <c r="J8" s="268">
        <v>2</v>
      </c>
      <c r="K8" s="269"/>
      <c r="L8" s="268">
        <v>2</v>
      </c>
      <c r="M8" s="269"/>
      <c r="N8" s="268">
        <v>2</v>
      </c>
      <c r="O8" s="269"/>
      <c r="P8" s="268">
        <v>1</v>
      </c>
      <c r="Q8" s="269"/>
      <c r="R8" s="268">
        <v>2</v>
      </c>
      <c r="S8" s="269"/>
      <c r="T8" s="268">
        <v>2</v>
      </c>
      <c r="U8" s="269"/>
      <c r="V8" s="268">
        <v>2</v>
      </c>
      <c r="W8" s="269"/>
      <c r="X8" s="268">
        <v>2</v>
      </c>
      <c r="Y8" s="269"/>
      <c r="Z8" s="268">
        <v>2</v>
      </c>
      <c r="AA8" s="270"/>
      <c r="AB8" s="252">
        <f>Z8+X8+V8+T8+R8+P8+N8+L8+J8+H8+F8+D8</f>
        <v>21</v>
      </c>
      <c r="AC8" s="252"/>
      <c r="AD8" s="297">
        <v>2</v>
      </c>
      <c r="AI8" s="116"/>
    </row>
    <row r="9" spans="2:35" ht="14.1" customHeight="1" thickBot="1" x14ac:dyDescent="0.25">
      <c r="B9" s="278"/>
      <c r="C9" s="142" t="s">
        <v>48</v>
      </c>
      <c r="D9" s="76"/>
      <c r="E9" s="77"/>
      <c r="F9" s="78">
        <v>3</v>
      </c>
      <c r="G9" s="79">
        <v>0</v>
      </c>
      <c r="H9" s="78">
        <v>3</v>
      </c>
      <c r="I9" s="79">
        <v>1</v>
      </c>
      <c r="J9" s="78">
        <v>3</v>
      </c>
      <c r="K9" s="79">
        <v>1</v>
      </c>
      <c r="L9" s="78">
        <v>3</v>
      </c>
      <c r="M9" s="79">
        <v>0</v>
      </c>
      <c r="N9" s="78">
        <v>3</v>
      </c>
      <c r="O9" s="79">
        <v>0</v>
      </c>
      <c r="P9" s="78">
        <v>2</v>
      </c>
      <c r="Q9" s="79">
        <v>3</v>
      </c>
      <c r="R9" s="80">
        <v>3</v>
      </c>
      <c r="S9" s="80">
        <v>1</v>
      </c>
      <c r="T9" s="78">
        <v>3</v>
      </c>
      <c r="U9" s="79">
        <v>1</v>
      </c>
      <c r="V9" s="80">
        <v>3</v>
      </c>
      <c r="W9" s="80">
        <v>1</v>
      </c>
      <c r="X9" s="78">
        <v>3</v>
      </c>
      <c r="Y9" s="79">
        <v>1</v>
      </c>
      <c r="Z9" s="80">
        <v>3</v>
      </c>
      <c r="AA9" s="80">
        <v>1</v>
      </c>
      <c r="AB9" s="262"/>
      <c r="AC9" s="262"/>
      <c r="AD9" s="298"/>
      <c r="AI9" s="116"/>
    </row>
    <row r="10" spans="2:35" ht="14.1" customHeight="1" x14ac:dyDescent="0.2">
      <c r="B10" s="256">
        <v>2</v>
      </c>
      <c r="C10" s="141" t="s">
        <v>49</v>
      </c>
      <c r="D10" s="289">
        <v>1</v>
      </c>
      <c r="E10" s="273"/>
      <c r="F10" s="81"/>
      <c r="G10" s="82"/>
      <c r="H10" s="285">
        <v>2</v>
      </c>
      <c r="I10" s="273"/>
      <c r="J10" s="285">
        <v>1</v>
      </c>
      <c r="K10" s="273"/>
      <c r="L10" s="285">
        <v>1</v>
      </c>
      <c r="M10" s="273"/>
      <c r="N10" s="285">
        <v>1</v>
      </c>
      <c r="O10" s="273"/>
      <c r="P10" s="285">
        <v>1</v>
      </c>
      <c r="Q10" s="273"/>
      <c r="R10" s="285">
        <v>1</v>
      </c>
      <c r="S10" s="273"/>
      <c r="T10" s="285">
        <v>2</v>
      </c>
      <c r="U10" s="273"/>
      <c r="V10" s="285">
        <v>1</v>
      </c>
      <c r="W10" s="273"/>
      <c r="X10" s="285">
        <v>1</v>
      </c>
      <c r="Y10" s="273"/>
      <c r="Z10" s="285">
        <v>1</v>
      </c>
      <c r="AA10" s="293"/>
      <c r="AB10" s="252">
        <f>Z10+X10+V10+T10+R10+P10+N10+L10+J10+H10+F10+D10</f>
        <v>13</v>
      </c>
      <c r="AC10" s="246"/>
      <c r="AD10" s="286">
        <v>11</v>
      </c>
      <c r="AI10" s="116"/>
    </row>
    <row r="11" spans="2:35" ht="14.1" customHeight="1" thickBot="1" x14ac:dyDescent="0.25">
      <c r="B11" s="299"/>
      <c r="C11" s="142" t="s">
        <v>50</v>
      </c>
      <c r="D11" s="80">
        <f>G9</f>
        <v>0</v>
      </c>
      <c r="E11" s="79">
        <f>F9</f>
        <v>3</v>
      </c>
      <c r="F11" s="83"/>
      <c r="G11" s="84"/>
      <c r="H11" s="78">
        <v>3</v>
      </c>
      <c r="I11" s="79">
        <v>0</v>
      </c>
      <c r="J11" s="78">
        <v>0</v>
      </c>
      <c r="K11" s="79">
        <v>3</v>
      </c>
      <c r="L11" s="78">
        <v>1</v>
      </c>
      <c r="M11" s="79">
        <v>3</v>
      </c>
      <c r="N11" s="78">
        <v>2</v>
      </c>
      <c r="O11" s="79">
        <v>3</v>
      </c>
      <c r="P11" s="78">
        <v>0</v>
      </c>
      <c r="Q11" s="79">
        <v>3</v>
      </c>
      <c r="R11" s="78">
        <v>1</v>
      </c>
      <c r="S11" s="79">
        <v>3</v>
      </c>
      <c r="T11" s="78">
        <v>3</v>
      </c>
      <c r="U11" s="79">
        <v>2</v>
      </c>
      <c r="V11" s="78">
        <v>2</v>
      </c>
      <c r="W11" s="79">
        <v>3</v>
      </c>
      <c r="X11" s="78">
        <v>1</v>
      </c>
      <c r="Y11" s="79">
        <v>3</v>
      </c>
      <c r="Z11" s="78">
        <v>2</v>
      </c>
      <c r="AA11" s="79">
        <v>3</v>
      </c>
      <c r="AB11" s="262"/>
      <c r="AC11" s="263"/>
      <c r="AD11" s="292"/>
      <c r="AI11" s="116"/>
    </row>
    <row r="12" spans="2:35" ht="14.1" customHeight="1" x14ac:dyDescent="0.2">
      <c r="B12" s="256">
        <v>3</v>
      </c>
      <c r="C12" s="141" t="s">
        <v>66</v>
      </c>
      <c r="D12" s="289">
        <v>1</v>
      </c>
      <c r="E12" s="273"/>
      <c r="F12" s="285">
        <v>1</v>
      </c>
      <c r="G12" s="273"/>
      <c r="H12" s="82"/>
      <c r="I12" s="82"/>
      <c r="J12" s="285">
        <v>1</v>
      </c>
      <c r="K12" s="273"/>
      <c r="L12" s="285">
        <v>1</v>
      </c>
      <c r="M12" s="273"/>
      <c r="N12" s="285">
        <v>1</v>
      </c>
      <c r="O12" s="273"/>
      <c r="P12" s="285">
        <v>1</v>
      </c>
      <c r="Q12" s="273"/>
      <c r="R12" s="285">
        <v>1</v>
      </c>
      <c r="S12" s="273"/>
      <c r="T12" s="285">
        <v>1</v>
      </c>
      <c r="U12" s="273"/>
      <c r="V12" s="285">
        <v>1</v>
      </c>
      <c r="W12" s="273"/>
      <c r="X12" s="285">
        <v>1</v>
      </c>
      <c r="Y12" s="273"/>
      <c r="Z12" s="285">
        <v>1</v>
      </c>
      <c r="AA12" s="293"/>
      <c r="AB12" s="252">
        <f>Z12+X12+V12+T12+R12+P12+N12+L12+J12+H12+F12+D12</f>
        <v>11</v>
      </c>
      <c r="AC12" s="246"/>
      <c r="AD12" s="286">
        <v>12</v>
      </c>
      <c r="AI12" s="116"/>
    </row>
    <row r="13" spans="2:35" ht="14.1" customHeight="1" thickBot="1" x14ac:dyDescent="0.25">
      <c r="B13" s="256"/>
      <c r="C13" s="142" t="s">
        <v>56</v>
      </c>
      <c r="D13" s="85">
        <f>I9</f>
        <v>1</v>
      </c>
      <c r="E13" s="86">
        <f>H9</f>
        <v>3</v>
      </c>
      <c r="F13" s="87">
        <f>I11</f>
        <v>0</v>
      </c>
      <c r="G13" s="86">
        <f>H11</f>
        <v>3</v>
      </c>
      <c r="H13" s="83"/>
      <c r="I13" s="84"/>
      <c r="J13" s="87">
        <v>0</v>
      </c>
      <c r="K13" s="86">
        <v>3</v>
      </c>
      <c r="L13" s="87">
        <v>0</v>
      </c>
      <c r="M13" s="86">
        <v>3</v>
      </c>
      <c r="N13" s="87">
        <v>1</v>
      </c>
      <c r="O13" s="86">
        <v>3</v>
      </c>
      <c r="P13" s="87">
        <v>0</v>
      </c>
      <c r="Q13" s="86">
        <v>3</v>
      </c>
      <c r="R13" s="87">
        <v>0</v>
      </c>
      <c r="S13" s="86">
        <v>3</v>
      </c>
      <c r="T13" s="87">
        <v>2</v>
      </c>
      <c r="U13" s="86">
        <v>3</v>
      </c>
      <c r="V13" s="87">
        <v>0</v>
      </c>
      <c r="W13" s="86">
        <v>3</v>
      </c>
      <c r="X13" s="87">
        <v>1</v>
      </c>
      <c r="Y13" s="86">
        <v>3</v>
      </c>
      <c r="Z13" s="87">
        <v>0</v>
      </c>
      <c r="AA13" s="86">
        <v>3</v>
      </c>
      <c r="AB13" s="262"/>
      <c r="AC13" s="263"/>
      <c r="AD13" s="292"/>
      <c r="AE13" s="133"/>
      <c r="AI13" s="116"/>
    </row>
    <row r="14" spans="2:35" ht="14.1" customHeight="1" x14ac:dyDescent="0.2">
      <c r="B14" s="256">
        <v>4</v>
      </c>
      <c r="C14" s="141" t="s">
        <v>65</v>
      </c>
      <c r="D14" s="289">
        <v>1</v>
      </c>
      <c r="E14" s="273"/>
      <c r="F14" s="285">
        <v>2</v>
      </c>
      <c r="G14" s="273"/>
      <c r="H14" s="285">
        <v>2</v>
      </c>
      <c r="I14" s="273"/>
      <c r="J14" s="88"/>
      <c r="K14" s="89"/>
      <c r="L14" s="285">
        <v>2</v>
      </c>
      <c r="M14" s="273"/>
      <c r="N14" s="285">
        <v>2</v>
      </c>
      <c r="O14" s="273"/>
      <c r="P14" s="285">
        <v>1</v>
      </c>
      <c r="Q14" s="273"/>
      <c r="R14" s="285">
        <v>2</v>
      </c>
      <c r="S14" s="273"/>
      <c r="T14" s="285">
        <v>2</v>
      </c>
      <c r="U14" s="273"/>
      <c r="V14" s="285">
        <v>1</v>
      </c>
      <c r="W14" s="273"/>
      <c r="X14" s="285">
        <v>2</v>
      </c>
      <c r="Y14" s="273"/>
      <c r="Z14" s="285">
        <v>2</v>
      </c>
      <c r="AA14" s="293"/>
      <c r="AB14" s="252">
        <f>Z14+X14+V14+T14+R14+P14+N14+L14+J14+H14+F14+D14</f>
        <v>19</v>
      </c>
      <c r="AC14" s="246"/>
      <c r="AD14" s="286">
        <v>4</v>
      </c>
      <c r="AI14" s="116"/>
    </row>
    <row r="15" spans="2:35" ht="14.1" customHeight="1" thickBot="1" x14ac:dyDescent="0.25">
      <c r="B15" s="256"/>
      <c r="C15" s="142" t="s">
        <v>48</v>
      </c>
      <c r="D15" s="85">
        <f>K9</f>
        <v>1</v>
      </c>
      <c r="E15" s="86">
        <f>J9</f>
        <v>3</v>
      </c>
      <c r="F15" s="87">
        <f>K11</f>
        <v>3</v>
      </c>
      <c r="G15" s="86">
        <f>J11</f>
        <v>0</v>
      </c>
      <c r="H15" s="87">
        <f>K13</f>
        <v>3</v>
      </c>
      <c r="I15" s="86">
        <f>J13</f>
        <v>0</v>
      </c>
      <c r="J15" s="83"/>
      <c r="K15" s="84"/>
      <c r="L15" s="87">
        <v>3</v>
      </c>
      <c r="M15" s="86">
        <v>2</v>
      </c>
      <c r="N15" s="87">
        <v>3</v>
      </c>
      <c r="O15" s="86">
        <v>0</v>
      </c>
      <c r="P15" s="87">
        <v>0</v>
      </c>
      <c r="Q15" s="86">
        <v>3</v>
      </c>
      <c r="R15" s="87">
        <v>3</v>
      </c>
      <c r="S15" s="86">
        <v>1</v>
      </c>
      <c r="T15" s="87">
        <v>3</v>
      </c>
      <c r="U15" s="86">
        <v>0</v>
      </c>
      <c r="V15" s="87">
        <v>0</v>
      </c>
      <c r="W15" s="86">
        <v>3</v>
      </c>
      <c r="X15" s="87">
        <v>3</v>
      </c>
      <c r="Y15" s="86">
        <v>2</v>
      </c>
      <c r="Z15" s="87">
        <v>3</v>
      </c>
      <c r="AA15" s="86">
        <v>0</v>
      </c>
      <c r="AB15" s="262"/>
      <c r="AC15" s="263"/>
      <c r="AD15" s="292"/>
      <c r="AI15" s="116"/>
    </row>
    <row r="16" spans="2:35" ht="14.1" customHeight="1" x14ac:dyDescent="0.2">
      <c r="B16" s="256">
        <v>5</v>
      </c>
      <c r="C16" s="141" t="s">
        <v>53</v>
      </c>
      <c r="D16" s="289">
        <v>1</v>
      </c>
      <c r="E16" s="273"/>
      <c r="F16" s="285">
        <v>2</v>
      </c>
      <c r="G16" s="273"/>
      <c r="H16" s="285">
        <v>2</v>
      </c>
      <c r="I16" s="273"/>
      <c r="J16" s="285">
        <v>1</v>
      </c>
      <c r="K16" s="273"/>
      <c r="L16" s="88"/>
      <c r="M16" s="89"/>
      <c r="N16" s="285">
        <v>2</v>
      </c>
      <c r="O16" s="273"/>
      <c r="P16" s="285">
        <v>1</v>
      </c>
      <c r="Q16" s="273"/>
      <c r="R16" s="285">
        <v>1</v>
      </c>
      <c r="S16" s="273"/>
      <c r="T16" s="285">
        <v>2</v>
      </c>
      <c r="U16" s="273"/>
      <c r="V16" s="285">
        <v>1</v>
      </c>
      <c r="W16" s="273"/>
      <c r="X16" s="285">
        <v>1</v>
      </c>
      <c r="Y16" s="273"/>
      <c r="Z16" s="285">
        <v>2</v>
      </c>
      <c r="AA16" s="293"/>
      <c r="AB16" s="252">
        <f>Z16+X16+V16+T16+R16+P16+N16+L16+J16+H16+F16+D16</f>
        <v>16</v>
      </c>
      <c r="AC16" s="246"/>
      <c r="AD16" s="286">
        <v>7</v>
      </c>
      <c r="AI16" s="116"/>
    </row>
    <row r="17" spans="2:35" ht="14.1" customHeight="1" thickBot="1" x14ac:dyDescent="0.25">
      <c r="B17" s="256"/>
      <c r="C17" s="142" t="s">
        <v>54</v>
      </c>
      <c r="D17" s="80">
        <f>M9</f>
        <v>0</v>
      </c>
      <c r="E17" s="79">
        <f>L9</f>
        <v>3</v>
      </c>
      <c r="F17" s="78">
        <f>M11</f>
        <v>3</v>
      </c>
      <c r="G17" s="79">
        <f>L11</f>
        <v>1</v>
      </c>
      <c r="H17" s="78">
        <f>M13</f>
        <v>3</v>
      </c>
      <c r="I17" s="79">
        <f>L13</f>
        <v>0</v>
      </c>
      <c r="J17" s="78">
        <f>M15</f>
        <v>2</v>
      </c>
      <c r="K17" s="79">
        <f>L15</f>
        <v>3</v>
      </c>
      <c r="L17" s="83"/>
      <c r="M17" s="84"/>
      <c r="N17" s="78">
        <v>3</v>
      </c>
      <c r="O17" s="79">
        <v>0</v>
      </c>
      <c r="P17" s="78">
        <v>0</v>
      </c>
      <c r="Q17" s="79">
        <v>3</v>
      </c>
      <c r="R17" s="78">
        <v>1</v>
      </c>
      <c r="S17" s="79">
        <v>3</v>
      </c>
      <c r="T17" s="78">
        <v>3</v>
      </c>
      <c r="U17" s="79">
        <v>1</v>
      </c>
      <c r="V17" s="78">
        <v>0</v>
      </c>
      <c r="W17" s="79">
        <v>3</v>
      </c>
      <c r="X17" s="78">
        <v>1</v>
      </c>
      <c r="Y17" s="79">
        <v>3</v>
      </c>
      <c r="Z17" s="78">
        <v>3</v>
      </c>
      <c r="AA17" s="79">
        <v>0</v>
      </c>
      <c r="AB17" s="262"/>
      <c r="AC17" s="263"/>
      <c r="AD17" s="292"/>
      <c r="AI17" s="116"/>
    </row>
    <row r="18" spans="2:35" ht="14.1" customHeight="1" x14ac:dyDescent="0.2">
      <c r="B18" s="256">
        <v>6</v>
      </c>
      <c r="C18" s="141" t="s">
        <v>55</v>
      </c>
      <c r="D18" s="289">
        <v>1</v>
      </c>
      <c r="E18" s="273"/>
      <c r="F18" s="285">
        <v>2</v>
      </c>
      <c r="G18" s="273"/>
      <c r="H18" s="285">
        <v>2</v>
      </c>
      <c r="I18" s="273"/>
      <c r="J18" s="285">
        <v>1</v>
      </c>
      <c r="K18" s="273"/>
      <c r="L18" s="285">
        <v>1</v>
      </c>
      <c r="M18" s="273"/>
      <c r="N18" s="88"/>
      <c r="O18" s="89"/>
      <c r="P18" s="285">
        <v>1</v>
      </c>
      <c r="Q18" s="273"/>
      <c r="R18" s="285">
        <v>1</v>
      </c>
      <c r="S18" s="273"/>
      <c r="T18" s="285">
        <v>1</v>
      </c>
      <c r="U18" s="273"/>
      <c r="V18" s="285">
        <v>1</v>
      </c>
      <c r="W18" s="273"/>
      <c r="X18" s="285">
        <v>1</v>
      </c>
      <c r="Y18" s="273"/>
      <c r="Z18" s="285">
        <v>1</v>
      </c>
      <c r="AA18" s="293"/>
      <c r="AB18" s="252">
        <f>Z18+X18+V18+T18+R18+P18+N18+L18+J18+H18+F18+D18</f>
        <v>13</v>
      </c>
      <c r="AC18" s="246"/>
      <c r="AD18" s="286">
        <v>10</v>
      </c>
      <c r="AI18" s="116"/>
    </row>
    <row r="19" spans="2:35" ht="14.1" customHeight="1" thickBot="1" x14ac:dyDescent="0.25">
      <c r="B19" s="256"/>
      <c r="C19" s="142" t="s">
        <v>56</v>
      </c>
      <c r="D19" s="90">
        <f>O9</f>
        <v>0</v>
      </c>
      <c r="E19" s="79">
        <f>N9</f>
        <v>3</v>
      </c>
      <c r="F19" s="78">
        <f>O11</f>
        <v>3</v>
      </c>
      <c r="G19" s="79">
        <f>N11</f>
        <v>2</v>
      </c>
      <c r="H19" s="78">
        <f>O13</f>
        <v>3</v>
      </c>
      <c r="I19" s="79">
        <f>N13</f>
        <v>1</v>
      </c>
      <c r="J19" s="78">
        <f>O15</f>
        <v>0</v>
      </c>
      <c r="K19" s="79">
        <f>N15</f>
        <v>3</v>
      </c>
      <c r="L19" s="78">
        <f>O17</f>
        <v>0</v>
      </c>
      <c r="M19" s="79">
        <f>N17</f>
        <v>3</v>
      </c>
      <c r="N19" s="83"/>
      <c r="O19" s="84"/>
      <c r="P19" s="78">
        <v>0</v>
      </c>
      <c r="Q19" s="79">
        <v>3</v>
      </c>
      <c r="R19" s="78">
        <v>1</v>
      </c>
      <c r="S19" s="79">
        <v>3</v>
      </c>
      <c r="T19" s="78">
        <v>1</v>
      </c>
      <c r="U19" s="79">
        <v>3</v>
      </c>
      <c r="V19" s="78">
        <v>0</v>
      </c>
      <c r="W19" s="79">
        <v>3</v>
      </c>
      <c r="X19" s="78">
        <v>0</v>
      </c>
      <c r="Y19" s="79">
        <v>3</v>
      </c>
      <c r="Z19" s="78">
        <v>0</v>
      </c>
      <c r="AA19" s="79">
        <v>3</v>
      </c>
      <c r="AB19" s="262"/>
      <c r="AC19" s="263"/>
      <c r="AD19" s="292"/>
      <c r="AI19" s="116"/>
    </row>
    <row r="20" spans="2:35" ht="14.1" customHeight="1" x14ac:dyDescent="0.2">
      <c r="B20" s="256">
        <v>7</v>
      </c>
      <c r="C20" s="143" t="s">
        <v>36</v>
      </c>
      <c r="D20" s="289">
        <v>2</v>
      </c>
      <c r="E20" s="273"/>
      <c r="F20" s="285">
        <v>2</v>
      </c>
      <c r="G20" s="273"/>
      <c r="H20" s="285">
        <v>2</v>
      </c>
      <c r="I20" s="273"/>
      <c r="J20" s="285">
        <v>2</v>
      </c>
      <c r="K20" s="273"/>
      <c r="L20" s="285">
        <v>2</v>
      </c>
      <c r="M20" s="273"/>
      <c r="N20" s="285">
        <v>2</v>
      </c>
      <c r="O20" s="273"/>
      <c r="P20" s="88"/>
      <c r="Q20" s="89"/>
      <c r="R20" s="285">
        <v>2</v>
      </c>
      <c r="S20" s="273"/>
      <c r="T20" s="285">
        <v>2</v>
      </c>
      <c r="U20" s="273"/>
      <c r="V20" s="285">
        <v>2</v>
      </c>
      <c r="W20" s="273"/>
      <c r="X20" s="285">
        <v>2</v>
      </c>
      <c r="Y20" s="273"/>
      <c r="Z20" s="285">
        <v>2</v>
      </c>
      <c r="AA20" s="293"/>
      <c r="AB20" s="252">
        <f>Z20+X20+V20+T20+R20+P20+N20+L20+J20+H20+F20+D20</f>
        <v>22</v>
      </c>
      <c r="AC20" s="246"/>
      <c r="AD20" s="286">
        <v>1</v>
      </c>
      <c r="AI20" s="116"/>
    </row>
    <row r="21" spans="2:35" ht="14.1" customHeight="1" thickBot="1" x14ac:dyDescent="0.25">
      <c r="B21" s="256"/>
      <c r="C21" s="142" t="s">
        <v>37</v>
      </c>
      <c r="D21" s="85">
        <f>Q9</f>
        <v>3</v>
      </c>
      <c r="E21" s="86">
        <f>P9</f>
        <v>2</v>
      </c>
      <c r="F21" s="87">
        <f>Q11</f>
        <v>3</v>
      </c>
      <c r="G21" s="86">
        <f>P11</f>
        <v>0</v>
      </c>
      <c r="H21" s="87">
        <f>Q13</f>
        <v>3</v>
      </c>
      <c r="I21" s="86">
        <f>P13</f>
        <v>0</v>
      </c>
      <c r="J21" s="87">
        <f>Q15</f>
        <v>3</v>
      </c>
      <c r="K21" s="86">
        <f>P15</f>
        <v>0</v>
      </c>
      <c r="L21" s="87">
        <f>Q17</f>
        <v>3</v>
      </c>
      <c r="M21" s="86">
        <f>P17</f>
        <v>0</v>
      </c>
      <c r="N21" s="87">
        <f>Q19</f>
        <v>3</v>
      </c>
      <c r="O21" s="86">
        <f>P19</f>
        <v>0</v>
      </c>
      <c r="P21" s="83"/>
      <c r="Q21" s="84"/>
      <c r="R21" s="78">
        <v>3</v>
      </c>
      <c r="S21" s="79">
        <v>1</v>
      </c>
      <c r="T21" s="78">
        <v>3</v>
      </c>
      <c r="U21" s="79">
        <v>0</v>
      </c>
      <c r="V21" s="78">
        <v>3</v>
      </c>
      <c r="W21" s="79">
        <v>2</v>
      </c>
      <c r="X21" s="78">
        <v>3</v>
      </c>
      <c r="Y21" s="79">
        <v>0</v>
      </c>
      <c r="Z21" s="78">
        <v>3</v>
      </c>
      <c r="AA21" s="79">
        <v>0</v>
      </c>
      <c r="AB21" s="262"/>
      <c r="AC21" s="263"/>
      <c r="AD21" s="292"/>
      <c r="AI21" s="116"/>
    </row>
    <row r="22" spans="2:35" ht="14.1" customHeight="1" x14ac:dyDescent="0.2">
      <c r="B22" s="256">
        <v>8</v>
      </c>
      <c r="C22" s="141" t="s">
        <v>44</v>
      </c>
      <c r="D22" s="289">
        <v>1</v>
      </c>
      <c r="E22" s="273"/>
      <c r="F22" s="285">
        <v>2</v>
      </c>
      <c r="G22" s="273"/>
      <c r="H22" s="285">
        <v>2</v>
      </c>
      <c r="I22" s="273"/>
      <c r="J22" s="285">
        <v>1</v>
      </c>
      <c r="K22" s="273"/>
      <c r="L22" s="285">
        <v>1</v>
      </c>
      <c r="M22" s="273"/>
      <c r="N22" s="285">
        <v>2</v>
      </c>
      <c r="O22" s="273"/>
      <c r="P22" s="285">
        <v>1</v>
      </c>
      <c r="Q22" s="273"/>
      <c r="R22" s="81"/>
      <c r="S22" s="91"/>
      <c r="T22" s="285">
        <v>2</v>
      </c>
      <c r="U22" s="273"/>
      <c r="V22" s="285">
        <v>1</v>
      </c>
      <c r="W22" s="273"/>
      <c r="X22" s="285">
        <v>2</v>
      </c>
      <c r="Y22" s="273"/>
      <c r="Z22" s="285">
        <v>2</v>
      </c>
      <c r="AA22" s="293"/>
      <c r="AB22" s="252">
        <f>Z22+X22+V22+T22+R22+P22+N22+L22+J22+H22+F22+D22</f>
        <v>17</v>
      </c>
      <c r="AC22" s="246"/>
      <c r="AD22" s="286">
        <v>5</v>
      </c>
      <c r="AI22" s="116"/>
    </row>
    <row r="23" spans="2:35" ht="14.1" customHeight="1" thickBot="1" x14ac:dyDescent="0.25">
      <c r="B23" s="256"/>
      <c r="C23" s="142" t="s">
        <v>45</v>
      </c>
      <c r="D23" s="85">
        <f>S9</f>
        <v>1</v>
      </c>
      <c r="E23" s="86">
        <f>R9</f>
        <v>3</v>
      </c>
      <c r="F23" s="87">
        <f>S11</f>
        <v>3</v>
      </c>
      <c r="G23" s="86">
        <f>R11</f>
        <v>1</v>
      </c>
      <c r="H23" s="87">
        <f>S13</f>
        <v>3</v>
      </c>
      <c r="I23" s="86">
        <f>R13</f>
        <v>0</v>
      </c>
      <c r="J23" s="87">
        <f>S15</f>
        <v>1</v>
      </c>
      <c r="K23" s="86">
        <f>R15</f>
        <v>3</v>
      </c>
      <c r="L23" s="87">
        <f>S17</f>
        <v>3</v>
      </c>
      <c r="M23" s="86">
        <f>R17</f>
        <v>1</v>
      </c>
      <c r="N23" s="87">
        <f>S19</f>
        <v>3</v>
      </c>
      <c r="O23" s="86">
        <f>R19</f>
        <v>1</v>
      </c>
      <c r="P23" s="87">
        <f>S21</f>
        <v>1</v>
      </c>
      <c r="Q23" s="86">
        <f>R21</f>
        <v>3</v>
      </c>
      <c r="R23" s="83"/>
      <c r="S23" s="84"/>
      <c r="T23" s="87">
        <v>3</v>
      </c>
      <c r="U23" s="86">
        <v>0</v>
      </c>
      <c r="V23" s="87">
        <v>1</v>
      </c>
      <c r="W23" s="86">
        <v>3</v>
      </c>
      <c r="X23" s="87">
        <v>3</v>
      </c>
      <c r="Y23" s="86">
        <v>0</v>
      </c>
      <c r="Z23" s="87">
        <v>3</v>
      </c>
      <c r="AA23" s="86">
        <v>0</v>
      </c>
      <c r="AB23" s="262"/>
      <c r="AC23" s="263"/>
      <c r="AD23" s="292"/>
      <c r="AI23" s="116"/>
    </row>
    <row r="24" spans="2:35" ht="14.1" customHeight="1" x14ac:dyDescent="0.2">
      <c r="B24" s="256">
        <v>9</v>
      </c>
      <c r="C24" s="143" t="s">
        <v>60</v>
      </c>
      <c r="D24" s="289">
        <v>1</v>
      </c>
      <c r="E24" s="273"/>
      <c r="F24" s="285">
        <v>1</v>
      </c>
      <c r="G24" s="273"/>
      <c r="H24" s="285">
        <v>2</v>
      </c>
      <c r="I24" s="273"/>
      <c r="J24" s="285">
        <v>1</v>
      </c>
      <c r="K24" s="273"/>
      <c r="L24" s="285">
        <v>1</v>
      </c>
      <c r="M24" s="273"/>
      <c r="N24" s="285">
        <v>2</v>
      </c>
      <c r="O24" s="273"/>
      <c r="P24" s="285">
        <v>1</v>
      </c>
      <c r="Q24" s="273"/>
      <c r="R24" s="285">
        <v>1</v>
      </c>
      <c r="S24" s="273"/>
      <c r="T24" s="88"/>
      <c r="U24" s="89"/>
      <c r="V24" s="285">
        <v>1</v>
      </c>
      <c r="W24" s="273"/>
      <c r="X24" s="285">
        <v>2</v>
      </c>
      <c r="Y24" s="273"/>
      <c r="Z24" s="285">
        <v>1</v>
      </c>
      <c r="AA24" s="293"/>
      <c r="AB24" s="252">
        <f>Z24+X24+V24+T24+R24+P24+N24+L24+J24+H24+F24+D24</f>
        <v>14</v>
      </c>
      <c r="AC24" s="246"/>
      <c r="AD24" s="286">
        <v>9</v>
      </c>
      <c r="AI24" s="116"/>
    </row>
    <row r="25" spans="2:35" ht="14.1" customHeight="1" thickBot="1" x14ac:dyDescent="0.25">
      <c r="B25" s="256"/>
      <c r="C25" s="143" t="s">
        <v>61</v>
      </c>
      <c r="D25" s="80">
        <f>U9</f>
        <v>1</v>
      </c>
      <c r="E25" s="79">
        <f>T9</f>
        <v>3</v>
      </c>
      <c r="F25" s="78">
        <f>U11</f>
        <v>2</v>
      </c>
      <c r="G25" s="79">
        <f>T11</f>
        <v>3</v>
      </c>
      <c r="H25" s="78">
        <f>U13</f>
        <v>3</v>
      </c>
      <c r="I25" s="79">
        <f>T13</f>
        <v>2</v>
      </c>
      <c r="J25" s="78">
        <f>U15</f>
        <v>0</v>
      </c>
      <c r="K25" s="79">
        <f>T15</f>
        <v>3</v>
      </c>
      <c r="L25" s="78">
        <f>U17</f>
        <v>1</v>
      </c>
      <c r="M25" s="79">
        <f>T17</f>
        <v>3</v>
      </c>
      <c r="N25" s="78">
        <f>U19</f>
        <v>3</v>
      </c>
      <c r="O25" s="79">
        <f>T19</f>
        <v>1</v>
      </c>
      <c r="P25" s="78">
        <f>U21</f>
        <v>0</v>
      </c>
      <c r="Q25" s="79">
        <f>T21</f>
        <v>3</v>
      </c>
      <c r="R25" s="78">
        <f>U23</f>
        <v>0</v>
      </c>
      <c r="S25" s="79">
        <f>T23</f>
        <v>3</v>
      </c>
      <c r="T25" s="83"/>
      <c r="U25" s="84"/>
      <c r="V25" s="78">
        <v>1</v>
      </c>
      <c r="W25" s="79">
        <v>3</v>
      </c>
      <c r="X25" s="78">
        <v>3</v>
      </c>
      <c r="Y25" s="79">
        <v>1</v>
      </c>
      <c r="Z25" s="78">
        <v>1</v>
      </c>
      <c r="AA25" s="79">
        <v>3</v>
      </c>
      <c r="AB25" s="262"/>
      <c r="AC25" s="263"/>
      <c r="AD25" s="292"/>
      <c r="AI25" s="116"/>
    </row>
    <row r="26" spans="2:35" ht="14.1" customHeight="1" x14ac:dyDescent="0.2">
      <c r="B26" s="256">
        <v>10</v>
      </c>
      <c r="C26" s="141" t="s">
        <v>42</v>
      </c>
      <c r="D26" s="289">
        <v>1</v>
      </c>
      <c r="E26" s="273"/>
      <c r="F26" s="285">
        <v>2</v>
      </c>
      <c r="G26" s="273"/>
      <c r="H26" s="285">
        <v>2</v>
      </c>
      <c r="I26" s="273"/>
      <c r="J26" s="285">
        <v>2</v>
      </c>
      <c r="K26" s="273"/>
      <c r="L26" s="285">
        <v>2</v>
      </c>
      <c r="M26" s="273"/>
      <c r="N26" s="285">
        <v>2</v>
      </c>
      <c r="O26" s="273"/>
      <c r="P26" s="285">
        <v>1</v>
      </c>
      <c r="Q26" s="273"/>
      <c r="R26" s="285">
        <v>2</v>
      </c>
      <c r="S26" s="273"/>
      <c r="T26" s="285">
        <v>2</v>
      </c>
      <c r="U26" s="273"/>
      <c r="V26" s="88"/>
      <c r="W26" s="89"/>
      <c r="X26" s="285">
        <v>2</v>
      </c>
      <c r="Y26" s="273"/>
      <c r="Z26" s="285">
        <v>2</v>
      </c>
      <c r="AA26" s="293"/>
      <c r="AB26" s="252">
        <f>Z26+X26+V26+T26+R26+P26+N26+L26+J26+H26+F26+D26</f>
        <v>20</v>
      </c>
      <c r="AC26" s="246"/>
      <c r="AD26" s="286">
        <v>3</v>
      </c>
      <c r="AI26" s="116"/>
    </row>
    <row r="27" spans="2:35" ht="14.1" customHeight="1" thickBot="1" x14ac:dyDescent="0.25">
      <c r="B27" s="256"/>
      <c r="C27" s="142" t="s">
        <v>43</v>
      </c>
      <c r="D27" s="85">
        <f>W9</f>
        <v>1</v>
      </c>
      <c r="E27" s="86">
        <f>V9</f>
        <v>3</v>
      </c>
      <c r="F27" s="87">
        <f>W11</f>
        <v>3</v>
      </c>
      <c r="G27" s="86">
        <f>V11</f>
        <v>2</v>
      </c>
      <c r="H27" s="87">
        <f>W13</f>
        <v>3</v>
      </c>
      <c r="I27" s="86">
        <f>V13</f>
        <v>0</v>
      </c>
      <c r="J27" s="87">
        <f>W15</f>
        <v>3</v>
      </c>
      <c r="K27" s="86">
        <f>V15</f>
        <v>0</v>
      </c>
      <c r="L27" s="87">
        <f>W17</f>
        <v>3</v>
      </c>
      <c r="M27" s="86">
        <f>V17</f>
        <v>0</v>
      </c>
      <c r="N27" s="87">
        <f>W19</f>
        <v>3</v>
      </c>
      <c r="O27" s="86">
        <f>V19</f>
        <v>0</v>
      </c>
      <c r="P27" s="87">
        <f>W21</f>
        <v>2</v>
      </c>
      <c r="Q27" s="86">
        <f>V21</f>
        <v>3</v>
      </c>
      <c r="R27" s="87">
        <f>W23</f>
        <v>3</v>
      </c>
      <c r="S27" s="86">
        <f>V23</f>
        <v>1</v>
      </c>
      <c r="T27" s="87">
        <f>W25</f>
        <v>3</v>
      </c>
      <c r="U27" s="86">
        <f>V25</f>
        <v>1</v>
      </c>
      <c r="V27" s="83"/>
      <c r="W27" s="84"/>
      <c r="X27" s="87">
        <v>3</v>
      </c>
      <c r="Y27" s="86">
        <v>0</v>
      </c>
      <c r="Z27" s="87">
        <v>3</v>
      </c>
      <c r="AA27" s="86">
        <v>1</v>
      </c>
      <c r="AB27" s="253"/>
      <c r="AC27" s="263"/>
      <c r="AD27" s="292"/>
      <c r="AI27" s="116"/>
    </row>
    <row r="28" spans="2:35" ht="14.1" customHeight="1" x14ac:dyDescent="0.2">
      <c r="B28" s="265">
        <v>11</v>
      </c>
      <c r="C28" s="143" t="s">
        <v>40</v>
      </c>
      <c r="D28" s="272">
        <v>1</v>
      </c>
      <c r="E28" s="273"/>
      <c r="F28" s="285">
        <v>2</v>
      </c>
      <c r="G28" s="273"/>
      <c r="H28" s="285">
        <v>2</v>
      </c>
      <c r="I28" s="273"/>
      <c r="J28" s="285">
        <v>1</v>
      </c>
      <c r="K28" s="273"/>
      <c r="L28" s="285">
        <v>2</v>
      </c>
      <c r="M28" s="273"/>
      <c r="N28" s="285">
        <v>2</v>
      </c>
      <c r="O28" s="273"/>
      <c r="P28" s="285">
        <v>1</v>
      </c>
      <c r="Q28" s="273"/>
      <c r="R28" s="285">
        <v>1</v>
      </c>
      <c r="S28" s="273"/>
      <c r="T28" s="285">
        <v>1</v>
      </c>
      <c r="U28" s="273"/>
      <c r="V28" s="285">
        <v>1</v>
      </c>
      <c r="W28" s="273"/>
      <c r="X28" s="88"/>
      <c r="Y28" s="89"/>
      <c r="Z28" s="290">
        <v>2</v>
      </c>
      <c r="AA28" s="291"/>
      <c r="AB28" s="252">
        <f t="shared" ref="AB28" si="0">Z28+X28+V28+T28+R28+P28+N28+L28+J28+H28+F28+D28</f>
        <v>16</v>
      </c>
      <c r="AC28" s="246"/>
      <c r="AD28" s="301">
        <v>6</v>
      </c>
      <c r="AI28" s="116"/>
    </row>
    <row r="29" spans="2:35" ht="14.1" customHeight="1" thickBot="1" x14ac:dyDescent="0.25">
      <c r="B29" s="278"/>
      <c r="C29" s="142" t="s">
        <v>41</v>
      </c>
      <c r="D29" s="80">
        <f>Y9</f>
        <v>1</v>
      </c>
      <c r="E29" s="79">
        <f>X9</f>
        <v>3</v>
      </c>
      <c r="F29" s="78">
        <f>Y11</f>
        <v>3</v>
      </c>
      <c r="G29" s="79">
        <f>X11</f>
        <v>1</v>
      </c>
      <c r="H29" s="78">
        <f>Y13</f>
        <v>3</v>
      </c>
      <c r="I29" s="79">
        <f>X13</f>
        <v>1</v>
      </c>
      <c r="J29" s="78">
        <f>Y15</f>
        <v>2</v>
      </c>
      <c r="K29" s="79">
        <f>X15</f>
        <v>3</v>
      </c>
      <c r="L29" s="78">
        <f>Y17</f>
        <v>3</v>
      </c>
      <c r="M29" s="79">
        <f>X17</f>
        <v>1</v>
      </c>
      <c r="N29" s="78">
        <f>Y19</f>
        <v>3</v>
      </c>
      <c r="O29" s="79">
        <f>X19</f>
        <v>0</v>
      </c>
      <c r="P29" s="78">
        <f>Y21</f>
        <v>0</v>
      </c>
      <c r="Q29" s="79">
        <f>X21</f>
        <v>3</v>
      </c>
      <c r="R29" s="78">
        <f>Y23</f>
        <v>0</v>
      </c>
      <c r="S29" s="79">
        <f>X23</f>
        <v>3</v>
      </c>
      <c r="T29" s="78">
        <f>Y25</f>
        <v>1</v>
      </c>
      <c r="U29" s="79">
        <f>X25</f>
        <v>3</v>
      </c>
      <c r="V29" s="78">
        <f>Y27</f>
        <v>0</v>
      </c>
      <c r="W29" s="79">
        <f>X27</f>
        <v>3</v>
      </c>
      <c r="X29" s="77"/>
      <c r="Y29" s="76"/>
      <c r="Z29" s="78">
        <v>3</v>
      </c>
      <c r="AA29" s="80">
        <v>1</v>
      </c>
      <c r="AB29" s="245"/>
      <c r="AC29" s="263"/>
      <c r="AD29" s="298"/>
      <c r="AI29" s="116"/>
    </row>
    <row r="30" spans="2:35" ht="14.1" customHeight="1" x14ac:dyDescent="0.2">
      <c r="B30" s="265">
        <v>12</v>
      </c>
      <c r="C30" s="141" t="s">
        <v>67</v>
      </c>
      <c r="D30" s="272">
        <v>1</v>
      </c>
      <c r="E30" s="273"/>
      <c r="F30" s="285">
        <v>2</v>
      </c>
      <c r="G30" s="273"/>
      <c r="H30" s="285">
        <v>2</v>
      </c>
      <c r="I30" s="273"/>
      <c r="J30" s="285">
        <v>1</v>
      </c>
      <c r="K30" s="273"/>
      <c r="L30" s="285">
        <v>1</v>
      </c>
      <c r="M30" s="273"/>
      <c r="N30" s="285">
        <v>2</v>
      </c>
      <c r="O30" s="273"/>
      <c r="P30" s="285">
        <v>1</v>
      </c>
      <c r="Q30" s="273"/>
      <c r="R30" s="285">
        <v>1</v>
      </c>
      <c r="S30" s="273"/>
      <c r="T30" s="285">
        <v>2</v>
      </c>
      <c r="U30" s="273"/>
      <c r="V30" s="285">
        <v>1</v>
      </c>
      <c r="W30" s="273"/>
      <c r="X30" s="285">
        <v>1</v>
      </c>
      <c r="Y30" s="273"/>
      <c r="Z30" s="88"/>
      <c r="AA30" s="89"/>
      <c r="AB30" s="252">
        <f t="shared" ref="AB30" si="1">Z30+X30+V30+T30+R30+P30+N30+L30+J30+H30+F30+D30</f>
        <v>15</v>
      </c>
      <c r="AC30" s="246"/>
      <c r="AD30" s="301">
        <v>8</v>
      </c>
      <c r="AI30" s="116"/>
    </row>
    <row r="31" spans="2:35" ht="14.1" customHeight="1" thickBot="1" x14ac:dyDescent="0.25">
      <c r="B31" s="303"/>
      <c r="C31" s="144" t="s">
        <v>52</v>
      </c>
      <c r="D31" s="92">
        <f>AA9</f>
        <v>1</v>
      </c>
      <c r="E31" s="93">
        <f>Z9</f>
        <v>3</v>
      </c>
      <c r="F31" s="94">
        <f>AA11</f>
        <v>3</v>
      </c>
      <c r="G31" s="93">
        <f>Z11</f>
        <v>2</v>
      </c>
      <c r="H31" s="94">
        <f>AA13</f>
        <v>3</v>
      </c>
      <c r="I31" s="93">
        <f>Z13</f>
        <v>0</v>
      </c>
      <c r="J31" s="94">
        <f>AA15</f>
        <v>0</v>
      </c>
      <c r="K31" s="93">
        <f>Z15</f>
        <v>3</v>
      </c>
      <c r="L31" s="94">
        <f>AA17</f>
        <v>0</v>
      </c>
      <c r="M31" s="93">
        <f>Z17</f>
        <v>3</v>
      </c>
      <c r="N31" s="94">
        <f>AA19</f>
        <v>3</v>
      </c>
      <c r="O31" s="93">
        <f>Z19</f>
        <v>0</v>
      </c>
      <c r="P31" s="94">
        <f>AA21</f>
        <v>0</v>
      </c>
      <c r="Q31" s="93">
        <f>Z21</f>
        <v>3</v>
      </c>
      <c r="R31" s="94">
        <f>AA23</f>
        <v>0</v>
      </c>
      <c r="S31" s="93">
        <f>Z23</f>
        <v>3</v>
      </c>
      <c r="T31" s="94">
        <f>AA25</f>
        <v>3</v>
      </c>
      <c r="U31" s="93">
        <f>Z25</f>
        <v>1</v>
      </c>
      <c r="V31" s="94">
        <f>AA27</f>
        <v>1</v>
      </c>
      <c r="W31" s="93">
        <f>Z27</f>
        <v>3</v>
      </c>
      <c r="X31" s="94">
        <f>AA29</f>
        <v>1</v>
      </c>
      <c r="Y31" s="93">
        <f>Z29</f>
        <v>3</v>
      </c>
      <c r="Z31" s="95"/>
      <c r="AA31" s="96"/>
      <c r="AB31" s="245"/>
      <c r="AC31" s="247"/>
      <c r="AD31" s="302"/>
      <c r="AI31" s="116"/>
    </row>
    <row r="32" spans="2:35" ht="14.1" customHeight="1" x14ac:dyDescent="0.2">
      <c r="AI32" s="2"/>
    </row>
    <row r="33" spans="2:35" ht="14.1" customHeight="1" x14ac:dyDescent="0.2">
      <c r="C33" s="283" t="s">
        <v>57</v>
      </c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I33" s="2"/>
    </row>
    <row r="34" spans="2:35" ht="14.1" customHeight="1" x14ac:dyDescent="0.25">
      <c r="C34" s="284" t="s">
        <v>58</v>
      </c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97"/>
      <c r="AI34" s="2"/>
    </row>
    <row r="35" spans="2:35" ht="14.1" customHeight="1" x14ac:dyDescent="0.2">
      <c r="AI35" s="2"/>
    </row>
    <row r="36" spans="2:35" ht="14.1" customHeight="1" x14ac:dyDescent="0.2">
      <c r="B36" s="234" t="s">
        <v>32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</row>
    <row r="37" spans="2:35" ht="14.1" customHeight="1" x14ac:dyDescent="0.2">
      <c r="B37" s="234" t="s">
        <v>133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</row>
    <row r="38" spans="2:35" ht="14.1" customHeight="1" x14ac:dyDescent="0.2">
      <c r="B38" s="234" t="s">
        <v>33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</row>
    <row r="39" spans="2:35" ht="14.1" customHeight="1" x14ac:dyDescent="0.2"/>
    <row r="40" spans="2:35" ht="14.1" customHeight="1" thickBot="1" x14ac:dyDescent="0.25">
      <c r="B40" s="234" t="s">
        <v>59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</row>
    <row r="41" spans="2:35" ht="14.1" customHeight="1" thickBot="1" x14ac:dyDescent="0.25">
      <c r="B41" s="71" t="s">
        <v>1</v>
      </c>
      <c r="C41" s="72" t="s">
        <v>35</v>
      </c>
      <c r="D41" s="282">
        <v>1</v>
      </c>
      <c r="E41" s="275"/>
      <c r="F41" s="274">
        <v>2</v>
      </c>
      <c r="G41" s="275"/>
      <c r="H41" s="274">
        <v>3</v>
      </c>
      <c r="I41" s="275"/>
      <c r="J41" s="274">
        <v>4</v>
      </c>
      <c r="K41" s="275"/>
      <c r="L41" s="274">
        <v>5</v>
      </c>
      <c r="M41" s="275"/>
      <c r="N41" s="274">
        <v>6</v>
      </c>
      <c r="O41" s="275"/>
      <c r="P41" s="274">
        <v>7</v>
      </c>
      <c r="Q41" s="275"/>
      <c r="R41" s="274">
        <v>8</v>
      </c>
      <c r="S41" s="275"/>
      <c r="T41" s="274">
        <v>9</v>
      </c>
      <c r="U41" s="275"/>
      <c r="V41" s="274">
        <v>10</v>
      </c>
      <c r="W41" s="275"/>
      <c r="X41" s="274">
        <v>11</v>
      </c>
      <c r="Y41" s="275"/>
      <c r="Z41" s="274">
        <v>12</v>
      </c>
      <c r="AA41" s="276"/>
      <c r="AB41" s="73" t="s">
        <v>10</v>
      </c>
      <c r="AC41" s="74" t="s">
        <v>11</v>
      </c>
      <c r="AD41" s="75" t="s">
        <v>12</v>
      </c>
    </row>
    <row r="42" spans="2:35" ht="14.1" customHeight="1" x14ac:dyDescent="0.2">
      <c r="B42" s="277">
        <v>1</v>
      </c>
      <c r="C42" s="141" t="s">
        <v>46</v>
      </c>
      <c r="D42" s="300"/>
      <c r="E42" s="281"/>
      <c r="F42" s="268">
        <v>2</v>
      </c>
      <c r="G42" s="269"/>
      <c r="H42" s="268">
        <v>2</v>
      </c>
      <c r="I42" s="269"/>
      <c r="J42" s="268">
        <v>2</v>
      </c>
      <c r="K42" s="269"/>
      <c r="L42" s="268">
        <v>2</v>
      </c>
      <c r="M42" s="269"/>
      <c r="N42" s="268">
        <v>2</v>
      </c>
      <c r="O42" s="269"/>
      <c r="P42" s="268"/>
      <c r="Q42" s="269"/>
      <c r="R42" s="268"/>
      <c r="S42" s="269"/>
      <c r="T42" s="268"/>
      <c r="U42" s="269"/>
      <c r="V42" s="268"/>
      <c r="W42" s="269"/>
      <c r="X42" s="268"/>
      <c r="Y42" s="269"/>
      <c r="Z42" s="268"/>
      <c r="AA42" s="270"/>
      <c r="AB42" s="252">
        <f>Z42+X42+V42+T42+R42+P42+N42+L42+J42+H42+F42+D42</f>
        <v>10</v>
      </c>
      <c r="AC42" s="252"/>
      <c r="AD42" s="297">
        <v>1</v>
      </c>
    </row>
    <row r="43" spans="2:35" ht="14.1" customHeight="1" thickBot="1" x14ac:dyDescent="0.25">
      <c r="B43" s="278"/>
      <c r="C43" s="142" t="s">
        <v>47</v>
      </c>
      <c r="D43" s="76"/>
      <c r="E43" s="77"/>
      <c r="F43" s="78">
        <v>3</v>
      </c>
      <c r="G43" s="79">
        <v>2</v>
      </c>
      <c r="H43" s="78">
        <v>3</v>
      </c>
      <c r="I43" s="79">
        <v>1</v>
      </c>
      <c r="J43" s="78">
        <v>3</v>
      </c>
      <c r="K43" s="79">
        <v>0</v>
      </c>
      <c r="L43" s="78">
        <v>3</v>
      </c>
      <c r="M43" s="79">
        <v>1</v>
      </c>
      <c r="N43" s="78">
        <v>3</v>
      </c>
      <c r="O43" s="79">
        <v>0</v>
      </c>
      <c r="P43" s="78"/>
      <c r="Q43" s="79"/>
      <c r="R43" s="80"/>
      <c r="S43" s="80"/>
      <c r="T43" s="78"/>
      <c r="U43" s="79"/>
      <c r="V43" s="80"/>
      <c r="W43" s="80"/>
      <c r="X43" s="78"/>
      <c r="Y43" s="79"/>
      <c r="Z43" s="80"/>
      <c r="AA43" s="80"/>
      <c r="AB43" s="262"/>
      <c r="AC43" s="262"/>
      <c r="AD43" s="298"/>
    </row>
    <row r="44" spans="2:35" ht="14.1" customHeight="1" x14ac:dyDescent="0.2">
      <c r="B44" s="299">
        <v>2</v>
      </c>
      <c r="C44" s="141" t="s">
        <v>62</v>
      </c>
      <c r="D44" s="289">
        <v>1</v>
      </c>
      <c r="E44" s="273"/>
      <c r="F44" s="81"/>
      <c r="G44" s="82"/>
      <c r="H44" s="285">
        <v>1</v>
      </c>
      <c r="I44" s="273"/>
      <c r="J44" s="285">
        <v>2</v>
      </c>
      <c r="K44" s="273"/>
      <c r="L44" s="285">
        <v>1</v>
      </c>
      <c r="M44" s="273"/>
      <c r="N44" s="285">
        <v>2</v>
      </c>
      <c r="O44" s="273"/>
      <c r="P44" s="285"/>
      <c r="Q44" s="273"/>
      <c r="R44" s="285"/>
      <c r="S44" s="273"/>
      <c r="T44" s="285"/>
      <c r="U44" s="273"/>
      <c r="V44" s="285"/>
      <c r="W44" s="273"/>
      <c r="X44" s="285"/>
      <c r="Y44" s="273"/>
      <c r="Z44" s="285"/>
      <c r="AA44" s="293"/>
      <c r="AB44" s="252">
        <f>Z44+X44+V44+T44+R44+P44+N44+L44+J44+H44+F44+D44</f>
        <v>7</v>
      </c>
      <c r="AC44" s="246"/>
      <c r="AD44" s="286">
        <v>4</v>
      </c>
    </row>
    <row r="45" spans="2:35" ht="14.1" customHeight="1" thickBot="1" x14ac:dyDescent="0.25">
      <c r="B45" s="299"/>
      <c r="C45" s="142" t="s">
        <v>56</v>
      </c>
      <c r="D45" s="80">
        <f>G43</f>
        <v>2</v>
      </c>
      <c r="E45" s="79">
        <f>F43</f>
        <v>3</v>
      </c>
      <c r="F45" s="83"/>
      <c r="G45" s="84"/>
      <c r="H45" s="78">
        <v>0</v>
      </c>
      <c r="I45" s="79">
        <v>3</v>
      </c>
      <c r="J45" s="78">
        <v>3</v>
      </c>
      <c r="K45" s="79">
        <v>1</v>
      </c>
      <c r="L45" s="78">
        <v>1</v>
      </c>
      <c r="M45" s="79">
        <v>3</v>
      </c>
      <c r="N45" s="78">
        <v>3</v>
      </c>
      <c r="O45" s="79">
        <v>1</v>
      </c>
      <c r="P45" s="78"/>
      <c r="Q45" s="79"/>
      <c r="R45" s="78"/>
      <c r="S45" s="79"/>
      <c r="T45" s="78"/>
      <c r="U45" s="79"/>
      <c r="V45" s="78"/>
      <c r="W45" s="79"/>
      <c r="X45" s="78"/>
      <c r="Y45" s="79"/>
      <c r="Z45" s="78"/>
      <c r="AA45" s="79"/>
      <c r="AB45" s="262"/>
      <c r="AC45" s="263"/>
      <c r="AD45" s="292"/>
    </row>
    <row r="46" spans="2:35" ht="14.1" customHeight="1" x14ac:dyDescent="0.2">
      <c r="B46" s="256">
        <v>3</v>
      </c>
      <c r="C46" s="141" t="s">
        <v>63</v>
      </c>
      <c r="D46" s="289">
        <v>1</v>
      </c>
      <c r="E46" s="273"/>
      <c r="F46" s="285">
        <v>2</v>
      </c>
      <c r="G46" s="273"/>
      <c r="H46" s="82"/>
      <c r="I46" s="82"/>
      <c r="J46" s="285">
        <v>2</v>
      </c>
      <c r="K46" s="273"/>
      <c r="L46" s="285">
        <v>2</v>
      </c>
      <c r="M46" s="273"/>
      <c r="N46" s="285">
        <v>2</v>
      </c>
      <c r="O46" s="273"/>
      <c r="P46" s="285"/>
      <c r="Q46" s="273"/>
      <c r="R46" s="285"/>
      <c r="S46" s="273"/>
      <c r="T46" s="285"/>
      <c r="U46" s="273"/>
      <c r="V46" s="285"/>
      <c r="W46" s="273"/>
      <c r="X46" s="285"/>
      <c r="Y46" s="273"/>
      <c r="Z46" s="285"/>
      <c r="AA46" s="293"/>
      <c r="AB46" s="252">
        <f>Z46+X46+V46+T46+R46+P46+N46+L46+J46+H46+F46+D46</f>
        <v>9</v>
      </c>
      <c r="AC46" s="246"/>
      <c r="AD46" s="286">
        <v>2</v>
      </c>
    </row>
    <row r="47" spans="2:35" ht="14.1" customHeight="1" thickBot="1" x14ac:dyDescent="0.25">
      <c r="B47" s="256"/>
      <c r="C47" s="142" t="s">
        <v>56</v>
      </c>
      <c r="D47" s="85">
        <f>I43</f>
        <v>1</v>
      </c>
      <c r="E47" s="86">
        <f>H43</f>
        <v>3</v>
      </c>
      <c r="F47" s="87">
        <f>I45</f>
        <v>3</v>
      </c>
      <c r="G47" s="86">
        <f>H45</f>
        <v>0</v>
      </c>
      <c r="H47" s="83"/>
      <c r="I47" s="84"/>
      <c r="J47" s="87">
        <v>3</v>
      </c>
      <c r="K47" s="86">
        <v>0</v>
      </c>
      <c r="L47" s="87" t="s">
        <v>38</v>
      </c>
      <c r="M47" s="86">
        <v>0</v>
      </c>
      <c r="N47" s="87">
        <v>3</v>
      </c>
      <c r="O47" s="86">
        <v>1</v>
      </c>
      <c r="P47" s="87"/>
      <c r="Q47" s="86"/>
      <c r="R47" s="87"/>
      <c r="S47" s="86"/>
      <c r="T47" s="87"/>
      <c r="U47" s="86"/>
      <c r="V47" s="87"/>
      <c r="W47" s="86"/>
      <c r="X47" s="87"/>
      <c r="Y47" s="86"/>
      <c r="Z47" s="87"/>
      <c r="AA47" s="86"/>
      <c r="AB47" s="262"/>
      <c r="AC47" s="263"/>
      <c r="AD47" s="292"/>
      <c r="AE47" s="133"/>
    </row>
    <row r="48" spans="2:35" ht="14.1" customHeight="1" x14ac:dyDescent="0.2">
      <c r="B48" s="256">
        <v>4</v>
      </c>
      <c r="C48" s="141" t="s">
        <v>64</v>
      </c>
      <c r="D48" s="289">
        <v>1</v>
      </c>
      <c r="E48" s="273"/>
      <c r="F48" s="285">
        <v>1</v>
      </c>
      <c r="G48" s="273"/>
      <c r="H48" s="285">
        <v>1</v>
      </c>
      <c r="I48" s="273"/>
      <c r="J48" s="88"/>
      <c r="K48" s="89"/>
      <c r="L48" s="285">
        <v>1</v>
      </c>
      <c r="M48" s="273"/>
      <c r="N48" s="285">
        <v>2</v>
      </c>
      <c r="O48" s="273"/>
      <c r="P48" s="285"/>
      <c r="Q48" s="273"/>
      <c r="R48" s="285"/>
      <c r="S48" s="273"/>
      <c r="T48" s="285"/>
      <c r="U48" s="273"/>
      <c r="V48" s="285"/>
      <c r="W48" s="273"/>
      <c r="X48" s="285"/>
      <c r="Y48" s="273"/>
      <c r="Z48" s="285"/>
      <c r="AA48" s="293"/>
      <c r="AB48" s="252">
        <f>Z48+X48+V48+T48+R48+P48+N48+L48+J48+H48+F48+D48</f>
        <v>6</v>
      </c>
      <c r="AC48" s="246"/>
      <c r="AD48" s="286">
        <v>5</v>
      </c>
    </row>
    <row r="49" spans="2:30" ht="14.1" customHeight="1" thickBot="1" x14ac:dyDescent="0.25">
      <c r="B49" s="256"/>
      <c r="C49" s="142" t="s">
        <v>54</v>
      </c>
      <c r="D49" s="85">
        <f>K43</f>
        <v>0</v>
      </c>
      <c r="E49" s="86">
        <f>J43</f>
        <v>3</v>
      </c>
      <c r="F49" s="87">
        <f>K45</f>
        <v>1</v>
      </c>
      <c r="G49" s="86">
        <f>J45</f>
        <v>3</v>
      </c>
      <c r="H49" s="87">
        <f>K47</f>
        <v>0</v>
      </c>
      <c r="I49" s="86">
        <f>J47</f>
        <v>3</v>
      </c>
      <c r="J49" s="83"/>
      <c r="K49" s="84"/>
      <c r="L49" s="87">
        <v>1</v>
      </c>
      <c r="M49" s="86">
        <v>3</v>
      </c>
      <c r="N49" s="87">
        <v>3</v>
      </c>
      <c r="O49" s="86">
        <v>0</v>
      </c>
      <c r="P49" s="87"/>
      <c r="Q49" s="86"/>
      <c r="R49" s="87"/>
      <c r="S49" s="86"/>
      <c r="T49" s="87"/>
      <c r="U49" s="86"/>
      <c r="V49" s="87"/>
      <c r="W49" s="86"/>
      <c r="X49" s="87"/>
      <c r="Y49" s="86"/>
      <c r="Z49" s="87"/>
      <c r="AA49" s="86"/>
      <c r="AB49" s="262"/>
      <c r="AC49" s="263"/>
      <c r="AD49" s="292"/>
    </row>
    <row r="50" spans="2:30" ht="14.1" customHeight="1" x14ac:dyDescent="0.2">
      <c r="B50" s="256">
        <v>5</v>
      </c>
      <c r="C50" s="141" t="s">
        <v>51</v>
      </c>
      <c r="D50" s="289">
        <v>1</v>
      </c>
      <c r="E50" s="273"/>
      <c r="F50" s="285">
        <v>2</v>
      </c>
      <c r="G50" s="273"/>
      <c r="H50" s="285">
        <v>0</v>
      </c>
      <c r="I50" s="273"/>
      <c r="J50" s="285">
        <v>2</v>
      </c>
      <c r="K50" s="273"/>
      <c r="L50" s="88"/>
      <c r="M50" s="89"/>
      <c r="N50" s="285">
        <v>2</v>
      </c>
      <c r="O50" s="273"/>
      <c r="P50" s="285"/>
      <c r="Q50" s="273"/>
      <c r="R50" s="285"/>
      <c r="S50" s="273"/>
      <c r="T50" s="285"/>
      <c r="U50" s="273"/>
      <c r="V50" s="285"/>
      <c r="W50" s="273"/>
      <c r="X50" s="285"/>
      <c r="Y50" s="273"/>
      <c r="Z50" s="285"/>
      <c r="AA50" s="293"/>
      <c r="AB50" s="252">
        <f>Z50+X50+V50+T50+R50+P50+N50+L50+J50+H50+F50+D50</f>
        <v>7</v>
      </c>
      <c r="AC50" s="246"/>
      <c r="AD50" s="286">
        <v>3</v>
      </c>
    </row>
    <row r="51" spans="2:30" ht="14.1" customHeight="1" thickBot="1" x14ac:dyDescent="0.25">
      <c r="B51" s="256"/>
      <c r="C51" s="142" t="s">
        <v>52</v>
      </c>
      <c r="D51" s="80">
        <f>M43</f>
        <v>1</v>
      </c>
      <c r="E51" s="79">
        <f>L43</f>
        <v>3</v>
      </c>
      <c r="F51" s="78">
        <f>M45</f>
        <v>3</v>
      </c>
      <c r="G51" s="79">
        <f>L45</f>
        <v>1</v>
      </c>
      <c r="H51" s="78">
        <f>M47</f>
        <v>0</v>
      </c>
      <c r="I51" s="79" t="str">
        <f>L47</f>
        <v>W</v>
      </c>
      <c r="J51" s="78">
        <f>M49</f>
        <v>3</v>
      </c>
      <c r="K51" s="79">
        <f>L49</f>
        <v>1</v>
      </c>
      <c r="L51" s="83"/>
      <c r="M51" s="84"/>
      <c r="N51" s="78">
        <v>3</v>
      </c>
      <c r="O51" s="79">
        <v>0</v>
      </c>
      <c r="P51" s="78"/>
      <c r="Q51" s="79"/>
      <c r="R51" s="78"/>
      <c r="S51" s="79"/>
      <c r="T51" s="78"/>
      <c r="U51" s="79"/>
      <c r="V51" s="78"/>
      <c r="W51" s="79"/>
      <c r="X51" s="78"/>
      <c r="Y51" s="79"/>
      <c r="Z51" s="78"/>
      <c r="AA51" s="79"/>
      <c r="AB51" s="262"/>
      <c r="AC51" s="263"/>
      <c r="AD51" s="292"/>
    </row>
    <row r="52" spans="2:30" ht="14.1" customHeight="1" x14ac:dyDescent="0.2">
      <c r="B52" s="256">
        <v>6</v>
      </c>
      <c r="C52" s="141" t="s">
        <v>68</v>
      </c>
      <c r="D52" s="289">
        <v>1</v>
      </c>
      <c r="E52" s="273"/>
      <c r="F52" s="285">
        <v>1</v>
      </c>
      <c r="G52" s="273"/>
      <c r="H52" s="285">
        <v>1</v>
      </c>
      <c r="I52" s="273"/>
      <c r="J52" s="285">
        <v>1</v>
      </c>
      <c r="K52" s="273"/>
      <c r="L52" s="285">
        <v>1</v>
      </c>
      <c r="M52" s="273"/>
      <c r="N52" s="88"/>
      <c r="O52" s="89"/>
      <c r="P52" s="285"/>
      <c r="Q52" s="273"/>
      <c r="R52" s="285"/>
      <c r="S52" s="273"/>
      <c r="T52" s="285"/>
      <c r="U52" s="273"/>
      <c r="V52" s="285"/>
      <c r="W52" s="273"/>
      <c r="X52" s="285"/>
      <c r="Y52" s="273"/>
      <c r="Z52" s="285"/>
      <c r="AA52" s="293"/>
      <c r="AB52" s="252">
        <f>Z52+X52+V52+T52+R52+P52+N52+L52+J52+H52+F52+D52</f>
        <v>5</v>
      </c>
      <c r="AC52" s="246"/>
      <c r="AD52" s="286">
        <v>6</v>
      </c>
    </row>
    <row r="53" spans="2:30" ht="14.1" customHeight="1" thickBot="1" x14ac:dyDescent="0.25">
      <c r="B53" s="256"/>
      <c r="C53" s="142" t="s">
        <v>39</v>
      </c>
      <c r="D53" s="90">
        <f>O43</f>
        <v>0</v>
      </c>
      <c r="E53" s="79">
        <f>N43</f>
        <v>3</v>
      </c>
      <c r="F53" s="78">
        <f>O45</f>
        <v>1</v>
      </c>
      <c r="G53" s="79">
        <f>N45</f>
        <v>3</v>
      </c>
      <c r="H53" s="78">
        <f>O47</f>
        <v>1</v>
      </c>
      <c r="I53" s="79">
        <f>N47</f>
        <v>3</v>
      </c>
      <c r="J53" s="78">
        <f>O49</f>
        <v>0</v>
      </c>
      <c r="K53" s="79">
        <f>N49</f>
        <v>3</v>
      </c>
      <c r="L53" s="78">
        <f>O51</f>
        <v>0</v>
      </c>
      <c r="M53" s="79">
        <f>N51</f>
        <v>3</v>
      </c>
      <c r="N53" s="83"/>
      <c r="O53" s="84"/>
      <c r="P53" s="78"/>
      <c r="Q53" s="79"/>
      <c r="R53" s="78"/>
      <c r="S53" s="79"/>
      <c r="T53" s="78"/>
      <c r="U53" s="79"/>
      <c r="V53" s="78"/>
      <c r="W53" s="79"/>
      <c r="X53" s="78"/>
      <c r="Y53" s="79"/>
      <c r="Z53" s="78"/>
      <c r="AA53" s="79"/>
      <c r="AB53" s="262"/>
      <c r="AC53" s="263"/>
      <c r="AD53" s="292"/>
    </row>
    <row r="54" spans="2:30" ht="14.1" customHeight="1" x14ac:dyDescent="0.2">
      <c r="B54" s="256">
        <v>7</v>
      </c>
      <c r="C54" s="141"/>
      <c r="D54" s="289"/>
      <c r="E54" s="273"/>
      <c r="F54" s="285"/>
      <c r="G54" s="273"/>
      <c r="H54" s="285"/>
      <c r="I54" s="273"/>
      <c r="J54" s="285"/>
      <c r="K54" s="273"/>
      <c r="L54" s="285"/>
      <c r="M54" s="273"/>
      <c r="N54" s="285"/>
      <c r="O54" s="273"/>
      <c r="P54" s="88"/>
      <c r="Q54" s="98"/>
      <c r="R54" s="290"/>
      <c r="S54" s="296"/>
      <c r="T54" s="290"/>
      <c r="U54" s="296"/>
      <c r="V54" s="290"/>
      <c r="W54" s="296"/>
      <c r="X54" s="285"/>
      <c r="Y54" s="273"/>
      <c r="Z54" s="285"/>
      <c r="AA54" s="293"/>
      <c r="AB54" s="252">
        <f>Z54+X54+V54+T54+R54+P54+N54+L54+J54+H54+F54+D54</f>
        <v>0</v>
      </c>
      <c r="AC54" s="246"/>
      <c r="AD54" s="286"/>
    </row>
    <row r="55" spans="2:30" ht="14.1" customHeight="1" thickBot="1" x14ac:dyDescent="0.25">
      <c r="B55" s="256"/>
      <c r="C55" s="142"/>
      <c r="D55" s="85">
        <f>Q43</f>
        <v>0</v>
      </c>
      <c r="E55" s="86">
        <f>P43</f>
        <v>0</v>
      </c>
      <c r="F55" s="87">
        <f>Q45</f>
        <v>0</v>
      </c>
      <c r="G55" s="86">
        <f>P45</f>
        <v>0</v>
      </c>
      <c r="H55" s="87">
        <f>Q47</f>
        <v>0</v>
      </c>
      <c r="I55" s="86">
        <f>P47</f>
        <v>0</v>
      </c>
      <c r="J55" s="87">
        <f>Q49</f>
        <v>0</v>
      </c>
      <c r="K55" s="86">
        <f>P49</f>
        <v>0</v>
      </c>
      <c r="L55" s="87">
        <f>Q51</f>
        <v>0</v>
      </c>
      <c r="M55" s="86">
        <f>P51</f>
        <v>0</v>
      </c>
      <c r="N55" s="87">
        <f>Q53</f>
        <v>0</v>
      </c>
      <c r="O55" s="86">
        <f>P53</f>
        <v>0</v>
      </c>
      <c r="P55" s="83"/>
      <c r="Q55" s="99"/>
      <c r="R55" s="87"/>
      <c r="S55" s="86"/>
      <c r="T55" s="87"/>
      <c r="U55" s="86"/>
      <c r="V55" s="87"/>
      <c r="W55" s="86"/>
      <c r="X55" s="85"/>
      <c r="Y55" s="86"/>
      <c r="Z55" s="87"/>
      <c r="AA55" s="86"/>
      <c r="AB55" s="262"/>
      <c r="AC55" s="263"/>
      <c r="AD55" s="292"/>
    </row>
    <row r="56" spans="2:30" ht="14.1" customHeight="1" x14ac:dyDescent="0.2">
      <c r="B56" s="256">
        <v>8</v>
      </c>
      <c r="C56" s="141"/>
      <c r="D56" s="289"/>
      <c r="E56" s="273"/>
      <c r="F56" s="285"/>
      <c r="G56" s="273"/>
      <c r="H56" s="285"/>
      <c r="I56" s="273"/>
      <c r="J56" s="285"/>
      <c r="K56" s="273"/>
      <c r="L56" s="285"/>
      <c r="M56" s="273"/>
      <c r="N56" s="285"/>
      <c r="O56" s="273"/>
      <c r="P56" s="285"/>
      <c r="Q56" s="273"/>
      <c r="R56" s="81"/>
      <c r="S56" s="91"/>
      <c r="T56" s="294"/>
      <c r="U56" s="295"/>
      <c r="V56" s="294"/>
      <c r="W56" s="295"/>
      <c r="X56" s="285"/>
      <c r="Y56" s="273"/>
      <c r="Z56" s="285"/>
      <c r="AA56" s="293"/>
      <c r="AB56" s="252">
        <f>Z56+X56+V56+T56+R56+P56+N56+L56+J56+H56+F56+D56</f>
        <v>0</v>
      </c>
      <c r="AC56" s="246"/>
      <c r="AD56" s="286"/>
    </row>
    <row r="57" spans="2:30" ht="14.1" customHeight="1" thickBot="1" x14ac:dyDescent="0.25">
      <c r="B57" s="256"/>
      <c r="C57" s="142"/>
      <c r="D57" s="85">
        <f>S43</f>
        <v>0</v>
      </c>
      <c r="E57" s="86">
        <f>R43</f>
        <v>0</v>
      </c>
      <c r="F57" s="87">
        <f>S45</f>
        <v>0</v>
      </c>
      <c r="G57" s="86">
        <f>R45</f>
        <v>0</v>
      </c>
      <c r="H57" s="87">
        <f>S47</f>
        <v>0</v>
      </c>
      <c r="I57" s="86">
        <f>R47</f>
        <v>0</v>
      </c>
      <c r="J57" s="87">
        <f>S49</f>
        <v>0</v>
      </c>
      <c r="K57" s="86">
        <f>R49</f>
        <v>0</v>
      </c>
      <c r="L57" s="87">
        <f>S51</f>
        <v>0</v>
      </c>
      <c r="M57" s="86">
        <f>R51</f>
        <v>0</v>
      </c>
      <c r="N57" s="87">
        <f>S53</f>
        <v>0</v>
      </c>
      <c r="O57" s="86">
        <f>R53</f>
        <v>0</v>
      </c>
      <c r="P57" s="87">
        <f>S55</f>
        <v>0</v>
      </c>
      <c r="Q57" s="86">
        <f>R55</f>
        <v>0</v>
      </c>
      <c r="R57" s="83"/>
      <c r="S57" s="84"/>
      <c r="T57" s="87"/>
      <c r="U57" s="86"/>
      <c r="V57" s="87"/>
      <c r="W57" s="86"/>
      <c r="X57" s="87"/>
      <c r="Y57" s="86"/>
      <c r="Z57" s="87"/>
      <c r="AA57" s="86"/>
      <c r="AB57" s="262"/>
      <c r="AC57" s="263"/>
      <c r="AD57" s="292"/>
    </row>
    <row r="58" spans="2:30" ht="14.1" customHeight="1" x14ac:dyDescent="0.2">
      <c r="B58" s="256">
        <v>9</v>
      </c>
      <c r="C58" s="141"/>
      <c r="D58" s="289"/>
      <c r="E58" s="273"/>
      <c r="F58" s="285"/>
      <c r="G58" s="273"/>
      <c r="H58" s="285"/>
      <c r="I58" s="273"/>
      <c r="J58" s="285"/>
      <c r="K58" s="273"/>
      <c r="L58" s="285"/>
      <c r="M58" s="273"/>
      <c r="N58" s="285"/>
      <c r="O58" s="273"/>
      <c r="P58" s="285"/>
      <c r="Q58" s="273"/>
      <c r="R58" s="285"/>
      <c r="S58" s="273"/>
      <c r="T58" s="88"/>
      <c r="U58" s="89"/>
      <c r="V58" s="285"/>
      <c r="W58" s="273"/>
      <c r="X58" s="285"/>
      <c r="Y58" s="273"/>
      <c r="Z58" s="285"/>
      <c r="AA58" s="293"/>
      <c r="AB58" s="252">
        <f>Z58+X58+V58+T58+R58+P58+N58+L58+J58+H58+F58+D58</f>
        <v>0</v>
      </c>
      <c r="AC58" s="246"/>
      <c r="AD58" s="286"/>
    </row>
    <row r="59" spans="2:30" ht="14.1" customHeight="1" thickBot="1" x14ac:dyDescent="0.25">
      <c r="B59" s="256"/>
      <c r="C59" s="142"/>
      <c r="D59" s="80">
        <f>U43</f>
        <v>0</v>
      </c>
      <c r="E59" s="79">
        <f>T43</f>
        <v>0</v>
      </c>
      <c r="F59" s="78">
        <f>U45</f>
        <v>0</v>
      </c>
      <c r="G59" s="79">
        <f>T45</f>
        <v>0</v>
      </c>
      <c r="H59" s="78">
        <f>U47</f>
        <v>0</v>
      </c>
      <c r="I59" s="79">
        <f>T47</f>
        <v>0</v>
      </c>
      <c r="J59" s="78">
        <f>U49</f>
        <v>0</v>
      </c>
      <c r="K59" s="79">
        <f>T49</f>
        <v>0</v>
      </c>
      <c r="L59" s="78">
        <f>U51</f>
        <v>0</v>
      </c>
      <c r="M59" s="79">
        <f>T51</f>
        <v>0</v>
      </c>
      <c r="N59" s="78">
        <f>U53</f>
        <v>0</v>
      </c>
      <c r="O59" s="79">
        <f>T53</f>
        <v>0</v>
      </c>
      <c r="P59" s="78">
        <f>U55</f>
        <v>0</v>
      </c>
      <c r="Q59" s="79">
        <f>T55</f>
        <v>0</v>
      </c>
      <c r="R59" s="78">
        <f>U57</f>
        <v>0</v>
      </c>
      <c r="S59" s="79">
        <f>T57</f>
        <v>0</v>
      </c>
      <c r="T59" s="83"/>
      <c r="U59" s="84"/>
      <c r="V59" s="78"/>
      <c r="W59" s="79"/>
      <c r="X59" s="78"/>
      <c r="Y59" s="79"/>
      <c r="Z59" s="78"/>
      <c r="AA59" s="79"/>
      <c r="AB59" s="262"/>
      <c r="AC59" s="263"/>
      <c r="AD59" s="292"/>
    </row>
    <row r="60" spans="2:30" ht="14.1" customHeight="1" x14ac:dyDescent="0.2">
      <c r="B60" s="256">
        <v>10</v>
      </c>
      <c r="C60" s="141"/>
      <c r="D60" s="289"/>
      <c r="E60" s="273"/>
      <c r="F60" s="285"/>
      <c r="G60" s="273"/>
      <c r="H60" s="285"/>
      <c r="I60" s="273"/>
      <c r="J60" s="285"/>
      <c r="K60" s="273"/>
      <c r="L60" s="285"/>
      <c r="M60" s="273"/>
      <c r="N60" s="285"/>
      <c r="O60" s="273"/>
      <c r="P60" s="285"/>
      <c r="Q60" s="273"/>
      <c r="R60" s="285"/>
      <c r="S60" s="273"/>
      <c r="T60" s="285"/>
      <c r="U60" s="273"/>
      <c r="V60" s="88"/>
      <c r="W60" s="89"/>
      <c r="X60" s="285"/>
      <c r="Y60" s="273"/>
      <c r="Z60" s="285"/>
      <c r="AA60" s="293"/>
      <c r="AB60" s="252">
        <f>Z60+X60+V60+T60+R60+P60+N60+L60+J60+H60+F60+D60</f>
        <v>0</v>
      </c>
      <c r="AC60" s="246"/>
      <c r="AD60" s="286"/>
    </row>
    <row r="61" spans="2:30" ht="14.1" customHeight="1" thickBot="1" x14ac:dyDescent="0.25">
      <c r="B61" s="256"/>
      <c r="C61" s="142"/>
      <c r="D61" s="85">
        <f>W43</f>
        <v>0</v>
      </c>
      <c r="E61" s="86">
        <f>V43</f>
        <v>0</v>
      </c>
      <c r="F61" s="87">
        <f>W45</f>
        <v>0</v>
      </c>
      <c r="G61" s="86">
        <f>V45</f>
        <v>0</v>
      </c>
      <c r="H61" s="87">
        <f>W47</f>
        <v>0</v>
      </c>
      <c r="I61" s="86">
        <f>V47</f>
        <v>0</v>
      </c>
      <c r="J61" s="87">
        <f>W49</f>
        <v>0</v>
      </c>
      <c r="K61" s="86">
        <f>V49</f>
        <v>0</v>
      </c>
      <c r="L61" s="87">
        <f>W51</f>
        <v>0</v>
      </c>
      <c r="M61" s="86">
        <f>V51</f>
        <v>0</v>
      </c>
      <c r="N61" s="87">
        <f>W53</f>
        <v>0</v>
      </c>
      <c r="O61" s="86">
        <f>V53</f>
        <v>0</v>
      </c>
      <c r="P61" s="87">
        <f>W55</f>
        <v>0</v>
      </c>
      <c r="Q61" s="86">
        <f>V55</f>
        <v>0</v>
      </c>
      <c r="R61" s="87">
        <f>W57</f>
        <v>0</v>
      </c>
      <c r="S61" s="86">
        <f>V57</f>
        <v>0</v>
      </c>
      <c r="T61" s="87">
        <f>W59</f>
        <v>0</v>
      </c>
      <c r="U61" s="86">
        <f>V59</f>
        <v>0</v>
      </c>
      <c r="V61" s="83"/>
      <c r="W61" s="84"/>
      <c r="X61" s="87"/>
      <c r="Y61" s="86"/>
      <c r="Z61" s="87"/>
      <c r="AA61" s="86"/>
      <c r="AB61" s="262"/>
      <c r="AC61" s="263"/>
      <c r="AD61" s="292"/>
    </row>
    <row r="62" spans="2:30" ht="14.1" customHeight="1" x14ac:dyDescent="0.2">
      <c r="B62" s="256">
        <v>11</v>
      </c>
      <c r="C62" s="141"/>
      <c r="D62" s="289"/>
      <c r="E62" s="273"/>
      <c r="F62" s="285"/>
      <c r="G62" s="273"/>
      <c r="H62" s="285"/>
      <c r="I62" s="273"/>
      <c r="J62" s="285"/>
      <c r="K62" s="273"/>
      <c r="L62" s="285"/>
      <c r="M62" s="273"/>
      <c r="N62" s="285"/>
      <c r="O62" s="273"/>
      <c r="P62" s="285"/>
      <c r="Q62" s="273"/>
      <c r="R62" s="285"/>
      <c r="S62" s="273"/>
      <c r="T62" s="285"/>
      <c r="U62" s="273"/>
      <c r="V62" s="285"/>
      <c r="W62" s="273"/>
      <c r="X62" s="88"/>
      <c r="Y62" s="89"/>
      <c r="Z62" s="290"/>
      <c r="AA62" s="291"/>
      <c r="AB62" s="252">
        <f>Z62+X62+V62+T62+R62+P62+N62+L62+J62+H62+F62+D62</f>
        <v>0</v>
      </c>
      <c r="AC62" s="246"/>
      <c r="AD62" s="286"/>
    </row>
    <row r="63" spans="2:30" ht="14.1" customHeight="1" thickBot="1" x14ac:dyDescent="0.25">
      <c r="B63" s="265"/>
      <c r="C63" s="143"/>
      <c r="D63" s="80">
        <f>Y43</f>
        <v>0</v>
      </c>
      <c r="E63" s="79">
        <f>X43</f>
        <v>0</v>
      </c>
      <c r="F63" s="78">
        <f>Y45</f>
        <v>0</v>
      </c>
      <c r="G63" s="79">
        <f>X45</f>
        <v>0</v>
      </c>
      <c r="H63" s="78">
        <f>Y47</f>
        <v>0</v>
      </c>
      <c r="I63" s="79">
        <f>X47</f>
        <v>0</v>
      </c>
      <c r="J63" s="78">
        <f>Y49</f>
        <v>0</v>
      </c>
      <c r="K63" s="79">
        <f>X49</f>
        <v>0</v>
      </c>
      <c r="L63" s="78">
        <f>Y51</f>
        <v>0</v>
      </c>
      <c r="M63" s="79">
        <f>X51</f>
        <v>0</v>
      </c>
      <c r="N63" s="78">
        <f>Y53</f>
        <v>0</v>
      </c>
      <c r="O63" s="79">
        <f>X53</f>
        <v>0</v>
      </c>
      <c r="P63" s="78">
        <f>Y55</f>
        <v>0</v>
      </c>
      <c r="Q63" s="79">
        <f>X55</f>
        <v>0</v>
      </c>
      <c r="R63" s="78">
        <f>Y57</f>
        <v>0</v>
      </c>
      <c r="S63" s="79">
        <f>X57</f>
        <v>0</v>
      </c>
      <c r="T63" s="78">
        <f>Y59</f>
        <v>0</v>
      </c>
      <c r="U63" s="79">
        <f>X59</f>
        <v>0</v>
      </c>
      <c r="V63" s="78">
        <f>Y61</f>
        <v>0</v>
      </c>
      <c r="W63" s="79">
        <f>X61</f>
        <v>0</v>
      </c>
      <c r="X63" s="77"/>
      <c r="Y63" s="76"/>
      <c r="Z63" s="78"/>
      <c r="AA63" s="79"/>
      <c r="AB63" s="245"/>
      <c r="AC63" s="254"/>
      <c r="AD63" s="288"/>
    </row>
    <row r="64" spans="2:30" ht="14.1" customHeight="1" x14ac:dyDescent="0.2">
      <c r="B64" s="256">
        <v>12</v>
      </c>
      <c r="C64" s="141"/>
      <c r="D64" s="289"/>
      <c r="E64" s="273"/>
      <c r="F64" s="285"/>
      <c r="G64" s="273"/>
      <c r="H64" s="285"/>
      <c r="I64" s="273"/>
      <c r="J64" s="285"/>
      <c r="K64" s="273"/>
      <c r="L64" s="285"/>
      <c r="M64" s="273"/>
      <c r="N64" s="285"/>
      <c r="O64" s="273"/>
      <c r="P64" s="285"/>
      <c r="Q64" s="273"/>
      <c r="R64" s="285"/>
      <c r="S64" s="273"/>
      <c r="T64" s="285"/>
      <c r="U64" s="273"/>
      <c r="V64" s="285"/>
      <c r="W64" s="273"/>
      <c r="X64" s="285"/>
      <c r="Y64" s="273"/>
      <c r="Z64" s="88"/>
      <c r="AA64" s="89"/>
      <c r="AB64" s="253">
        <f>Z64+X64+V64+T64+R64+P64+N64+L64+J64+H64+F64+D64</f>
        <v>0</v>
      </c>
      <c r="AC64" s="246"/>
      <c r="AD64" s="286"/>
    </row>
    <row r="65" spans="2:30" ht="14.1" customHeight="1" thickBot="1" x14ac:dyDescent="0.25">
      <c r="B65" s="257"/>
      <c r="C65" s="144"/>
      <c r="D65" s="92">
        <f>AA43</f>
        <v>0</v>
      </c>
      <c r="E65" s="93">
        <f>Z43</f>
        <v>0</v>
      </c>
      <c r="F65" s="94">
        <f>AA45</f>
        <v>0</v>
      </c>
      <c r="G65" s="93">
        <f>Z45</f>
        <v>0</v>
      </c>
      <c r="H65" s="94">
        <f>AA47</f>
        <v>0</v>
      </c>
      <c r="I65" s="93">
        <f>Z47</f>
        <v>0</v>
      </c>
      <c r="J65" s="94">
        <f>AA49</f>
        <v>0</v>
      </c>
      <c r="K65" s="93">
        <f>Z49</f>
        <v>0</v>
      </c>
      <c r="L65" s="94">
        <f>AA51</f>
        <v>0</v>
      </c>
      <c r="M65" s="93">
        <f>Z51</f>
        <v>0</v>
      </c>
      <c r="N65" s="94">
        <f>AA53</f>
        <v>0</v>
      </c>
      <c r="O65" s="93">
        <f>Z53</f>
        <v>0</v>
      </c>
      <c r="P65" s="94">
        <f>AA55</f>
        <v>0</v>
      </c>
      <c r="Q65" s="93">
        <f>Z55</f>
        <v>0</v>
      </c>
      <c r="R65" s="94">
        <f>AA57</f>
        <v>0</v>
      </c>
      <c r="S65" s="93">
        <f>Z57</f>
        <v>0</v>
      </c>
      <c r="T65" s="94">
        <f>AA59</f>
        <v>0</v>
      </c>
      <c r="U65" s="93">
        <f>Z59</f>
        <v>0</v>
      </c>
      <c r="V65" s="94">
        <f>AA61</f>
        <v>0</v>
      </c>
      <c r="W65" s="93">
        <f>Z61</f>
        <v>0</v>
      </c>
      <c r="X65" s="94">
        <f>AA63</f>
        <v>0</v>
      </c>
      <c r="Y65" s="93">
        <f>Z63</f>
        <v>0</v>
      </c>
      <c r="Z65" s="95"/>
      <c r="AA65" s="96"/>
      <c r="AB65" s="245"/>
      <c r="AC65" s="247"/>
      <c r="AD65" s="287"/>
    </row>
    <row r="66" spans="2:30" ht="14.1" customHeight="1" x14ac:dyDescent="0.2"/>
    <row r="67" spans="2:30" ht="14.1" customHeight="1" x14ac:dyDescent="0.2">
      <c r="C67" s="283" t="s">
        <v>139</v>
      </c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</row>
    <row r="68" spans="2:30" ht="14.1" customHeight="1" x14ac:dyDescent="0.25">
      <c r="C68" s="284" t="s">
        <v>140</v>
      </c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97"/>
    </row>
    <row r="69" spans="2:30" ht="14.1" customHeight="1" x14ac:dyDescent="0.2"/>
    <row r="70" spans="2:30" ht="14.1" customHeight="1" x14ac:dyDescent="0.2"/>
    <row r="71" spans="2:30" ht="14.1" customHeight="1" x14ac:dyDescent="0.2"/>
    <row r="72" spans="2:30" ht="14.1" customHeight="1" x14ac:dyDescent="0.2"/>
    <row r="73" spans="2:30" ht="14.1" customHeight="1" x14ac:dyDescent="0.2"/>
    <row r="74" spans="2:30" ht="14.1" customHeight="1" x14ac:dyDescent="0.2"/>
    <row r="75" spans="2:30" ht="14.1" customHeight="1" x14ac:dyDescent="0.2"/>
    <row r="76" spans="2:30" ht="14.1" customHeight="1" x14ac:dyDescent="0.2"/>
    <row r="77" spans="2:30" ht="14.1" customHeight="1" x14ac:dyDescent="0.2"/>
    <row r="78" spans="2:30" ht="14.1" customHeight="1" x14ac:dyDescent="0.2"/>
    <row r="79" spans="2:30" ht="14.1" customHeight="1" x14ac:dyDescent="0.2"/>
    <row r="80" spans="2:30" ht="14.1" customHeight="1" x14ac:dyDescent="0.2"/>
    <row r="81" spans="2:31" ht="14.1" customHeight="1" x14ac:dyDescent="0.2"/>
    <row r="82" spans="2:31" ht="14.1" customHeight="1" x14ac:dyDescent="0.2"/>
    <row r="83" spans="2:31" ht="14.1" customHeight="1" x14ac:dyDescent="0.2"/>
    <row r="84" spans="2:31" ht="14.1" customHeight="1" thickBot="1" x14ac:dyDescent="0.25"/>
    <row r="85" spans="2:31" ht="14.1" customHeight="1" thickBot="1" x14ac:dyDescent="0.25">
      <c r="B85" s="71" t="s">
        <v>1</v>
      </c>
      <c r="C85" s="72" t="s">
        <v>35</v>
      </c>
      <c r="D85" s="282">
        <v>1</v>
      </c>
      <c r="E85" s="275"/>
      <c r="F85" s="274">
        <v>2</v>
      </c>
      <c r="G85" s="275"/>
      <c r="H85" s="274">
        <v>3</v>
      </c>
      <c r="I85" s="275"/>
      <c r="J85" s="274">
        <v>4</v>
      </c>
      <c r="K85" s="275"/>
      <c r="L85" s="274">
        <v>5</v>
      </c>
      <c r="M85" s="275"/>
      <c r="N85" s="274">
        <v>6</v>
      </c>
      <c r="O85" s="275"/>
      <c r="P85" s="274">
        <v>7</v>
      </c>
      <c r="Q85" s="275"/>
      <c r="R85" s="274">
        <v>8</v>
      </c>
      <c r="S85" s="275"/>
      <c r="T85" s="274">
        <v>9</v>
      </c>
      <c r="U85" s="275"/>
      <c r="V85" s="274">
        <v>10</v>
      </c>
      <c r="W85" s="275"/>
      <c r="X85" s="274">
        <v>11</v>
      </c>
      <c r="Y85" s="275"/>
      <c r="Z85" s="274">
        <v>12</v>
      </c>
      <c r="AA85" s="276"/>
      <c r="AB85" s="73" t="s">
        <v>10</v>
      </c>
      <c r="AC85" s="74" t="s">
        <v>11</v>
      </c>
      <c r="AD85" s="75" t="s">
        <v>12</v>
      </c>
    </row>
    <row r="86" spans="2:31" ht="14.1" customHeight="1" x14ac:dyDescent="0.2">
      <c r="B86" s="277">
        <v>1</v>
      </c>
      <c r="C86" s="279"/>
      <c r="D86" s="280"/>
      <c r="E86" s="281"/>
      <c r="F86" s="268"/>
      <c r="G86" s="269"/>
      <c r="H86" s="268"/>
      <c r="I86" s="269"/>
      <c r="J86" s="268"/>
      <c r="K86" s="269"/>
      <c r="L86" s="268"/>
      <c r="M86" s="269"/>
      <c r="N86" s="268"/>
      <c r="O86" s="269"/>
      <c r="P86" s="268"/>
      <c r="Q86" s="269"/>
      <c r="R86" s="268"/>
      <c r="S86" s="269"/>
      <c r="T86" s="268"/>
      <c r="U86" s="269"/>
      <c r="V86" s="268"/>
      <c r="W86" s="269"/>
      <c r="X86" s="268"/>
      <c r="Y86" s="269"/>
      <c r="Z86" s="268"/>
      <c r="AA86" s="270"/>
      <c r="AB86" s="252">
        <f>Z86+X86+V86+T86+R86+P86+N86+L86+J86+H86+F86+D86</f>
        <v>0</v>
      </c>
      <c r="AC86" s="131"/>
      <c r="AD86" s="145"/>
    </row>
    <row r="87" spans="2:31" ht="14.1" customHeight="1" thickBot="1" x14ac:dyDescent="0.25">
      <c r="B87" s="278"/>
      <c r="C87" s="267"/>
      <c r="D87" s="146"/>
      <c r="E87" s="77"/>
      <c r="F87" s="147"/>
      <c r="G87" s="100"/>
      <c r="H87" s="147"/>
      <c r="I87" s="100"/>
      <c r="J87" s="147"/>
      <c r="K87" s="100"/>
      <c r="L87" s="147"/>
      <c r="M87" s="100"/>
      <c r="N87" s="147"/>
      <c r="O87" s="100"/>
      <c r="P87" s="147"/>
      <c r="Q87" s="100"/>
      <c r="R87" s="135"/>
      <c r="S87" s="135"/>
      <c r="T87" s="147"/>
      <c r="U87" s="100"/>
      <c r="V87" s="135"/>
      <c r="W87" s="135"/>
      <c r="X87" s="147"/>
      <c r="Y87" s="100"/>
      <c r="Z87" s="135"/>
      <c r="AA87" s="135"/>
      <c r="AB87" s="262"/>
      <c r="AC87" s="132"/>
      <c r="AD87" s="148"/>
    </row>
    <row r="88" spans="2:31" ht="14.1" customHeight="1" x14ac:dyDescent="0.2">
      <c r="B88" s="256">
        <v>2</v>
      </c>
      <c r="C88" s="271" t="e">
        <f>#REF!</f>
        <v>#REF!</v>
      </c>
      <c r="D88" s="272"/>
      <c r="E88" s="273"/>
      <c r="F88" s="149"/>
      <c r="G88" s="150"/>
      <c r="H88" s="242"/>
      <c r="I88" s="243"/>
      <c r="J88" s="242"/>
      <c r="K88" s="243"/>
      <c r="L88" s="242"/>
      <c r="M88" s="243"/>
      <c r="N88" s="242"/>
      <c r="O88" s="243"/>
      <c r="P88" s="242"/>
      <c r="Q88" s="243"/>
      <c r="R88" s="242"/>
      <c r="S88" s="243"/>
      <c r="T88" s="242"/>
      <c r="U88" s="243"/>
      <c r="V88" s="242"/>
      <c r="W88" s="243"/>
      <c r="X88" s="242"/>
      <c r="Y88" s="243"/>
      <c r="Z88" s="242"/>
      <c r="AA88" s="261"/>
      <c r="AB88" s="252">
        <f>Z88+X88+V88+T88+R88+P88+N88+L88+J88+H88+F88+D88</f>
        <v>0</v>
      </c>
      <c r="AC88" s="246"/>
      <c r="AD88" s="248"/>
    </row>
    <row r="89" spans="2:31" ht="14.1" customHeight="1" thickBot="1" x14ac:dyDescent="0.25">
      <c r="B89" s="256"/>
      <c r="C89" s="271"/>
      <c r="D89" s="151">
        <f>G87</f>
        <v>0</v>
      </c>
      <c r="E89" s="100">
        <f>F87</f>
        <v>0</v>
      </c>
      <c r="F89" s="83"/>
      <c r="G89" s="84"/>
      <c r="H89" s="147"/>
      <c r="I89" s="100"/>
      <c r="J89" s="147"/>
      <c r="K89" s="100"/>
      <c r="L89" s="147"/>
      <c r="M89" s="100"/>
      <c r="N89" s="147"/>
      <c r="O89" s="100"/>
      <c r="P89" s="147"/>
      <c r="Q89" s="100"/>
      <c r="R89" s="147"/>
      <c r="S89" s="100"/>
      <c r="T89" s="147"/>
      <c r="U89" s="100"/>
      <c r="V89" s="147"/>
      <c r="W89" s="100"/>
      <c r="X89" s="147"/>
      <c r="Y89" s="100"/>
      <c r="Z89" s="147"/>
      <c r="AA89" s="100"/>
      <c r="AB89" s="262"/>
      <c r="AC89" s="263"/>
      <c r="AD89" s="264"/>
    </row>
    <row r="90" spans="2:31" ht="14.1" customHeight="1" x14ac:dyDescent="0.2">
      <c r="B90" s="256">
        <v>3</v>
      </c>
      <c r="C90" s="258" t="e">
        <f>#REF!</f>
        <v>#REF!</v>
      </c>
      <c r="D90" s="260"/>
      <c r="E90" s="243"/>
      <c r="F90" s="242"/>
      <c r="G90" s="243"/>
      <c r="H90" s="150"/>
      <c r="I90" s="150"/>
      <c r="J90" s="242"/>
      <c r="K90" s="243"/>
      <c r="L90" s="242"/>
      <c r="M90" s="243"/>
      <c r="N90" s="242"/>
      <c r="O90" s="243"/>
      <c r="P90" s="242"/>
      <c r="Q90" s="243"/>
      <c r="R90" s="242"/>
      <c r="S90" s="243"/>
      <c r="T90" s="242"/>
      <c r="U90" s="243"/>
      <c r="V90" s="242"/>
      <c r="W90" s="243"/>
      <c r="X90" s="242"/>
      <c r="Y90" s="243"/>
      <c r="Z90" s="242"/>
      <c r="AA90" s="261"/>
      <c r="AB90" s="252">
        <f>Z90+X90+V90+T90+R90+P90+N90+L90+J90+H90+F90+D90</f>
        <v>0</v>
      </c>
      <c r="AC90" s="246"/>
      <c r="AD90" s="248"/>
    </row>
    <row r="91" spans="2:31" ht="14.1" customHeight="1" thickBot="1" x14ac:dyDescent="0.25">
      <c r="B91" s="256"/>
      <c r="C91" s="267"/>
      <c r="D91" s="152">
        <f>I87</f>
        <v>0</v>
      </c>
      <c r="E91" s="153">
        <f>H87</f>
        <v>0</v>
      </c>
      <c r="F91" s="154">
        <f>I89</f>
        <v>0</v>
      </c>
      <c r="G91" s="153">
        <f>H89</f>
        <v>0</v>
      </c>
      <c r="H91" s="83"/>
      <c r="I91" s="84"/>
      <c r="J91" s="154"/>
      <c r="K91" s="153"/>
      <c r="L91" s="154"/>
      <c r="M91" s="153"/>
      <c r="N91" s="154"/>
      <c r="O91" s="153"/>
      <c r="P91" s="154"/>
      <c r="Q91" s="153"/>
      <c r="R91" s="154"/>
      <c r="S91" s="153"/>
      <c r="T91" s="154"/>
      <c r="U91" s="153"/>
      <c r="V91" s="154"/>
      <c r="W91" s="153"/>
      <c r="X91" s="154"/>
      <c r="Y91" s="153"/>
      <c r="Z91" s="154"/>
      <c r="AA91" s="153"/>
      <c r="AB91" s="262"/>
      <c r="AC91" s="263"/>
      <c r="AD91" s="264"/>
      <c r="AE91" s="133"/>
    </row>
    <row r="92" spans="2:31" ht="14.1" customHeight="1" x14ac:dyDescent="0.2">
      <c r="B92" s="256">
        <v>4</v>
      </c>
      <c r="C92" s="258" t="e">
        <f>#REF!</f>
        <v>#REF!</v>
      </c>
      <c r="D92" s="260"/>
      <c r="E92" s="243"/>
      <c r="F92" s="242"/>
      <c r="G92" s="243"/>
      <c r="H92" s="242"/>
      <c r="I92" s="243"/>
      <c r="J92" s="77"/>
      <c r="K92" s="76"/>
      <c r="L92" s="242"/>
      <c r="M92" s="243"/>
      <c r="N92" s="242"/>
      <c r="O92" s="243"/>
      <c r="P92" s="242"/>
      <c r="Q92" s="243"/>
      <c r="R92" s="242"/>
      <c r="S92" s="243"/>
      <c r="T92" s="242"/>
      <c r="U92" s="243"/>
      <c r="V92" s="242"/>
      <c r="W92" s="243"/>
      <c r="X92" s="242"/>
      <c r="Y92" s="243"/>
      <c r="Z92" s="242"/>
      <c r="AA92" s="261"/>
      <c r="AB92" s="252">
        <f>Z92+X92+V92+T92+R92+P92+N92+L92+J92+H92+F92+D92</f>
        <v>0</v>
      </c>
      <c r="AC92" s="246"/>
      <c r="AD92" s="248"/>
    </row>
    <row r="93" spans="2:31" ht="14.1" customHeight="1" thickBot="1" x14ac:dyDescent="0.25">
      <c r="B93" s="256"/>
      <c r="C93" s="267"/>
      <c r="D93" s="152">
        <f>K87</f>
        <v>0</v>
      </c>
      <c r="E93" s="153">
        <f>J87</f>
        <v>0</v>
      </c>
      <c r="F93" s="154">
        <f>K89</f>
        <v>0</v>
      </c>
      <c r="G93" s="153">
        <f>J89</f>
        <v>0</v>
      </c>
      <c r="H93" s="154">
        <f>K91</f>
        <v>0</v>
      </c>
      <c r="I93" s="153">
        <f>J91</f>
        <v>0</v>
      </c>
      <c r="J93" s="83"/>
      <c r="K93" s="84"/>
      <c r="L93" s="154"/>
      <c r="M93" s="153"/>
      <c r="N93" s="154"/>
      <c r="O93" s="153"/>
      <c r="P93" s="154"/>
      <c r="Q93" s="153"/>
      <c r="R93" s="154"/>
      <c r="S93" s="153"/>
      <c r="T93" s="154"/>
      <c r="U93" s="153"/>
      <c r="V93" s="154"/>
      <c r="W93" s="153"/>
      <c r="X93" s="154"/>
      <c r="Y93" s="153"/>
      <c r="Z93" s="154"/>
      <c r="AA93" s="153"/>
      <c r="AB93" s="262"/>
      <c r="AC93" s="263"/>
      <c r="AD93" s="264"/>
    </row>
    <row r="94" spans="2:31" ht="14.1" customHeight="1" x14ac:dyDescent="0.2">
      <c r="B94" s="256">
        <v>5</v>
      </c>
      <c r="C94" s="258" t="e">
        <f>#REF!</f>
        <v>#REF!</v>
      </c>
      <c r="D94" s="260"/>
      <c r="E94" s="243"/>
      <c r="F94" s="242"/>
      <c r="G94" s="243"/>
      <c r="H94" s="242"/>
      <c r="I94" s="243"/>
      <c r="J94" s="242"/>
      <c r="K94" s="243"/>
      <c r="L94" s="77"/>
      <c r="M94" s="76"/>
      <c r="N94" s="242"/>
      <c r="O94" s="243"/>
      <c r="P94" s="242"/>
      <c r="Q94" s="243"/>
      <c r="R94" s="242"/>
      <c r="S94" s="243"/>
      <c r="T94" s="242"/>
      <c r="U94" s="243"/>
      <c r="V94" s="242"/>
      <c r="W94" s="243"/>
      <c r="X94" s="242"/>
      <c r="Y94" s="243"/>
      <c r="Z94" s="242"/>
      <c r="AA94" s="261"/>
      <c r="AB94" s="252">
        <f>Z94+X94+V94+T94+R94+P94+N94+L94+J94+H94+F94+D94</f>
        <v>0</v>
      </c>
      <c r="AC94" s="246"/>
      <c r="AD94" s="248"/>
    </row>
    <row r="95" spans="2:31" ht="14.1" customHeight="1" thickBot="1" x14ac:dyDescent="0.25">
      <c r="B95" s="256"/>
      <c r="C95" s="267"/>
      <c r="D95" s="151">
        <f>M87</f>
        <v>0</v>
      </c>
      <c r="E95" s="100">
        <f>L87</f>
        <v>0</v>
      </c>
      <c r="F95" s="147">
        <f>M89</f>
        <v>0</v>
      </c>
      <c r="G95" s="100">
        <f>L89</f>
        <v>0</v>
      </c>
      <c r="H95" s="147">
        <f>M91</f>
        <v>0</v>
      </c>
      <c r="I95" s="100">
        <f>L91</f>
        <v>0</v>
      </c>
      <c r="J95" s="147">
        <f>M93</f>
        <v>0</v>
      </c>
      <c r="K95" s="100">
        <f>L93</f>
        <v>0</v>
      </c>
      <c r="L95" s="83"/>
      <c r="M95" s="84"/>
      <c r="N95" s="147" t="e">
        <f>#REF!</f>
        <v>#REF!</v>
      </c>
      <c r="O95" s="100" t="e">
        <f>#REF!</f>
        <v>#REF!</v>
      </c>
      <c r="P95" s="147" t="e">
        <f>#REF!</f>
        <v>#REF!</v>
      </c>
      <c r="Q95" s="100" t="e">
        <f>#REF!</f>
        <v>#REF!</v>
      </c>
      <c r="R95" s="147" t="e">
        <f>#REF!</f>
        <v>#REF!</v>
      </c>
      <c r="S95" s="100" t="e">
        <f>#REF!</f>
        <v>#REF!</v>
      </c>
      <c r="T95" s="147" t="e">
        <f>#REF!</f>
        <v>#REF!</v>
      </c>
      <c r="U95" s="100" t="e">
        <f>#REF!</f>
        <v>#REF!</v>
      </c>
      <c r="V95" s="147" t="e">
        <f>#REF!</f>
        <v>#REF!</v>
      </c>
      <c r="W95" s="100" t="e">
        <f>#REF!</f>
        <v>#REF!</v>
      </c>
      <c r="X95" s="147" t="e">
        <f>#REF!</f>
        <v>#REF!</v>
      </c>
      <c r="Y95" s="100" t="e">
        <f>#REF!</f>
        <v>#REF!</v>
      </c>
      <c r="Z95" s="147" t="e">
        <f>#REF!</f>
        <v>#REF!</v>
      </c>
      <c r="AA95" s="100" t="e">
        <f>#REF!</f>
        <v>#REF!</v>
      </c>
      <c r="AB95" s="262"/>
      <c r="AC95" s="263"/>
      <c r="AD95" s="264"/>
    </row>
    <row r="96" spans="2:31" ht="14.1" customHeight="1" x14ac:dyDescent="0.2">
      <c r="B96" s="256">
        <v>6</v>
      </c>
      <c r="C96" s="258" t="e">
        <f>#REF!</f>
        <v>#REF!</v>
      </c>
      <c r="D96" s="260"/>
      <c r="E96" s="243"/>
      <c r="F96" s="242"/>
      <c r="G96" s="243"/>
      <c r="H96" s="242"/>
      <c r="I96" s="243"/>
      <c r="J96" s="242"/>
      <c r="K96" s="243"/>
      <c r="L96" s="242"/>
      <c r="M96" s="243"/>
      <c r="N96" s="77"/>
      <c r="O96" s="76"/>
      <c r="P96" s="242"/>
      <c r="Q96" s="243"/>
      <c r="R96" s="242"/>
      <c r="S96" s="243"/>
      <c r="T96" s="242"/>
      <c r="U96" s="243"/>
      <c r="V96" s="242"/>
      <c r="W96" s="243"/>
      <c r="X96" s="242"/>
      <c r="Y96" s="243"/>
      <c r="Z96" s="242"/>
      <c r="AA96" s="261"/>
      <c r="AB96" s="252">
        <f>Z96+X96+V96+T96+R96+P96+N96+L96+J96+H96+F96+D96</f>
        <v>0</v>
      </c>
      <c r="AC96" s="246"/>
      <c r="AD96" s="248"/>
    </row>
    <row r="97" spans="2:30" ht="14.1" customHeight="1" thickBot="1" x14ac:dyDescent="0.25">
      <c r="B97" s="256"/>
      <c r="C97" s="267"/>
      <c r="D97" s="155">
        <f>O87</f>
        <v>0</v>
      </c>
      <c r="E97" s="100">
        <f>N87</f>
        <v>0</v>
      </c>
      <c r="F97" s="147">
        <f>O89</f>
        <v>0</v>
      </c>
      <c r="G97" s="100">
        <f>N89</f>
        <v>0</v>
      </c>
      <c r="H97" s="147">
        <f>O91</f>
        <v>0</v>
      </c>
      <c r="I97" s="100">
        <f>N91</f>
        <v>0</v>
      </c>
      <c r="J97" s="147">
        <f>O93</f>
        <v>0</v>
      </c>
      <c r="K97" s="100">
        <f>N93</f>
        <v>0</v>
      </c>
      <c r="L97" s="147" t="e">
        <f>O95</f>
        <v>#REF!</v>
      </c>
      <c r="M97" s="100" t="e">
        <f>N95</f>
        <v>#REF!</v>
      </c>
      <c r="N97" s="83"/>
      <c r="O97" s="84"/>
      <c r="P97" s="147" t="e">
        <f>#REF!</f>
        <v>#REF!</v>
      </c>
      <c r="Q97" s="100" t="e">
        <f>#REF!</f>
        <v>#REF!</v>
      </c>
      <c r="R97" s="147" t="e">
        <f>#REF!</f>
        <v>#REF!</v>
      </c>
      <c r="S97" s="100" t="e">
        <f>#REF!</f>
        <v>#REF!</v>
      </c>
      <c r="T97" s="147" t="e">
        <f>#REF!</f>
        <v>#REF!</v>
      </c>
      <c r="U97" s="100" t="e">
        <f>#REF!</f>
        <v>#REF!</v>
      </c>
      <c r="V97" s="147" t="e">
        <f>#REF!</f>
        <v>#REF!</v>
      </c>
      <c r="W97" s="100" t="e">
        <f>#REF!</f>
        <v>#REF!</v>
      </c>
      <c r="X97" s="147" t="e">
        <f>#REF!</f>
        <v>#REF!</v>
      </c>
      <c r="Y97" s="100" t="e">
        <f>#REF!</f>
        <v>#REF!</v>
      </c>
      <c r="Z97" s="147" t="e">
        <f>#REF!</f>
        <v>#REF!</v>
      </c>
      <c r="AA97" s="100" t="e">
        <f>#REF!</f>
        <v>#REF!</v>
      </c>
      <c r="AB97" s="262"/>
      <c r="AC97" s="263"/>
      <c r="AD97" s="264"/>
    </row>
    <row r="98" spans="2:30" ht="14.1" customHeight="1" x14ac:dyDescent="0.2">
      <c r="B98" s="256">
        <v>7</v>
      </c>
      <c r="C98" s="258" t="e">
        <f>#REF!</f>
        <v>#REF!</v>
      </c>
      <c r="D98" s="260"/>
      <c r="E98" s="243"/>
      <c r="F98" s="242"/>
      <c r="G98" s="243"/>
      <c r="H98" s="242"/>
      <c r="I98" s="243"/>
      <c r="J98" s="242"/>
      <c r="K98" s="243"/>
      <c r="L98" s="242"/>
      <c r="M98" s="243"/>
      <c r="N98" s="242"/>
      <c r="O98" s="243"/>
      <c r="P98" s="77"/>
      <c r="Q98" s="76"/>
      <c r="R98" s="242"/>
      <c r="S98" s="243"/>
      <c r="T98" s="242"/>
      <c r="U98" s="243"/>
      <c r="V98" s="242"/>
      <c r="W98" s="243"/>
      <c r="X98" s="242"/>
      <c r="Y98" s="243"/>
      <c r="Z98" s="242"/>
      <c r="AA98" s="261"/>
      <c r="AB98" s="252">
        <f>Z98+X98+V98+T98+R98+P98+N98+L98+J98+H98+F98+D98</f>
        <v>0</v>
      </c>
      <c r="AC98" s="246"/>
      <c r="AD98" s="248"/>
    </row>
    <row r="99" spans="2:30" ht="14.1" customHeight="1" thickBot="1" x14ac:dyDescent="0.25">
      <c r="B99" s="256"/>
      <c r="C99" s="267"/>
      <c r="D99" s="152">
        <f>Q87</f>
        <v>0</v>
      </c>
      <c r="E99" s="153">
        <f>P87</f>
        <v>0</v>
      </c>
      <c r="F99" s="154">
        <f>Q89</f>
        <v>0</v>
      </c>
      <c r="G99" s="153">
        <f>P89</f>
        <v>0</v>
      </c>
      <c r="H99" s="154">
        <f>Q91</f>
        <v>0</v>
      </c>
      <c r="I99" s="153">
        <f>P91</f>
        <v>0</v>
      </c>
      <c r="J99" s="154">
        <f>Q93</f>
        <v>0</v>
      </c>
      <c r="K99" s="153">
        <f>P93</f>
        <v>0</v>
      </c>
      <c r="L99" s="154" t="e">
        <f>Q95</f>
        <v>#REF!</v>
      </c>
      <c r="M99" s="153" t="e">
        <f>P95</f>
        <v>#REF!</v>
      </c>
      <c r="N99" s="154" t="e">
        <f>Q97</f>
        <v>#REF!</v>
      </c>
      <c r="O99" s="153" t="e">
        <f>P97</f>
        <v>#REF!</v>
      </c>
      <c r="P99" s="83"/>
      <c r="Q99" s="84"/>
      <c r="R99" s="154" t="e">
        <f>#REF!</f>
        <v>#REF!</v>
      </c>
      <c r="S99" s="153" t="e">
        <f>#REF!</f>
        <v>#REF!</v>
      </c>
      <c r="T99" s="154" t="e">
        <f>#REF!</f>
        <v>#REF!</v>
      </c>
      <c r="U99" s="153" t="e">
        <f>#REF!</f>
        <v>#REF!</v>
      </c>
      <c r="V99" s="154" t="e">
        <f>#REF!</f>
        <v>#REF!</v>
      </c>
      <c r="W99" s="153" t="e">
        <f>#REF!</f>
        <v>#REF!</v>
      </c>
      <c r="X99" s="154" t="e">
        <f>#REF!</f>
        <v>#REF!</v>
      </c>
      <c r="Y99" s="153" t="e">
        <f>#REF!</f>
        <v>#REF!</v>
      </c>
      <c r="Z99" s="154" t="e">
        <f>#REF!</f>
        <v>#REF!</v>
      </c>
      <c r="AA99" s="153" t="e">
        <f>#REF!</f>
        <v>#REF!</v>
      </c>
      <c r="AB99" s="262"/>
      <c r="AC99" s="263"/>
      <c r="AD99" s="264"/>
    </row>
    <row r="100" spans="2:30" ht="14.1" customHeight="1" x14ac:dyDescent="0.2">
      <c r="B100" s="256">
        <v>8</v>
      </c>
      <c r="C100" s="258" t="e">
        <f>#REF!</f>
        <v>#REF!</v>
      </c>
      <c r="D100" s="260"/>
      <c r="E100" s="243"/>
      <c r="F100" s="242"/>
      <c r="G100" s="243"/>
      <c r="H100" s="242"/>
      <c r="I100" s="243"/>
      <c r="J100" s="242"/>
      <c r="K100" s="243"/>
      <c r="L100" s="242"/>
      <c r="M100" s="243"/>
      <c r="N100" s="242"/>
      <c r="O100" s="243"/>
      <c r="P100" s="242"/>
      <c r="Q100" s="243"/>
      <c r="R100" s="149"/>
      <c r="S100" s="156"/>
      <c r="T100" s="242"/>
      <c r="U100" s="243"/>
      <c r="V100" s="242"/>
      <c r="W100" s="243"/>
      <c r="X100" s="242"/>
      <c r="Y100" s="243"/>
      <c r="Z100" s="242"/>
      <c r="AA100" s="261"/>
      <c r="AB100" s="252">
        <f>Z100+X100+V100+T100+R100+P100+N100+L100+J100+H100+F100+D100</f>
        <v>0</v>
      </c>
      <c r="AC100" s="246"/>
      <c r="AD100" s="248"/>
    </row>
    <row r="101" spans="2:30" ht="14.1" customHeight="1" thickBot="1" x14ac:dyDescent="0.25">
      <c r="B101" s="256"/>
      <c r="C101" s="267"/>
      <c r="D101" s="152">
        <f>S87</f>
        <v>0</v>
      </c>
      <c r="E101" s="153">
        <f>R87</f>
        <v>0</v>
      </c>
      <c r="F101" s="154">
        <f>S89</f>
        <v>0</v>
      </c>
      <c r="G101" s="153">
        <f>R89</f>
        <v>0</v>
      </c>
      <c r="H101" s="154">
        <f>S91</f>
        <v>0</v>
      </c>
      <c r="I101" s="153">
        <f>R91</f>
        <v>0</v>
      </c>
      <c r="J101" s="154">
        <f>S93</f>
        <v>0</v>
      </c>
      <c r="K101" s="153">
        <f>R93</f>
        <v>0</v>
      </c>
      <c r="L101" s="154" t="e">
        <f>S95</f>
        <v>#REF!</v>
      </c>
      <c r="M101" s="153" t="e">
        <f>R95</f>
        <v>#REF!</v>
      </c>
      <c r="N101" s="154" t="e">
        <f>S97</f>
        <v>#REF!</v>
      </c>
      <c r="O101" s="153" t="e">
        <f>R97</f>
        <v>#REF!</v>
      </c>
      <c r="P101" s="154" t="e">
        <f>S99</f>
        <v>#REF!</v>
      </c>
      <c r="Q101" s="153" t="e">
        <f>R99</f>
        <v>#REF!</v>
      </c>
      <c r="R101" s="83"/>
      <c r="S101" s="84"/>
      <c r="T101" s="154" t="e">
        <f>#REF!</f>
        <v>#REF!</v>
      </c>
      <c r="U101" s="153" t="e">
        <f>#REF!</f>
        <v>#REF!</v>
      </c>
      <c r="V101" s="154" t="e">
        <f>#REF!</f>
        <v>#REF!</v>
      </c>
      <c r="W101" s="153" t="e">
        <f>#REF!</f>
        <v>#REF!</v>
      </c>
      <c r="X101" s="154" t="e">
        <f>#REF!</f>
        <v>#REF!</v>
      </c>
      <c r="Y101" s="153" t="e">
        <f>#REF!</f>
        <v>#REF!</v>
      </c>
      <c r="Z101" s="154" t="e">
        <f>#REF!</f>
        <v>#REF!</v>
      </c>
      <c r="AA101" s="153" t="e">
        <f>#REF!</f>
        <v>#REF!</v>
      </c>
      <c r="AB101" s="262"/>
      <c r="AC101" s="263"/>
      <c r="AD101" s="264"/>
    </row>
    <row r="102" spans="2:30" ht="14.1" customHeight="1" x14ac:dyDescent="0.2">
      <c r="B102" s="256">
        <v>9</v>
      </c>
      <c r="C102" s="258" t="e">
        <f>#REF!</f>
        <v>#REF!</v>
      </c>
      <c r="D102" s="260"/>
      <c r="E102" s="243"/>
      <c r="F102" s="242"/>
      <c r="G102" s="243"/>
      <c r="H102" s="242"/>
      <c r="I102" s="243"/>
      <c r="J102" s="242"/>
      <c r="K102" s="243"/>
      <c r="L102" s="242"/>
      <c r="M102" s="243"/>
      <c r="N102" s="242"/>
      <c r="O102" s="243"/>
      <c r="P102" s="242"/>
      <c r="Q102" s="243"/>
      <c r="R102" s="242"/>
      <c r="S102" s="243"/>
      <c r="T102" s="77"/>
      <c r="U102" s="76"/>
      <c r="V102" s="242"/>
      <c r="W102" s="243"/>
      <c r="X102" s="242"/>
      <c r="Y102" s="243"/>
      <c r="Z102" s="242"/>
      <c r="AA102" s="261"/>
      <c r="AB102" s="252">
        <f>Z102+X102+V102+T102+R102+P102+N102+L102+J102+H102+F102+D102</f>
        <v>0</v>
      </c>
      <c r="AC102" s="246"/>
      <c r="AD102" s="248"/>
    </row>
    <row r="103" spans="2:30" ht="14.1" customHeight="1" thickBot="1" x14ac:dyDescent="0.25">
      <c r="B103" s="256"/>
      <c r="C103" s="267"/>
      <c r="D103" s="151">
        <f>U87</f>
        <v>0</v>
      </c>
      <c r="E103" s="100">
        <f>T87</f>
        <v>0</v>
      </c>
      <c r="F103" s="147">
        <f>U89</f>
        <v>0</v>
      </c>
      <c r="G103" s="100">
        <f>T89</f>
        <v>0</v>
      </c>
      <c r="H103" s="147">
        <f>U91</f>
        <v>0</v>
      </c>
      <c r="I103" s="100">
        <f>T91</f>
        <v>0</v>
      </c>
      <c r="J103" s="147">
        <f>U93</f>
        <v>0</v>
      </c>
      <c r="K103" s="100">
        <f>T93</f>
        <v>0</v>
      </c>
      <c r="L103" s="147" t="e">
        <f>U95</f>
        <v>#REF!</v>
      </c>
      <c r="M103" s="100" t="e">
        <f>T95</f>
        <v>#REF!</v>
      </c>
      <c r="N103" s="147" t="e">
        <f>U97</f>
        <v>#REF!</v>
      </c>
      <c r="O103" s="100" t="e">
        <f>T97</f>
        <v>#REF!</v>
      </c>
      <c r="P103" s="147" t="e">
        <f>U99</f>
        <v>#REF!</v>
      </c>
      <c r="Q103" s="100" t="e">
        <f>T99</f>
        <v>#REF!</v>
      </c>
      <c r="R103" s="147" t="e">
        <f>U101</f>
        <v>#REF!</v>
      </c>
      <c r="S103" s="100" t="e">
        <f>T101</f>
        <v>#REF!</v>
      </c>
      <c r="T103" s="83"/>
      <c r="U103" s="84"/>
      <c r="V103" s="147" t="e">
        <f>#REF!</f>
        <v>#REF!</v>
      </c>
      <c r="W103" s="100" t="e">
        <f>#REF!</f>
        <v>#REF!</v>
      </c>
      <c r="X103" s="147" t="e">
        <f>#REF!</f>
        <v>#REF!</v>
      </c>
      <c r="Y103" s="100" t="e">
        <f>#REF!</f>
        <v>#REF!</v>
      </c>
      <c r="Z103" s="147" t="e">
        <f>#REF!</f>
        <v>#REF!</v>
      </c>
      <c r="AA103" s="100" t="e">
        <f>#REF!</f>
        <v>#REF!</v>
      </c>
      <c r="AB103" s="262"/>
      <c r="AC103" s="263"/>
      <c r="AD103" s="264"/>
    </row>
    <row r="104" spans="2:30" ht="14.1" customHeight="1" x14ac:dyDescent="0.2">
      <c r="B104" s="256">
        <v>10</v>
      </c>
      <c r="C104" s="258" t="e">
        <f>#REF!</f>
        <v>#REF!</v>
      </c>
      <c r="D104" s="260"/>
      <c r="E104" s="243"/>
      <c r="F104" s="242"/>
      <c r="G104" s="243"/>
      <c r="H104" s="242"/>
      <c r="I104" s="243"/>
      <c r="J104" s="242"/>
      <c r="K104" s="243"/>
      <c r="L104" s="242"/>
      <c r="M104" s="243"/>
      <c r="N104" s="242"/>
      <c r="O104" s="243"/>
      <c r="P104" s="242"/>
      <c r="Q104" s="243"/>
      <c r="R104" s="242"/>
      <c r="S104" s="243"/>
      <c r="T104" s="242"/>
      <c r="U104" s="243"/>
      <c r="V104" s="77"/>
      <c r="W104" s="76"/>
      <c r="X104" s="242"/>
      <c r="Y104" s="243"/>
      <c r="Z104" s="242"/>
      <c r="AA104" s="261"/>
      <c r="AB104" s="252">
        <f>Z104+X104+V104+T104+R104+P104+N104+L104+J104+H104+F104+D104</f>
        <v>0</v>
      </c>
      <c r="AC104" s="246"/>
      <c r="AD104" s="248"/>
    </row>
    <row r="105" spans="2:30" ht="14.1" customHeight="1" thickBot="1" x14ac:dyDescent="0.25">
      <c r="B105" s="256"/>
      <c r="C105" s="267"/>
      <c r="D105" s="152">
        <f>W87</f>
        <v>0</v>
      </c>
      <c r="E105" s="153">
        <f>V87</f>
        <v>0</v>
      </c>
      <c r="F105" s="154">
        <f>W89</f>
        <v>0</v>
      </c>
      <c r="G105" s="153">
        <f>V89</f>
        <v>0</v>
      </c>
      <c r="H105" s="154">
        <f>W91</f>
        <v>0</v>
      </c>
      <c r="I105" s="153">
        <f>V91</f>
        <v>0</v>
      </c>
      <c r="J105" s="154">
        <f>W93</f>
        <v>0</v>
      </c>
      <c r="K105" s="153">
        <f>V93</f>
        <v>0</v>
      </c>
      <c r="L105" s="154" t="e">
        <f>W95</f>
        <v>#REF!</v>
      </c>
      <c r="M105" s="153" t="e">
        <f>V95</f>
        <v>#REF!</v>
      </c>
      <c r="N105" s="154" t="e">
        <f>W97</f>
        <v>#REF!</v>
      </c>
      <c r="O105" s="153" t="e">
        <f>V97</f>
        <v>#REF!</v>
      </c>
      <c r="P105" s="154" t="e">
        <f>W99</f>
        <v>#REF!</v>
      </c>
      <c r="Q105" s="153" t="e">
        <f>V99</f>
        <v>#REF!</v>
      </c>
      <c r="R105" s="154" t="e">
        <f>W101</f>
        <v>#REF!</v>
      </c>
      <c r="S105" s="153" t="e">
        <f>V101</f>
        <v>#REF!</v>
      </c>
      <c r="T105" s="154" t="e">
        <f>W103</f>
        <v>#REF!</v>
      </c>
      <c r="U105" s="153" t="e">
        <f>V103</f>
        <v>#REF!</v>
      </c>
      <c r="V105" s="83"/>
      <c r="W105" s="84"/>
      <c r="X105" s="154" t="e">
        <f>#REF!</f>
        <v>#REF!</v>
      </c>
      <c r="Y105" s="153" t="e">
        <f>#REF!</f>
        <v>#REF!</v>
      </c>
      <c r="Z105" s="154" t="e">
        <f>#REF!</f>
        <v>#REF!</v>
      </c>
      <c r="AA105" s="153" t="e">
        <f>#REF!</f>
        <v>#REF!</v>
      </c>
      <c r="AB105" s="262"/>
      <c r="AC105" s="263"/>
      <c r="AD105" s="264"/>
    </row>
    <row r="106" spans="2:30" ht="14.1" customHeight="1" x14ac:dyDescent="0.2">
      <c r="B106" s="256">
        <v>11</v>
      </c>
      <c r="C106" s="258" t="e">
        <f>#REF!</f>
        <v>#REF!</v>
      </c>
      <c r="D106" s="260"/>
      <c r="E106" s="243"/>
      <c r="F106" s="242"/>
      <c r="G106" s="243"/>
      <c r="H106" s="242"/>
      <c r="I106" s="243"/>
      <c r="J106" s="242"/>
      <c r="K106" s="243"/>
      <c r="L106" s="242"/>
      <c r="M106" s="243"/>
      <c r="N106" s="242"/>
      <c r="O106" s="243"/>
      <c r="P106" s="242"/>
      <c r="Q106" s="243"/>
      <c r="R106" s="242"/>
      <c r="S106" s="243"/>
      <c r="T106" s="242"/>
      <c r="U106" s="243"/>
      <c r="V106" s="242"/>
      <c r="W106" s="243"/>
      <c r="X106" s="77"/>
      <c r="Y106" s="76"/>
      <c r="Z106" s="250"/>
      <c r="AA106" s="251"/>
      <c r="AB106" s="252">
        <f>Z106+X106+V106+T106+R106+P106+N106+L106+J106+H106+F106+D106</f>
        <v>0</v>
      </c>
      <c r="AC106" s="246"/>
      <c r="AD106" s="248"/>
    </row>
    <row r="107" spans="2:30" ht="14.1" customHeight="1" x14ac:dyDescent="0.2">
      <c r="B107" s="265"/>
      <c r="C107" s="266"/>
      <c r="D107" s="151">
        <f>Y87</f>
        <v>0</v>
      </c>
      <c r="E107" s="100">
        <f>X87</f>
        <v>0</v>
      </c>
      <c r="F107" s="147">
        <f>Y89</f>
        <v>0</v>
      </c>
      <c r="G107" s="100">
        <f>X89</f>
        <v>0</v>
      </c>
      <c r="H107" s="147">
        <f>Y91</f>
        <v>0</v>
      </c>
      <c r="I107" s="100">
        <f>X91</f>
        <v>0</v>
      </c>
      <c r="J107" s="147">
        <f>Y93</f>
        <v>0</v>
      </c>
      <c r="K107" s="100">
        <f>X93</f>
        <v>0</v>
      </c>
      <c r="L107" s="147" t="e">
        <f>Y95</f>
        <v>#REF!</v>
      </c>
      <c r="M107" s="100" t="e">
        <f>X95</f>
        <v>#REF!</v>
      </c>
      <c r="N107" s="147" t="e">
        <f>Y97</f>
        <v>#REF!</v>
      </c>
      <c r="O107" s="100" t="e">
        <f>X97</f>
        <v>#REF!</v>
      </c>
      <c r="P107" s="147" t="e">
        <f>Y99</f>
        <v>#REF!</v>
      </c>
      <c r="Q107" s="100" t="e">
        <f>X99</f>
        <v>#REF!</v>
      </c>
      <c r="R107" s="147" t="e">
        <f>Y101</f>
        <v>#REF!</v>
      </c>
      <c r="S107" s="100" t="e">
        <f>X101</f>
        <v>#REF!</v>
      </c>
      <c r="T107" s="147" t="e">
        <f>Y103</f>
        <v>#REF!</v>
      </c>
      <c r="U107" s="100" t="e">
        <f>X103</f>
        <v>#REF!</v>
      </c>
      <c r="V107" s="147" t="e">
        <f>Y105</f>
        <v>#REF!</v>
      </c>
      <c r="W107" s="100" t="e">
        <f>X105</f>
        <v>#REF!</v>
      </c>
      <c r="X107" s="77"/>
      <c r="Y107" s="76"/>
      <c r="Z107" s="147" t="e">
        <f>#REF!</f>
        <v>#REF!</v>
      </c>
      <c r="AA107" s="100" t="e">
        <f>#REF!</f>
        <v>#REF!</v>
      </c>
      <c r="AB107" s="253"/>
      <c r="AC107" s="254"/>
      <c r="AD107" s="255"/>
    </row>
    <row r="108" spans="2:30" ht="14.1" customHeight="1" x14ac:dyDescent="0.2">
      <c r="B108" s="256">
        <v>12</v>
      </c>
      <c r="C108" s="258" t="e">
        <f>#REF!</f>
        <v>#REF!</v>
      </c>
      <c r="D108" s="260"/>
      <c r="E108" s="243"/>
      <c r="F108" s="242"/>
      <c r="G108" s="243"/>
      <c r="H108" s="242"/>
      <c r="I108" s="243"/>
      <c r="J108" s="242"/>
      <c r="K108" s="243"/>
      <c r="L108" s="242"/>
      <c r="M108" s="243"/>
      <c r="N108" s="242"/>
      <c r="O108" s="243"/>
      <c r="P108" s="242"/>
      <c r="Q108" s="243"/>
      <c r="R108" s="242"/>
      <c r="S108" s="243"/>
      <c r="T108" s="242"/>
      <c r="U108" s="243"/>
      <c r="V108" s="242"/>
      <c r="W108" s="243"/>
      <c r="X108" s="242"/>
      <c r="Y108" s="243"/>
      <c r="Z108" s="77"/>
      <c r="AA108" s="76"/>
      <c r="AB108" s="244">
        <f>Z108+X108+V108+T108+R108+P108+N108+L108+J108+H108+F108+D108</f>
        <v>0</v>
      </c>
      <c r="AC108" s="246"/>
      <c r="AD108" s="248"/>
    </row>
    <row r="109" spans="2:30" ht="14.1" customHeight="1" thickBot="1" x14ac:dyDescent="0.25">
      <c r="B109" s="257"/>
      <c r="C109" s="259"/>
      <c r="D109" s="157">
        <f>AA87</f>
        <v>0</v>
      </c>
      <c r="E109" s="158">
        <f>Z87</f>
        <v>0</v>
      </c>
      <c r="F109" s="159">
        <f>AA89</f>
        <v>0</v>
      </c>
      <c r="G109" s="158">
        <f>Z89</f>
        <v>0</v>
      </c>
      <c r="H109" s="159">
        <f>AA91</f>
        <v>0</v>
      </c>
      <c r="I109" s="158">
        <f>Z91</f>
        <v>0</v>
      </c>
      <c r="J109" s="159">
        <f>AA93</f>
        <v>0</v>
      </c>
      <c r="K109" s="158">
        <f>Z93</f>
        <v>0</v>
      </c>
      <c r="L109" s="159" t="e">
        <f>AA95</f>
        <v>#REF!</v>
      </c>
      <c r="M109" s="158" t="e">
        <f>Z95</f>
        <v>#REF!</v>
      </c>
      <c r="N109" s="159" t="e">
        <f>AA97</f>
        <v>#REF!</v>
      </c>
      <c r="O109" s="158" t="e">
        <f>Z97</f>
        <v>#REF!</v>
      </c>
      <c r="P109" s="159" t="e">
        <f>AA99</f>
        <v>#REF!</v>
      </c>
      <c r="Q109" s="158" t="e">
        <f>Z99</f>
        <v>#REF!</v>
      </c>
      <c r="R109" s="159" t="e">
        <f>AA101</f>
        <v>#REF!</v>
      </c>
      <c r="S109" s="158" t="e">
        <f>Z101</f>
        <v>#REF!</v>
      </c>
      <c r="T109" s="159" t="e">
        <f>AA103</f>
        <v>#REF!</v>
      </c>
      <c r="U109" s="158" t="e">
        <f>Z103</f>
        <v>#REF!</v>
      </c>
      <c r="V109" s="159" t="e">
        <f>AA105</f>
        <v>#REF!</v>
      </c>
      <c r="W109" s="158" t="e">
        <f>Z105</f>
        <v>#REF!</v>
      </c>
      <c r="X109" s="159" t="e">
        <f>AA107</f>
        <v>#REF!</v>
      </c>
      <c r="Y109" s="158" t="e">
        <f>Z107</f>
        <v>#REF!</v>
      </c>
      <c r="Z109" s="95"/>
      <c r="AA109" s="96"/>
      <c r="AB109" s="245"/>
      <c r="AC109" s="247"/>
      <c r="AD109" s="249"/>
    </row>
    <row r="110" spans="2:30" ht="14.1" customHeight="1" x14ac:dyDescent="0.2"/>
    <row r="111" spans="2:30" ht="14.1" customHeight="1" x14ac:dyDescent="0.2"/>
    <row r="112" spans="2:30" ht="14.1" customHeight="1" x14ac:dyDescent="0.2"/>
    <row r="113" spans="2:31" ht="14.1" customHeight="1" thickBot="1" x14ac:dyDescent="0.25"/>
    <row r="114" spans="2:31" ht="14.1" customHeight="1" thickBot="1" x14ac:dyDescent="0.25">
      <c r="B114" s="71" t="s">
        <v>1</v>
      </c>
      <c r="C114" s="72" t="s">
        <v>35</v>
      </c>
      <c r="D114" s="282">
        <v>1</v>
      </c>
      <c r="E114" s="275"/>
      <c r="F114" s="274">
        <v>2</v>
      </c>
      <c r="G114" s="275"/>
      <c r="H114" s="274">
        <v>3</v>
      </c>
      <c r="I114" s="275"/>
      <c r="J114" s="274">
        <v>4</v>
      </c>
      <c r="K114" s="275"/>
      <c r="L114" s="274">
        <v>5</v>
      </c>
      <c r="M114" s="275"/>
      <c r="N114" s="274">
        <v>6</v>
      </c>
      <c r="O114" s="275"/>
      <c r="P114" s="274">
        <v>7</v>
      </c>
      <c r="Q114" s="275"/>
      <c r="R114" s="274">
        <v>8</v>
      </c>
      <c r="S114" s="275"/>
      <c r="T114" s="274">
        <v>9</v>
      </c>
      <c r="U114" s="275"/>
      <c r="V114" s="274">
        <v>10</v>
      </c>
      <c r="W114" s="275"/>
      <c r="X114" s="274">
        <v>11</v>
      </c>
      <c r="Y114" s="275"/>
      <c r="Z114" s="274">
        <v>12</v>
      </c>
      <c r="AA114" s="276"/>
      <c r="AB114" s="73" t="s">
        <v>10</v>
      </c>
      <c r="AC114" s="74" t="s">
        <v>11</v>
      </c>
      <c r="AD114" s="75" t="s">
        <v>12</v>
      </c>
    </row>
    <row r="115" spans="2:31" ht="14.1" customHeight="1" x14ac:dyDescent="0.2">
      <c r="B115" s="277">
        <v>1</v>
      </c>
      <c r="C115" s="279"/>
      <c r="D115" s="280"/>
      <c r="E115" s="281"/>
      <c r="F115" s="268">
        <v>1</v>
      </c>
      <c r="G115" s="269"/>
      <c r="H115" s="268">
        <v>2</v>
      </c>
      <c r="I115" s="269"/>
      <c r="J115" s="268">
        <v>1</v>
      </c>
      <c r="K115" s="269"/>
      <c r="L115" s="268">
        <v>2</v>
      </c>
      <c r="M115" s="269"/>
      <c r="N115" s="268">
        <v>1</v>
      </c>
      <c r="O115" s="269"/>
      <c r="P115" s="268"/>
      <c r="Q115" s="269"/>
      <c r="R115" s="268"/>
      <c r="S115" s="269"/>
      <c r="T115" s="268"/>
      <c r="U115" s="269"/>
      <c r="V115" s="268"/>
      <c r="W115" s="269"/>
      <c r="X115" s="268"/>
      <c r="Y115" s="269"/>
      <c r="Z115" s="268"/>
      <c r="AA115" s="270"/>
      <c r="AB115" s="252">
        <f>Z115+X115+V115+T115+R115+P115+N115+L115+J115+H115+F115+D115</f>
        <v>7</v>
      </c>
      <c r="AC115" s="131"/>
      <c r="AD115" s="145"/>
    </row>
    <row r="116" spans="2:31" ht="14.1" customHeight="1" thickBot="1" x14ac:dyDescent="0.25">
      <c r="B116" s="278"/>
      <c r="C116" s="267"/>
      <c r="D116" s="146"/>
      <c r="E116" s="77"/>
      <c r="F116" s="147">
        <v>3</v>
      </c>
      <c r="G116" s="100">
        <v>1</v>
      </c>
      <c r="H116" s="147" t="e">
        <f>#REF!</f>
        <v>#REF!</v>
      </c>
      <c r="I116" s="100" t="e">
        <f>#REF!</f>
        <v>#REF!</v>
      </c>
      <c r="J116" s="147" t="e">
        <f>#REF!</f>
        <v>#REF!</v>
      </c>
      <c r="K116" s="100" t="e">
        <f>#REF!</f>
        <v>#REF!</v>
      </c>
      <c r="L116" s="147" t="e">
        <f>#REF!</f>
        <v>#REF!</v>
      </c>
      <c r="M116" s="100" t="e">
        <f>#REF!</f>
        <v>#REF!</v>
      </c>
      <c r="N116" s="147" t="e">
        <f>#REF!</f>
        <v>#REF!</v>
      </c>
      <c r="O116" s="100" t="e">
        <f>#REF!</f>
        <v>#REF!</v>
      </c>
      <c r="P116" s="147" t="e">
        <f>#REF!</f>
        <v>#REF!</v>
      </c>
      <c r="Q116" s="100" t="e">
        <f>#REF!</f>
        <v>#REF!</v>
      </c>
      <c r="R116" s="135" t="e">
        <f>#REF!</f>
        <v>#REF!</v>
      </c>
      <c r="S116" s="135" t="e">
        <f>#REF!</f>
        <v>#REF!</v>
      </c>
      <c r="T116" s="147" t="e">
        <f>#REF!</f>
        <v>#REF!</v>
      </c>
      <c r="U116" s="100" t="e">
        <f>#REF!</f>
        <v>#REF!</v>
      </c>
      <c r="V116" s="135" t="e">
        <f>#REF!</f>
        <v>#REF!</v>
      </c>
      <c r="W116" s="135" t="e">
        <f>#REF!</f>
        <v>#REF!</v>
      </c>
      <c r="X116" s="147" t="e">
        <f>#REF!</f>
        <v>#REF!</v>
      </c>
      <c r="Y116" s="100" t="e">
        <f>#REF!</f>
        <v>#REF!</v>
      </c>
      <c r="Z116" s="135" t="e">
        <f>#REF!</f>
        <v>#REF!</v>
      </c>
      <c r="AA116" s="135" t="e">
        <f>#REF!</f>
        <v>#REF!</v>
      </c>
      <c r="AB116" s="262"/>
      <c r="AC116" s="132"/>
      <c r="AD116" s="148"/>
    </row>
    <row r="117" spans="2:31" ht="14.1" customHeight="1" x14ac:dyDescent="0.2">
      <c r="B117" s="256">
        <v>2</v>
      </c>
      <c r="C117" s="271" t="e">
        <f>#REF!</f>
        <v>#REF!</v>
      </c>
      <c r="D117" s="272">
        <v>1</v>
      </c>
      <c r="E117" s="273"/>
      <c r="F117" s="149"/>
      <c r="G117" s="150"/>
      <c r="H117" s="242"/>
      <c r="I117" s="243"/>
      <c r="J117" s="242"/>
      <c r="K117" s="243"/>
      <c r="L117" s="242"/>
      <c r="M117" s="243"/>
      <c r="N117" s="242"/>
      <c r="O117" s="243"/>
      <c r="P117" s="242"/>
      <c r="Q117" s="243"/>
      <c r="R117" s="242"/>
      <c r="S117" s="243"/>
      <c r="T117" s="242"/>
      <c r="U117" s="243"/>
      <c r="V117" s="242"/>
      <c r="W117" s="243"/>
      <c r="X117" s="242"/>
      <c r="Y117" s="243"/>
      <c r="Z117" s="242"/>
      <c r="AA117" s="261"/>
      <c r="AB117" s="252">
        <f>Z117+X117+V117+T117+R117+P117+N117+L117+J117+H117+F117+D117</f>
        <v>1</v>
      </c>
      <c r="AC117" s="246"/>
      <c r="AD117" s="248"/>
    </row>
    <row r="118" spans="2:31" ht="14.1" customHeight="1" thickBot="1" x14ac:dyDescent="0.25">
      <c r="B118" s="256"/>
      <c r="C118" s="271"/>
      <c r="D118" s="151">
        <f>G116</f>
        <v>1</v>
      </c>
      <c r="E118" s="100">
        <f>F116</f>
        <v>3</v>
      </c>
      <c r="F118" s="83"/>
      <c r="G118" s="84"/>
      <c r="H118" s="147" t="e">
        <f>#REF!</f>
        <v>#REF!</v>
      </c>
      <c r="I118" s="100" t="e">
        <f>#REF!</f>
        <v>#REF!</v>
      </c>
      <c r="J118" s="147" t="e">
        <f>#REF!</f>
        <v>#REF!</v>
      </c>
      <c r="K118" s="100" t="e">
        <f>#REF!</f>
        <v>#REF!</v>
      </c>
      <c r="L118" s="147" t="e">
        <f>#REF!</f>
        <v>#REF!</v>
      </c>
      <c r="M118" s="100" t="e">
        <f>#REF!</f>
        <v>#REF!</v>
      </c>
      <c r="N118" s="147" t="e">
        <f>#REF!</f>
        <v>#REF!</v>
      </c>
      <c r="O118" s="100" t="e">
        <f>#REF!</f>
        <v>#REF!</v>
      </c>
      <c r="P118" s="147" t="e">
        <f>#REF!</f>
        <v>#REF!</v>
      </c>
      <c r="Q118" s="100" t="e">
        <f>#REF!</f>
        <v>#REF!</v>
      </c>
      <c r="R118" s="147" t="e">
        <f>#REF!</f>
        <v>#REF!</v>
      </c>
      <c r="S118" s="100" t="e">
        <f>#REF!</f>
        <v>#REF!</v>
      </c>
      <c r="T118" s="147" t="e">
        <f>#REF!</f>
        <v>#REF!</v>
      </c>
      <c r="U118" s="100" t="e">
        <f>#REF!</f>
        <v>#REF!</v>
      </c>
      <c r="V118" s="147" t="e">
        <f>#REF!</f>
        <v>#REF!</v>
      </c>
      <c r="W118" s="100" t="e">
        <f>#REF!</f>
        <v>#REF!</v>
      </c>
      <c r="X118" s="147" t="e">
        <f>#REF!</f>
        <v>#REF!</v>
      </c>
      <c r="Y118" s="100" t="e">
        <f>#REF!</f>
        <v>#REF!</v>
      </c>
      <c r="Z118" s="147" t="e">
        <f>#REF!</f>
        <v>#REF!</v>
      </c>
      <c r="AA118" s="100" t="e">
        <f>#REF!</f>
        <v>#REF!</v>
      </c>
      <c r="AB118" s="262"/>
      <c r="AC118" s="263"/>
      <c r="AD118" s="264"/>
    </row>
    <row r="119" spans="2:31" ht="14.1" customHeight="1" x14ac:dyDescent="0.2">
      <c r="B119" s="256">
        <v>3</v>
      </c>
      <c r="C119" s="258" t="e">
        <f>#REF!</f>
        <v>#REF!</v>
      </c>
      <c r="D119" s="260"/>
      <c r="E119" s="243"/>
      <c r="F119" s="242"/>
      <c r="G119" s="243"/>
      <c r="H119" s="150"/>
      <c r="I119" s="150"/>
      <c r="J119" s="242"/>
      <c r="K119" s="243"/>
      <c r="L119" s="242"/>
      <c r="M119" s="243"/>
      <c r="N119" s="242"/>
      <c r="O119" s="243"/>
      <c r="P119" s="242"/>
      <c r="Q119" s="243"/>
      <c r="R119" s="242"/>
      <c r="S119" s="243"/>
      <c r="T119" s="242"/>
      <c r="U119" s="243"/>
      <c r="V119" s="242"/>
      <c r="W119" s="243"/>
      <c r="X119" s="242"/>
      <c r="Y119" s="243"/>
      <c r="Z119" s="242"/>
      <c r="AA119" s="261"/>
      <c r="AB119" s="252">
        <f>Z119+X119+V119+T119+R119+P119+N119+L119+J119+H119+F119+D119</f>
        <v>0</v>
      </c>
      <c r="AC119" s="246"/>
      <c r="AD119" s="248"/>
    </row>
    <row r="120" spans="2:31" ht="14.1" customHeight="1" thickBot="1" x14ac:dyDescent="0.25">
      <c r="B120" s="256"/>
      <c r="C120" s="267"/>
      <c r="D120" s="152" t="e">
        <f>I116</f>
        <v>#REF!</v>
      </c>
      <c r="E120" s="153" t="e">
        <f>H116</f>
        <v>#REF!</v>
      </c>
      <c r="F120" s="154" t="e">
        <f>I118</f>
        <v>#REF!</v>
      </c>
      <c r="G120" s="153" t="e">
        <f>H118</f>
        <v>#REF!</v>
      </c>
      <c r="H120" s="83"/>
      <c r="I120" s="84"/>
      <c r="J120" s="154" t="e">
        <f>#REF!</f>
        <v>#REF!</v>
      </c>
      <c r="K120" s="153" t="e">
        <f>#REF!</f>
        <v>#REF!</v>
      </c>
      <c r="L120" s="154" t="e">
        <f>#REF!</f>
        <v>#REF!</v>
      </c>
      <c r="M120" s="153" t="e">
        <f>#REF!</f>
        <v>#REF!</v>
      </c>
      <c r="N120" s="154" t="e">
        <f>#REF!</f>
        <v>#REF!</v>
      </c>
      <c r="O120" s="153" t="e">
        <f>#REF!</f>
        <v>#REF!</v>
      </c>
      <c r="P120" s="154" t="e">
        <f>#REF!</f>
        <v>#REF!</v>
      </c>
      <c r="Q120" s="153" t="e">
        <f>#REF!</f>
        <v>#REF!</v>
      </c>
      <c r="R120" s="154" t="e">
        <f>#REF!</f>
        <v>#REF!</v>
      </c>
      <c r="S120" s="153" t="e">
        <f>#REF!</f>
        <v>#REF!</v>
      </c>
      <c r="T120" s="154" t="e">
        <f>#REF!</f>
        <v>#REF!</v>
      </c>
      <c r="U120" s="153" t="e">
        <f>#REF!</f>
        <v>#REF!</v>
      </c>
      <c r="V120" s="154" t="e">
        <f>#REF!</f>
        <v>#REF!</v>
      </c>
      <c r="W120" s="153" t="e">
        <f>#REF!</f>
        <v>#REF!</v>
      </c>
      <c r="X120" s="154" t="e">
        <f>#REF!</f>
        <v>#REF!</v>
      </c>
      <c r="Y120" s="153" t="e">
        <f>#REF!</f>
        <v>#REF!</v>
      </c>
      <c r="Z120" s="154" t="e">
        <f>#REF!</f>
        <v>#REF!</v>
      </c>
      <c r="AA120" s="153" t="e">
        <f>#REF!</f>
        <v>#REF!</v>
      </c>
      <c r="AB120" s="262"/>
      <c r="AC120" s="263"/>
      <c r="AD120" s="264"/>
      <c r="AE120" s="133"/>
    </row>
    <row r="121" spans="2:31" ht="14.1" customHeight="1" x14ac:dyDescent="0.2">
      <c r="B121" s="256">
        <v>4</v>
      </c>
      <c r="C121" s="258" t="e">
        <f>#REF!</f>
        <v>#REF!</v>
      </c>
      <c r="D121" s="260"/>
      <c r="E121" s="243"/>
      <c r="F121" s="242"/>
      <c r="G121" s="243"/>
      <c r="H121" s="242"/>
      <c r="I121" s="243"/>
      <c r="J121" s="77"/>
      <c r="K121" s="76"/>
      <c r="L121" s="242"/>
      <c r="M121" s="243"/>
      <c r="N121" s="242"/>
      <c r="O121" s="243"/>
      <c r="P121" s="242"/>
      <c r="Q121" s="243"/>
      <c r="R121" s="242"/>
      <c r="S121" s="243"/>
      <c r="T121" s="242"/>
      <c r="U121" s="243"/>
      <c r="V121" s="242"/>
      <c r="W121" s="243"/>
      <c r="X121" s="242"/>
      <c r="Y121" s="243"/>
      <c r="Z121" s="242"/>
      <c r="AA121" s="261"/>
      <c r="AB121" s="252">
        <f>Z121+X121+V121+T121+R121+P121+N121+L121+J121+H121+F121+D121</f>
        <v>0</v>
      </c>
      <c r="AC121" s="246"/>
      <c r="AD121" s="248"/>
    </row>
    <row r="122" spans="2:31" ht="14.1" customHeight="1" thickBot="1" x14ac:dyDescent="0.25">
      <c r="B122" s="256"/>
      <c r="C122" s="267"/>
      <c r="D122" s="152" t="e">
        <f>K116</f>
        <v>#REF!</v>
      </c>
      <c r="E122" s="153" t="e">
        <f>J116</f>
        <v>#REF!</v>
      </c>
      <c r="F122" s="154" t="e">
        <f>K118</f>
        <v>#REF!</v>
      </c>
      <c r="G122" s="153" t="e">
        <f>J118</f>
        <v>#REF!</v>
      </c>
      <c r="H122" s="154" t="e">
        <f>K120</f>
        <v>#REF!</v>
      </c>
      <c r="I122" s="153" t="e">
        <f>J120</f>
        <v>#REF!</v>
      </c>
      <c r="J122" s="83"/>
      <c r="K122" s="84"/>
      <c r="L122" s="154" t="e">
        <f>#REF!</f>
        <v>#REF!</v>
      </c>
      <c r="M122" s="153" t="e">
        <f>#REF!</f>
        <v>#REF!</v>
      </c>
      <c r="N122" s="154" t="e">
        <f>#REF!</f>
        <v>#REF!</v>
      </c>
      <c r="O122" s="153" t="e">
        <f>#REF!</f>
        <v>#REF!</v>
      </c>
      <c r="P122" s="154" t="e">
        <f>#REF!</f>
        <v>#REF!</v>
      </c>
      <c r="Q122" s="153" t="e">
        <f>#REF!</f>
        <v>#REF!</v>
      </c>
      <c r="R122" s="154" t="e">
        <f>#REF!</f>
        <v>#REF!</v>
      </c>
      <c r="S122" s="153" t="e">
        <f>#REF!</f>
        <v>#REF!</v>
      </c>
      <c r="T122" s="154" t="e">
        <f>#REF!</f>
        <v>#REF!</v>
      </c>
      <c r="U122" s="153" t="e">
        <f>#REF!</f>
        <v>#REF!</v>
      </c>
      <c r="V122" s="154" t="e">
        <f>#REF!</f>
        <v>#REF!</v>
      </c>
      <c r="W122" s="153" t="e">
        <f>#REF!</f>
        <v>#REF!</v>
      </c>
      <c r="X122" s="154" t="e">
        <f>#REF!</f>
        <v>#REF!</v>
      </c>
      <c r="Y122" s="153" t="e">
        <f>#REF!</f>
        <v>#REF!</v>
      </c>
      <c r="Z122" s="154" t="e">
        <f>#REF!</f>
        <v>#REF!</v>
      </c>
      <c r="AA122" s="153" t="e">
        <f>#REF!</f>
        <v>#REF!</v>
      </c>
      <c r="AB122" s="262"/>
      <c r="AC122" s="263"/>
      <c r="AD122" s="264"/>
    </row>
    <row r="123" spans="2:31" ht="14.1" customHeight="1" x14ac:dyDescent="0.2">
      <c r="B123" s="256">
        <v>5</v>
      </c>
      <c r="C123" s="258" t="e">
        <f>#REF!</f>
        <v>#REF!</v>
      </c>
      <c r="D123" s="260"/>
      <c r="E123" s="243"/>
      <c r="F123" s="242"/>
      <c r="G123" s="243"/>
      <c r="H123" s="242"/>
      <c r="I123" s="243"/>
      <c r="J123" s="242"/>
      <c r="K123" s="243"/>
      <c r="L123" s="77"/>
      <c r="M123" s="76"/>
      <c r="N123" s="242"/>
      <c r="O123" s="243"/>
      <c r="P123" s="242"/>
      <c r="Q123" s="243"/>
      <c r="R123" s="242"/>
      <c r="S123" s="243"/>
      <c r="T123" s="242"/>
      <c r="U123" s="243"/>
      <c r="V123" s="242"/>
      <c r="W123" s="243"/>
      <c r="X123" s="242"/>
      <c r="Y123" s="243"/>
      <c r="Z123" s="242"/>
      <c r="AA123" s="261"/>
      <c r="AB123" s="252">
        <f>Z123+X123+V123+T123+R123+P123+N123+L123+J123+H123+F123+D123</f>
        <v>0</v>
      </c>
      <c r="AC123" s="246"/>
      <c r="AD123" s="248"/>
    </row>
    <row r="124" spans="2:31" ht="14.1" customHeight="1" thickBot="1" x14ac:dyDescent="0.25">
      <c r="B124" s="256"/>
      <c r="C124" s="267"/>
      <c r="D124" s="151" t="e">
        <f>M116</f>
        <v>#REF!</v>
      </c>
      <c r="E124" s="100" t="e">
        <f>L116</f>
        <v>#REF!</v>
      </c>
      <c r="F124" s="147" t="e">
        <f>M118</f>
        <v>#REF!</v>
      </c>
      <c r="G124" s="100" t="e">
        <f>L118</f>
        <v>#REF!</v>
      </c>
      <c r="H124" s="147" t="e">
        <f>M120</f>
        <v>#REF!</v>
      </c>
      <c r="I124" s="100" t="e">
        <f>L120</f>
        <v>#REF!</v>
      </c>
      <c r="J124" s="147" t="e">
        <f>M122</f>
        <v>#REF!</v>
      </c>
      <c r="K124" s="100" t="e">
        <f>L122</f>
        <v>#REF!</v>
      </c>
      <c r="L124" s="83"/>
      <c r="M124" s="84"/>
      <c r="N124" s="147" t="e">
        <f>#REF!</f>
        <v>#REF!</v>
      </c>
      <c r="O124" s="100" t="e">
        <f>#REF!</f>
        <v>#REF!</v>
      </c>
      <c r="P124" s="147" t="e">
        <f>#REF!</f>
        <v>#REF!</v>
      </c>
      <c r="Q124" s="100" t="e">
        <f>#REF!</f>
        <v>#REF!</v>
      </c>
      <c r="R124" s="147" t="e">
        <f>#REF!</f>
        <v>#REF!</v>
      </c>
      <c r="S124" s="100" t="e">
        <f>#REF!</f>
        <v>#REF!</v>
      </c>
      <c r="T124" s="147" t="e">
        <f>#REF!</f>
        <v>#REF!</v>
      </c>
      <c r="U124" s="100" t="e">
        <f>#REF!</f>
        <v>#REF!</v>
      </c>
      <c r="V124" s="147" t="e">
        <f>#REF!</f>
        <v>#REF!</v>
      </c>
      <c r="W124" s="100" t="e">
        <f>#REF!</f>
        <v>#REF!</v>
      </c>
      <c r="X124" s="147" t="e">
        <f>#REF!</f>
        <v>#REF!</v>
      </c>
      <c r="Y124" s="100" t="e">
        <f>#REF!</f>
        <v>#REF!</v>
      </c>
      <c r="Z124" s="147" t="e">
        <f>#REF!</f>
        <v>#REF!</v>
      </c>
      <c r="AA124" s="100" t="e">
        <f>#REF!</f>
        <v>#REF!</v>
      </c>
      <c r="AB124" s="262"/>
      <c r="AC124" s="263"/>
      <c r="AD124" s="264"/>
    </row>
    <row r="125" spans="2:31" ht="14.1" customHeight="1" x14ac:dyDescent="0.2">
      <c r="B125" s="256">
        <v>6</v>
      </c>
      <c r="C125" s="258" t="e">
        <f>#REF!</f>
        <v>#REF!</v>
      </c>
      <c r="D125" s="260"/>
      <c r="E125" s="243"/>
      <c r="F125" s="242"/>
      <c r="G125" s="243"/>
      <c r="H125" s="242"/>
      <c r="I125" s="243"/>
      <c r="J125" s="242"/>
      <c r="K125" s="243"/>
      <c r="L125" s="242"/>
      <c r="M125" s="243"/>
      <c r="N125" s="77"/>
      <c r="O125" s="76"/>
      <c r="P125" s="242"/>
      <c r="Q125" s="243"/>
      <c r="R125" s="242"/>
      <c r="S125" s="243"/>
      <c r="T125" s="242"/>
      <c r="U125" s="243"/>
      <c r="V125" s="242"/>
      <c r="W125" s="243"/>
      <c r="X125" s="242"/>
      <c r="Y125" s="243"/>
      <c r="Z125" s="242"/>
      <c r="AA125" s="261"/>
      <c r="AB125" s="252">
        <f>Z125+X125+V125+T125+R125+P125+N125+L125+J125+H125+F125+D125</f>
        <v>0</v>
      </c>
      <c r="AC125" s="246"/>
      <c r="AD125" s="248"/>
    </row>
    <row r="126" spans="2:31" ht="14.1" customHeight="1" thickBot="1" x14ac:dyDescent="0.25">
      <c r="B126" s="256"/>
      <c r="C126" s="267"/>
      <c r="D126" s="155" t="e">
        <f>O116</f>
        <v>#REF!</v>
      </c>
      <c r="E126" s="100" t="e">
        <f>N116</f>
        <v>#REF!</v>
      </c>
      <c r="F126" s="147" t="e">
        <f>O118</f>
        <v>#REF!</v>
      </c>
      <c r="G126" s="100" t="e">
        <f>N118</f>
        <v>#REF!</v>
      </c>
      <c r="H126" s="147" t="e">
        <f>O120</f>
        <v>#REF!</v>
      </c>
      <c r="I126" s="100" t="e">
        <f>N120</f>
        <v>#REF!</v>
      </c>
      <c r="J126" s="147" t="e">
        <f>O122</f>
        <v>#REF!</v>
      </c>
      <c r="K126" s="100" t="e">
        <f>N122</f>
        <v>#REF!</v>
      </c>
      <c r="L126" s="147" t="e">
        <f>O124</f>
        <v>#REF!</v>
      </c>
      <c r="M126" s="100" t="e">
        <f>N124</f>
        <v>#REF!</v>
      </c>
      <c r="N126" s="83"/>
      <c r="O126" s="84"/>
      <c r="P126" s="147" t="e">
        <f>#REF!</f>
        <v>#REF!</v>
      </c>
      <c r="Q126" s="100" t="e">
        <f>#REF!</f>
        <v>#REF!</v>
      </c>
      <c r="R126" s="147" t="e">
        <f>#REF!</f>
        <v>#REF!</v>
      </c>
      <c r="S126" s="100" t="e">
        <f>#REF!</f>
        <v>#REF!</v>
      </c>
      <c r="T126" s="147" t="e">
        <f>#REF!</f>
        <v>#REF!</v>
      </c>
      <c r="U126" s="100" t="e">
        <f>#REF!</f>
        <v>#REF!</v>
      </c>
      <c r="V126" s="147" t="e">
        <f>#REF!</f>
        <v>#REF!</v>
      </c>
      <c r="W126" s="100" t="e">
        <f>#REF!</f>
        <v>#REF!</v>
      </c>
      <c r="X126" s="147" t="e">
        <f>#REF!</f>
        <v>#REF!</v>
      </c>
      <c r="Y126" s="100" t="e">
        <f>#REF!</f>
        <v>#REF!</v>
      </c>
      <c r="Z126" s="147" t="e">
        <f>#REF!</f>
        <v>#REF!</v>
      </c>
      <c r="AA126" s="100" t="e">
        <f>#REF!</f>
        <v>#REF!</v>
      </c>
      <c r="AB126" s="262"/>
      <c r="AC126" s="263"/>
      <c r="AD126" s="264"/>
    </row>
    <row r="127" spans="2:31" ht="14.1" customHeight="1" x14ac:dyDescent="0.2">
      <c r="B127" s="256">
        <v>7</v>
      </c>
      <c r="C127" s="258" t="e">
        <f>#REF!</f>
        <v>#REF!</v>
      </c>
      <c r="D127" s="260"/>
      <c r="E127" s="243"/>
      <c r="F127" s="242"/>
      <c r="G127" s="243"/>
      <c r="H127" s="242"/>
      <c r="I127" s="243"/>
      <c r="J127" s="242"/>
      <c r="K127" s="243"/>
      <c r="L127" s="242"/>
      <c r="M127" s="243"/>
      <c r="N127" s="242"/>
      <c r="O127" s="243"/>
      <c r="P127" s="77"/>
      <c r="Q127" s="76"/>
      <c r="R127" s="242"/>
      <c r="S127" s="243"/>
      <c r="T127" s="242"/>
      <c r="U127" s="243"/>
      <c r="V127" s="242"/>
      <c r="W127" s="243"/>
      <c r="X127" s="242"/>
      <c r="Y127" s="243"/>
      <c r="Z127" s="242"/>
      <c r="AA127" s="261"/>
      <c r="AB127" s="252">
        <f>Z127+X127+V127+T127+R127+P127+N127+L127+J127+H127+F127+D127</f>
        <v>0</v>
      </c>
      <c r="AC127" s="246"/>
      <c r="AD127" s="248"/>
    </row>
    <row r="128" spans="2:31" ht="14.1" customHeight="1" thickBot="1" x14ac:dyDescent="0.25">
      <c r="B128" s="256"/>
      <c r="C128" s="267"/>
      <c r="D128" s="152" t="e">
        <f>Q116</f>
        <v>#REF!</v>
      </c>
      <c r="E128" s="153" t="e">
        <f>P116</f>
        <v>#REF!</v>
      </c>
      <c r="F128" s="154" t="e">
        <f>Q118</f>
        <v>#REF!</v>
      </c>
      <c r="G128" s="153" t="e">
        <f>P118</f>
        <v>#REF!</v>
      </c>
      <c r="H128" s="154" t="e">
        <f>Q120</f>
        <v>#REF!</v>
      </c>
      <c r="I128" s="153" t="e">
        <f>P120</f>
        <v>#REF!</v>
      </c>
      <c r="J128" s="154" t="e">
        <f>Q122</f>
        <v>#REF!</v>
      </c>
      <c r="K128" s="153" t="e">
        <f>P122</f>
        <v>#REF!</v>
      </c>
      <c r="L128" s="154" t="e">
        <f>Q124</f>
        <v>#REF!</v>
      </c>
      <c r="M128" s="153" t="e">
        <f>P124</f>
        <v>#REF!</v>
      </c>
      <c r="N128" s="154" t="e">
        <f>Q126</f>
        <v>#REF!</v>
      </c>
      <c r="O128" s="153" t="e">
        <f>P126</f>
        <v>#REF!</v>
      </c>
      <c r="P128" s="83"/>
      <c r="Q128" s="84"/>
      <c r="R128" s="154" t="e">
        <f>#REF!</f>
        <v>#REF!</v>
      </c>
      <c r="S128" s="153" t="e">
        <f>#REF!</f>
        <v>#REF!</v>
      </c>
      <c r="T128" s="154" t="e">
        <f>#REF!</f>
        <v>#REF!</v>
      </c>
      <c r="U128" s="153" t="e">
        <f>#REF!</f>
        <v>#REF!</v>
      </c>
      <c r="V128" s="154" t="e">
        <f>#REF!</f>
        <v>#REF!</v>
      </c>
      <c r="W128" s="153" t="e">
        <f>#REF!</f>
        <v>#REF!</v>
      </c>
      <c r="X128" s="154" t="e">
        <f>#REF!</f>
        <v>#REF!</v>
      </c>
      <c r="Y128" s="153" t="e">
        <f>#REF!</f>
        <v>#REF!</v>
      </c>
      <c r="Z128" s="154" t="e">
        <f>#REF!</f>
        <v>#REF!</v>
      </c>
      <c r="AA128" s="153" t="e">
        <f>#REF!</f>
        <v>#REF!</v>
      </c>
      <c r="AB128" s="262"/>
      <c r="AC128" s="263"/>
      <c r="AD128" s="264"/>
    </row>
    <row r="129" spans="2:30" ht="14.1" customHeight="1" x14ac:dyDescent="0.2">
      <c r="B129" s="256">
        <v>8</v>
      </c>
      <c r="C129" s="258" t="e">
        <f>#REF!</f>
        <v>#REF!</v>
      </c>
      <c r="D129" s="260"/>
      <c r="E129" s="243"/>
      <c r="F129" s="242"/>
      <c r="G129" s="243"/>
      <c r="H129" s="242"/>
      <c r="I129" s="243"/>
      <c r="J129" s="242"/>
      <c r="K129" s="243"/>
      <c r="L129" s="242"/>
      <c r="M129" s="243"/>
      <c r="N129" s="242"/>
      <c r="O129" s="243"/>
      <c r="P129" s="242"/>
      <c r="Q129" s="243"/>
      <c r="R129" s="149"/>
      <c r="S129" s="156"/>
      <c r="T129" s="242"/>
      <c r="U129" s="243"/>
      <c r="V129" s="242"/>
      <c r="W129" s="243"/>
      <c r="X129" s="242"/>
      <c r="Y129" s="243"/>
      <c r="Z129" s="242"/>
      <c r="AA129" s="261"/>
      <c r="AB129" s="252">
        <f>Z129+X129+V129+T129+R129+P129+N129+L129+J129+H129+F129+D129</f>
        <v>0</v>
      </c>
      <c r="AC129" s="246"/>
      <c r="AD129" s="248"/>
    </row>
    <row r="130" spans="2:30" ht="14.1" customHeight="1" thickBot="1" x14ac:dyDescent="0.25">
      <c r="B130" s="256"/>
      <c r="C130" s="267"/>
      <c r="D130" s="152" t="e">
        <f>S116</f>
        <v>#REF!</v>
      </c>
      <c r="E130" s="153" t="e">
        <f>R116</f>
        <v>#REF!</v>
      </c>
      <c r="F130" s="154" t="e">
        <f>S118</f>
        <v>#REF!</v>
      </c>
      <c r="G130" s="153" t="e">
        <f>R118</f>
        <v>#REF!</v>
      </c>
      <c r="H130" s="154" t="e">
        <f>S120</f>
        <v>#REF!</v>
      </c>
      <c r="I130" s="153" t="e">
        <f>R120</f>
        <v>#REF!</v>
      </c>
      <c r="J130" s="154" t="e">
        <f>S122</f>
        <v>#REF!</v>
      </c>
      <c r="K130" s="153" t="e">
        <f>R122</f>
        <v>#REF!</v>
      </c>
      <c r="L130" s="154" t="e">
        <f>S124</f>
        <v>#REF!</v>
      </c>
      <c r="M130" s="153" t="e">
        <f>R124</f>
        <v>#REF!</v>
      </c>
      <c r="N130" s="154" t="e">
        <f>S126</f>
        <v>#REF!</v>
      </c>
      <c r="O130" s="153" t="e">
        <f>R126</f>
        <v>#REF!</v>
      </c>
      <c r="P130" s="154" t="e">
        <f>S128</f>
        <v>#REF!</v>
      </c>
      <c r="Q130" s="153" t="e">
        <f>R128</f>
        <v>#REF!</v>
      </c>
      <c r="R130" s="83"/>
      <c r="S130" s="84"/>
      <c r="T130" s="154" t="e">
        <f>#REF!</f>
        <v>#REF!</v>
      </c>
      <c r="U130" s="153" t="e">
        <f>#REF!</f>
        <v>#REF!</v>
      </c>
      <c r="V130" s="154" t="e">
        <f>#REF!</f>
        <v>#REF!</v>
      </c>
      <c r="W130" s="153" t="e">
        <f>#REF!</f>
        <v>#REF!</v>
      </c>
      <c r="X130" s="154" t="e">
        <f>#REF!</f>
        <v>#REF!</v>
      </c>
      <c r="Y130" s="153" t="e">
        <f>#REF!</f>
        <v>#REF!</v>
      </c>
      <c r="Z130" s="154" t="e">
        <f>#REF!</f>
        <v>#REF!</v>
      </c>
      <c r="AA130" s="153" t="e">
        <f>#REF!</f>
        <v>#REF!</v>
      </c>
      <c r="AB130" s="262"/>
      <c r="AC130" s="263"/>
      <c r="AD130" s="264"/>
    </row>
    <row r="131" spans="2:30" ht="14.1" customHeight="1" x14ac:dyDescent="0.2">
      <c r="B131" s="256">
        <v>9</v>
      </c>
      <c r="C131" s="258" t="e">
        <f>#REF!</f>
        <v>#REF!</v>
      </c>
      <c r="D131" s="260"/>
      <c r="E131" s="243"/>
      <c r="F131" s="242"/>
      <c r="G131" s="243"/>
      <c r="H131" s="242"/>
      <c r="I131" s="243"/>
      <c r="J131" s="242"/>
      <c r="K131" s="243"/>
      <c r="L131" s="242"/>
      <c r="M131" s="243"/>
      <c r="N131" s="242"/>
      <c r="O131" s="243"/>
      <c r="P131" s="242"/>
      <c r="Q131" s="243"/>
      <c r="R131" s="242"/>
      <c r="S131" s="243"/>
      <c r="T131" s="77"/>
      <c r="U131" s="76"/>
      <c r="V131" s="242"/>
      <c r="W131" s="243"/>
      <c r="X131" s="242"/>
      <c r="Y131" s="243"/>
      <c r="Z131" s="242"/>
      <c r="AA131" s="261"/>
      <c r="AB131" s="252">
        <f>Z131+X131+V131+T131+R131+P131+N131+L131+J131+H131+F131+D131</f>
        <v>0</v>
      </c>
      <c r="AC131" s="246"/>
      <c r="AD131" s="248"/>
    </row>
    <row r="132" spans="2:30" ht="14.1" customHeight="1" thickBot="1" x14ac:dyDescent="0.25">
      <c r="B132" s="256"/>
      <c r="C132" s="267"/>
      <c r="D132" s="151" t="e">
        <f>U116</f>
        <v>#REF!</v>
      </c>
      <c r="E132" s="100" t="e">
        <f>T116</f>
        <v>#REF!</v>
      </c>
      <c r="F132" s="147" t="e">
        <f>U118</f>
        <v>#REF!</v>
      </c>
      <c r="G132" s="100" t="e">
        <f>T118</f>
        <v>#REF!</v>
      </c>
      <c r="H132" s="147" t="e">
        <f>U120</f>
        <v>#REF!</v>
      </c>
      <c r="I132" s="100" t="e">
        <f>T120</f>
        <v>#REF!</v>
      </c>
      <c r="J132" s="147" t="e">
        <f>U122</f>
        <v>#REF!</v>
      </c>
      <c r="K132" s="100" t="e">
        <f>T122</f>
        <v>#REF!</v>
      </c>
      <c r="L132" s="147" t="e">
        <f>U124</f>
        <v>#REF!</v>
      </c>
      <c r="M132" s="100" t="e">
        <f>T124</f>
        <v>#REF!</v>
      </c>
      <c r="N132" s="147" t="e">
        <f>U126</f>
        <v>#REF!</v>
      </c>
      <c r="O132" s="100" t="e">
        <f>T126</f>
        <v>#REF!</v>
      </c>
      <c r="P132" s="147" t="e">
        <f>U128</f>
        <v>#REF!</v>
      </c>
      <c r="Q132" s="100" t="e">
        <f>T128</f>
        <v>#REF!</v>
      </c>
      <c r="R132" s="147" t="e">
        <f>U130</f>
        <v>#REF!</v>
      </c>
      <c r="S132" s="100" t="e">
        <f>T130</f>
        <v>#REF!</v>
      </c>
      <c r="T132" s="83"/>
      <c r="U132" s="84"/>
      <c r="V132" s="147" t="e">
        <f>#REF!</f>
        <v>#REF!</v>
      </c>
      <c r="W132" s="100" t="e">
        <f>#REF!</f>
        <v>#REF!</v>
      </c>
      <c r="X132" s="147" t="e">
        <f>#REF!</f>
        <v>#REF!</v>
      </c>
      <c r="Y132" s="100" t="e">
        <f>#REF!</f>
        <v>#REF!</v>
      </c>
      <c r="Z132" s="147" t="e">
        <f>#REF!</f>
        <v>#REF!</v>
      </c>
      <c r="AA132" s="100" t="e">
        <f>#REF!</f>
        <v>#REF!</v>
      </c>
      <c r="AB132" s="262"/>
      <c r="AC132" s="263"/>
      <c r="AD132" s="264"/>
    </row>
    <row r="133" spans="2:30" ht="14.1" customHeight="1" x14ac:dyDescent="0.2">
      <c r="B133" s="256">
        <v>10</v>
      </c>
      <c r="C133" s="258" t="e">
        <f>#REF!</f>
        <v>#REF!</v>
      </c>
      <c r="D133" s="260"/>
      <c r="E133" s="243"/>
      <c r="F133" s="242"/>
      <c r="G133" s="243"/>
      <c r="H133" s="242"/>
      <c r="I133" s="243"/>
      <c r="J133" s="242"/>
      <c r="K133" s="243"/>
      <c r="L133" s="242"/>
      <c r="M133" s="243"/>
      <c r="N133" s="242"/>
      <c r="O133" s="243"/>
      <c r="P133" s="242"/>
      <c r="Q133" s="243"/>
      <c r="R133" s="242"/>
      <c r="S133" s="243"/>
      <c r="T133" s="242"/>
      <c r="U133" s="243"/>
      <c r="V133" s="77"/>
      <c r="W133" s="76"/>
      <c r="X133" s="242"/>
      <c r="Y133" s="243"/>
      <c r="Z133" s="242"/>
      <c r="AA133" s="261"/>
      <c r="AB133" s="252">
        <f>Z133+X133+V133+T133+R133+P133+N133+L133+J133+H133+F133+D133</f>
        <v>0</v>
      </c>
      <c r="AC133" s="246"/>
      <c r="AD133" s="248"/>
    </row>
    <row r="134" spans="2:30" ht="14.1" customHeight="1" thickBot="1" x14ac:dyDescent="0.25">
      <c r="B134" s="256"/>
      <c r="C134" s="267"/>
      <c r="D134" s="152" t="e">
        <f>W116</f>
        <v>#REF!</v>
      </c>
      <c r="E134" s="153" t="e">
        <f>V116</f>
        <v>#REF!</v>
      </c>
      <c r="F134" s="154" t="e">
        <f>W118</f>
        <v>#REF!</v>
      </c>
      <c r="G134" s="153" t="e">
        <f>V118</f>
        <v>#REF!</v>
      </c>
      <c r="H134" s="154" t="e">
        <f>W120</f>
        <v>#REF!</v>
      </c>
      <c r="I134" s="153" t="e">
        <f>V120</f>
        <v>#REF!</v>
      </c>
      <c r="J134" s="154" t="e">
        <f>W122</f>
        <v>#REF!</v>
      </c>
      <c r="K134" s="153" t="e">
        <f>V122</f>
        <v>#REF!</v>
      </c>
      <c r="L134" s="154" t="e">
        <f>W124</f>
        <v>#REF!</v>
      </c>
      <c r="M134" s="153" t="e">
        <f>V124</f>
        <v>#REF!</v>
      </c>
      <c r="N134" s="154" t="e">
        <f>W126</f>
        <v>#REF!</v>
      </c>
      <c r="O134" s="153" t="e">
        <f>V126</f>
        <v>#REF!</v>
      </c>
      <c r="P134" s="154" t="e">
        <f>W128</f>
        <v>#REF!</v>
      </c>
      <c r="Q134" s="153" t="e">
        <f>V128</f>
        <v>#REF!</v>
      </c>
      <c r="R134" s="154" t="e">
        <f>W130</f>
        <v>#REF!</v>
      </c>
      <c r="S134" s="153" t="e">
        <f>V130</f>
        <v>#REF!</v>
      </c>
      <c r="T134" s="154" t="e">
        <f>W132</f>
        <v>#REF!</v>
      </c>
      <c r="U134" s="153" t="e">
        <f>V132</f>
        <v>#REF!</v>
      </c>
      <c r="V134" s="83"/>
      <c r="W134" s="84"/>
      <c r="X134" s="154" t="e">
        <f>#REF!</f>
        <v>#REF!</v>
      </c>
      <c r="Y134" s="153" t="e">
        <f>#REF!</f>
        <v>#REF!</v>
      </c>
      <c r="Z134" s="154" t="e">
        <f>#REF!</f>
        <v>#REF!</v>
      </c>
      <c r="AA134" s="153" t="e">
        <f>#REF!</f>
        <v>#REF!</v>
      </c>
      <c r="AB134" s="262"/>
      <c r="AC134" s="263"/>
      <c r="AD134" s="264"/>
    </row>
    <row r="135" spans="2:30" ht="14.1" customHeight="1" x14ac:dyDescent="0.2">
      <c r="B135" s="256">
        <v>11</v>
      </c>
      <c r="C135" s="258" t="e">
        <f>#REF!</f>
        <v>#REF!</v>
      </c>
      <c r="D135" s="260"/>
      <c r="E135" s="243"/>
      <c r="F135" s="242"/>
      <c r="G135" s="243"/>
      <c r="H135" s="242"/>
      <c r="I135" s="243"/>
      <c r="J135" s="242"/>
      <c r="K135" s="243"/>
      <c r="L135" s="242"/>
      <c r="M135" s="243"/>
      <c r="N135" s="242"/>
      <c r="O135" s="243"/>
      <c r="P135" s="242"/>
      <c r="Q135" s="243"/>
      <c r="R135" s="242"/>
      <c r="S135" s="243"/>
      <c r="T135" s="242"/>
      <c r="U135" s="243"/>
      <c r="V135" s="242"/>
      <c r="W135" s="243"/>
      <c r="X135" s="77"/>
      <c r="Y135" s="76"/>
      <c r="Z135" s="250"/>
      <c r="AA135" s="251"/>
      <c r="AB135" s="252">
        <f>Z135+X135+V135+T135+R135+P135+N135+L135+J135+H135+F135+D135</f>
        <v>0</v>
      </c>
      <c r="AC135" s="246"/>
      <c r="AD135" s="248"/>
    </row>
    <row r="136" spans="2:30" ht="14.1" customHeight="1" x14ac:dyDescent="0.2">
      <c r="B136" s="265"/>
      <c r="C136" s="266"/>
      <c r="D136" s="151" t="e">
        <f>Y116</f>
        <v>#REF!</v>
      </c>
      <c r="E136" s="100" t="e">
        <f>X116</f>
        <v>#REF!</v>
      </c>
      <c r="F136" s="147" t="e">
        <f>Y118</f>
        <v>#REF!</v>
      </c>
      <c r="G136" s="100" t="e">
        <f>X118</f>
        <v>#REF!</v>
      </c>
      <c r="H136" s="147" t="e">
        <f>Y120</f>
        <v>#REF!</v>
      </c>
      <c r="I136" s="100" t="e">
        <f>X120</f>
        <v>#REF!</v>
      </c>
      <c r="J136" s="147" t="e">
        <f>Y122</f>
        <v>#REF!</v>
      </c>
      <c r="K136" s="100" t="e">
        <f>X122</f>
        <v>#REF!</v>
      </c>
      <c r="L136" s="147" t="e">
        <f>Y124</f>
        <v>#REF!</v>
      </c>
      <c r="M136" s="100" t="e">
        <f>X124</f>
        <v>#REF!</v>
      </c>
      <c r="N136" s="147" t="e">
        <f>Y126</f>
        <v>#REF!</v>
      </c>
      <c r="O136" s="100" t="e">
        <f>X126</f>
        <v>#REF!</v>
      </c>
      <c r="P136" s="147" t="e">
        <f>Y128</f>
        <v>#REF!</v>
      </c>
      <c r="Q136" s="100" t="e">
        <f>X128</f>
        <v>#REF!</v>
      </c>
      <c r="R136" s="147" t="e">
        <f>Y130</f>
        <v>#REF!</v>
      </c>
      <c r="S136" s="100" t="e">
        <f>X130</f>
        <v>#REF!</v>
      </c>
      <c r="T136" s="147" t="e">
        <f>Y132</f>
        <v>#REF!</v>
      </c>
      <c r="U136" s="100" t="e">
        <f>X132</f>
        <v>#REF!</v>
      </c>
      <c r="V136" s="147" t="e">
        <f>Y134</f>
        <v>#REF!</v>
      </c>
      <c r="W136" s="100" t="e">
        <f>X134</f>
        <v>#REF!</v>
      </c>
      <c r="X136" s="77"/>
      <c r="Y136" s="76"/>
      <c r="Z136" s="147" t="e">
        <f>#REF!</f>
        <v>#REF!</v>
      </c>
      <c r="AA136" s="100" t="e">
        <f>#REF!</f>
        <v>#REF!</v>
      </c>
      <c r="AB136" s="253"/>
      <c r="AC136" s="254"/>
      <c r="AD136" s="255"/>
    </row>
    <row r="137" spans="2:30" ht="14.1" customHeight="1" x14ac:dyDescent="0.2">
      <c r="B137" s="256">
        <v>12</v>
      </c>
      <c r="C137" s="258" t="e">
        <f>#REF!</f>
        <v>#REF!</v>
      </c>
      <c r="D137" s="260"/>
      <c r="E137" s="243"/>
      <c r="F137" s="242"/>
      <c r="G137" s="243"/>
      <c r="H137" s="242"/>
      <c r="I137" s="243"/>
      <c r="J137" s="242"/>
      <c r="K137" s="243"/>
      <c r="L137" s="242"/>
      <c r="M137" s="243"/>
      <c r="N137" s="242"/>
      <c r="O137" s="243"/>
      <c r="P137" s="242"/>
      <c r="Q137" s="243"/>
      <c r="R137" s="242"/>
      <c r="S137" s="243"/>
      <c r="T137" s="242"/>
      <c r="U137" s="243"/>
      <c r="V137" s="242"/>
      <c r="W137" s="243"/>
      <c r="X137" s="242"/>
      <c r="Y137" s="243"/>
      <c r="Z137" s="77"/>
      <c r="AA137" s="76"/>
      <c r="AB137" s="244">
        <f>Z137+X137+V137+T137+R137+P137+N137+L137+J137+H137+F137+D137</f>
        <v>0</v>
      </c>
      <c r="AC137" s="246"/>
      <c r="AD137" s="248"/>
    </row>
    <row r="138" spans="2:30" ht="14.1" customHeight="1" thickBot="1" x14ac:dyDescent="0.25">
      <c r="B138" s="257"/>
      <c r="C138" s="259"/>
      <c r="D138" s="157" t="e">
        <f>AA116</f>
        <v>#REF!</v>
      </c>
      <c r="E138" s="158" t="e">
        <f>Z116</f>
        <v>#REF!</v>
      </c>
      <c r="F138" s="159" t="e">
        <f>AA118</f>
        <v>#REF!</v>
      </c>
      <c r="G138" s="158" t="e">
        <f>Z118</f>
        <v>#REF!</v>
      </c>
      <c r="H138" s="159" t="e">
        <f>AA120</f>
        <v>#REF!</v>
      </c>
      <c r="I138" s="158" t="e">
        <f>Z120</f>
        <v>#REF!</v>
      </c>
      <c r="J138" s="159" t="e">
        <f>AA122</f>
        <v>#REF!</v>
      </c>
      <c r="K138" s="158" t="e">
        <f>Z122</f>
        <v>#REF!</v>
      </c>
      <c r="L138" s="159" t="e">
        <f>AA124</f>
        <v>#REF!</v>
      </c>
      <c r="M138" s="158" t="e">
        <f>Z124</f>
        <v>#REF!</v>
      </c>
      <c r="N138" s="159" t="e">
        <f>AA126</f>
        <v>#REF!</v>
      </c>
      <c r="O138" s="158" t="e">
        <f>Z126</f>
        <v>#REF!</v>
      </c>
      <c r="P138" s="159" t="e">
        <f>AA128</f>
        <v>#REF!</v>
      </c>
      <c r="Q138" s="158" t="e">
        <f>Z128</f>
        <v>#REF!</v>
      </c>
      <c r="R138" s="159" t="e">
        <f>AA130</f>
        <v>#REF!</v>
      </c>
      <c r="S138" s="158" t="e">
        <f>Z130</f>
        <v>#REF!</v>
      </c>
      <c r="T138" s="159" t="e">
        <f>AA132</f>
        <v>#REF!</v>
      </c>
      <c r="U138" s="158" t="e">
        <f>Z132</f>
        <v>#REF!</v>
      </c>
      <c r="V138" s="159" t="e">
        <f>AA134</f>
        <v>#REF!</v>
      </c>
      <c r="W138" s="158" t="e">
        <f>Z134</f>
        <v>#REF!</v>
      </c>
      <c r="X138" s="159" t="e">
        <f>AA136</f>
        <v>#REF!</v>
      </c>
      <c r="Y138" s="158" t="e">
        <f>Z136</f>
        <v>#REF!</v>
      </c>
      <c r="Z138" s="95"/>
      <c r="AA138" s="96"/>
      <c r="AB138" s="245"/>
      <c r="AC138" s="247"/>
      <c r="AD138" s="249"/>
    </row>
    <row r="139" spans="2:30" ht="14.1" customHeight="1" x14ac:dyDescent="0.2"/>
    <row r="140" spans="2:30" ht="14.1" customHeight="1" x14ac:dyDescent="0.2"/>
    <row r="141" spans="2:30" ht="14.1" customHeight="1" x14ac:dyDescent="0.2"/>
    <row r="142" spans="2:30" ht="14.1" customHeight="1" x14ac:dyDescent="0.2"/>
    <row r="143" spans="2:30" ht="14.1" customHeight="1" x14ac:dyDescent="0.2"/>
    <row r="144" spans="2:30" ht="14.1" customHeight="1" x14ac:dyDescent="0.2"/>
  </sheetData>
  <mergeCells count="804">
    <mergeCell ref="P7:Q7"/>
    <mergeCell ref="R7:S7"/>
    <mergeCell ref="T7:U7"/>
    <mergeCell ref="V7:W7"/>
    <mergeCell ref="X7:Y7"/>
    <mergeCell ref="Z7:AA7"/>
    <mergeCell ref="B2:AD2"/>
    <mergeCell ref="B3:AD3"/>
    <mergeCell ref="B4:AD4"/>
    <mergeCell ref="B6:AD6"/>
    <mergeCell ref="D7:E7"/>
    <mergeCell ref="F7:G7"/>
    <mergeCell ref="H7:I7"/>
    <mergeCell ref="J7:K7"/>
    <mergeCell ref="L7:M7"/>
    <mergeCell ref="N7:O7"/>
    <mergeCell ref="Z8:AA8"/>
    <mergeCell ref="AB8:AB9"/>
    <mergeCell ref="AC8:AC9"/>
    <mergeCell ref="AD8:AD9"/>
    <mergeCell ref="B10:B11"/>
    <mergeCell ref="D10:E10"/>
    <mergeCell ref="H10:I10"/>
    <mergeCell ref="J10:K10"/>
    <mergeCell ref="L10:M10"/>
    <mergeCell ref="N10:O10"/>
    <mergeCell ref="N8:O8"/>
    <mergeCell ref="P8:Q8"/>
    <mergeCell ref="R8:S8"/>
    <mergeCell ref="T8:U8"/>
    <mergeCell ref="V8:W8"/>
    <mergeCell ref="X8:Y8"/>
    <mergeCell ref="B8:B9"/>
    <mergeCell ref="D8:E8"/>
    <mergeCell ref="F8:G8"/>
    <mergeCell ref="H8:I8"/>
    <mergeCell ref="J8:K8"/>
    <mergeCell ref="L8:M8"/>
    <mergeCell ref="AB10:AB11"/>
    <mergeCell ref="AC10:AC11"/>
    <mergeCell ref="AD10:AD11"/>
    <mergeCell ref="B12:B13"/>
    <mergeCell ref="D12:E12"/>
    <mergeCell ref="F12:G12"/>
    <mergeCell ref="J12:K12"/>
    <mergeCell ref="L12:M12"/>
    <mergeCell ref="N12:O12"/>
    <mergeCell ref="P12:Q12"/>
    <mergeCell ref="P10:Q10"/>
    <mergeCell ref="R10:S10"/>
    <mergeCell ref="T10:U10"/>
    <mergeCell ref="V10:W10"/>
    <mergeCell ref="X10:Y10"/>
    <mergeCell ref="Z10:AA10"/>
    <mergeCell ref="AC12:AC13"/>
    <mergeCell ref="AD12:AD13"/>
    <mergeCell ref="B14:B15"/>
    <mergeCell ref="D14:E14"/>
    <mergeCell ref="F14:G14"/>
    <mergeCell ref="H14:I14"/>
    <mergeCell ref="L14:M14"/>
    <mergeCell ref="N14:O14"/>
    <mergeCell ref="P14:Q14"/>
    <mergeCell ref="R14:S14"/>
    <mergeCell ref="R12:S12"/>
    <mergeCell ref="T12:U12"/>
    <mergeCell ref="V12:W12"/>
    <mergeCell ref="X12:Y12"/>
    <mergeCell ref="Z12:AA12"/>
    <mergeCell ref="AB12:AB13"/>
    <mergeCell ref="V16:W16"/>
    <mergeCell ref="X16:Y16"/>
    <mergeCell ref="Z16:AA16"/>
    <mergeCell ref="AB16:AB17"/>
    <mergeCell ref="AC16:AC17"/>
    <mergeCell ref="AD16:AD17"/>
    <mergeCell ref="AD14:AD15"/>
    <mergeCell ref="B16:B17"/>
    <mergeCell ref="D16:E16"/>
    <mergeCell ref="F16:G16"/>
    <mergeCell ref="H16:I16"/>
    <mergeCell ref="J16:K16"/>
    <mergeCell ref="N16:O16"/>
    <mergeCell ref="P16:Q16"/>
    <mergeCell ref="R16:S16"/>
    <mergeCell ref="T16:U16"/>
    <mergeCell ref="T14:U14"/>
    <mergeCell ref="V14:W14"/>
    <mergeCell ref="X14:Y14"/>
    <mergeCell ref="Z14:AA14"/>
    <mergeCell ref="AB14:AB15"/>
    <mergeCell ref="AC14:AC15"/>
    <mergeCell ref="AB18:AB19"/>
    <mergeCell ref="AC18:AC19"/>
    <mergeCell ref="AD18:AD19"/>
    <mergeCell ref="B20:B21"/>
    <mergeCell ref="D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W18"/>
    <mergeCell ref="X18:Y18"/>
    <mergeCell ref="Z18:AA18"/>
    <mergeCell ref="B18:B19"/>
    <mergeCell ref="D18:E18"/>
    <mergeCell ref="F18:G18"/>
    <mergeCell ref="H18:I18"/>
    <mergeCell ref="J18:K18"/>
    <mergeCell ref="L18:M18"/>
    <mergeCell ref="AC20:AC21"/>
    <mergeCell ref="AD20:AD21"/>
    <mergeCell ref="B22:B23"/>
    <mergeCell ref="D22:E22"/>
    <mergeCell ref="F22:G22"/>
    <mergeCell ref="H22:I22"/>
    <mergeCell ref="J22:K22"/>
    <mergeCell ref="L22:M22"/>
    <mergeCell ref="N22:O22"/>
    <mergeCell ref="P22:Q22"/>
    <mergeCell ref="R20:S20"/>
    <mergeCell ref="T20:U20"/>
    <mergeCell ref="V20:W20"/>
    <mergeCell ref="X20:Y20"/>
    <mergeCell ref="Z20:AA20"/>
    <mergeCell ref="AB20:AB21"/>
    <mergeCell ref="V24:W24"/>
    <mergeCell ref="X24:Y24"/>
    <mergeCell ref="Z24:AA24"/>
    <mergeCell ref="AB24:AB25"/>
    <mergeCell ref="AC24:AC25"/>
    <mergeCell ref="AD24:AD25"/>
    <mergeCell ref="AD22:AD23"/>
    <mergeCell ref="B24:B25"/>
    <mergeCell ref="D24:E24"/>
    <mergeCell ref="F24:G24"/>
    <mergeCell ref="H24:I24"/>
    <mergeCell ref="J24:K24"/>
    <mergeCell ref="L24:M24"/>
    <mergeCell ref="N24:O24"/>
    <mergeCell ref="P24:Q24"/>
    <mergeCell ref="R24:S24"/>
    <mergeCell ref="T22:U22"/>
    <mergeCell ref="V22:W22"/>
    <mergeCell ref="X22:Y22"/>
    <mergeCell ref="Z22:AA22"/>
    <mergeCell ref="AB22:AB23"/>
    <mergeCell ref="AC22:AC23"/>
    <mergeCell ref="AB26:AB27"/>
    <mergeCell ref="AC26:AC27"/>
    <mergeCell ref="AD26:AD27"/>
    <mergeCell ref="B28:B29"/>
    <mergeCell ref="D28:E28"/>
    <mergeCell ref="F28:G28"/>
    <mergeCell ref="H28:I28"/>
    <mergeCell ref="J28:K28"/>
    <mergeCell ref="L28:M28"/>
    <mergeCell ref="N28:O28"/>
    <mergeCell ref="N26:O26"/>
    <mergeCell ref="P26:Q26"/>
    <mergeCell ref="R26:S26"/>
    <mergeCell ref="T26:U26"/>
    <mergeCell ref="X26:Y26"/>
    <mergeCell ref="Z26:AA26"/>
    <mergeCell ref="B26:B27"/>
    <mergeCell ref="D26:E26"/>
    <mergeCell ref="F26:G26"/>
    <mergeCell ref="H26:I26"/>
    <mergeCell ref="J26:K26"/>
    <mergeCell ref="L26:M26"/>
    <mergeCell ref="AC28:AC29"/>
    <mergeCell ref="AD28:AD29"/>
    <mergeCell ref="B30:B31"/>
    <mergeCell ref="D30:E30"/>
    <mergeCell ref="F30:G30"/>
    <mergeCell ref="H30:I30"/>
    <mergeCell ref="J30:K30"/>
    <mergeCell ref="L30:M30"/>
    <mergeCell ref="N30:O30"/>
    <mergeCell ref="P30:Q30"/>
    <mergeCell ref="P28:Q28"/>
    <mergeCell ref="R28:S28"/>
    <mergeCell ref="T28:U28"/>
    <mergeCell ref="V28:W28"/>
    <mergeCell ref="Z28:AA28"/>
    <mergeCell ref="AB28:AB29"/>
    <mergeCell ref="AD30:AD31"/>
    <mergeCell ref="C33:AC33"/>
    <mergeCell ref="C34:AC34"/>
    <mergeCell ref="B36:AD36"/>
    <mergeCell ref="B37:AD37"/>
    <mergeCell ref="B38:AD38"/>
    <mergeCell ref="R30:S30"/>
    <mergeCell ref="T30:U30"/>
    <mergeCell ref="V30:W30"/>
    <mergeCell ref="X30:Y30"/>
    <mergeCell ref="AB30:AB31"/>
    <mergeCell ref="AC30:AC31"/>
    <mergeCell ref="B40:AD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B42:B43"/>
    <mergeCell ref="D42:E42"/>
    <mergeCell ref="F42:G42"/>
    <mergeCell ref="H42:I42"/>
    <mergeCell ref="J42:K42"/>
    <mergeCell ref="L42:M42"/>
    <mergeCell ref="N42:O42"/>
    <mergeCell ref="AB42:AB43"/>
    <mergeCell ref="AC42:AC43"/>
    <mergeCell ref="AD42:AD43"/>
    <mergeCell ref="B44:B45"/>
    <mergeCell ref="D44:E44"/>
    <mergeCell ref="H44:I44"/>
    <mergeCell ref="J44:K44"/>
    <mergeCell ref="L44:M44"/>
    <mergeCell ref="N44:O44"/>
    <mergeCell ref="P44:Q44"/>
    <mergeCell ref="P42:Q42"/>
    <mergeCell ref="R42:S42"/>
    <mergeCell ref="T42:U42"/>
    <mergeCell ref="V42:W42"/>
    <mergeCell ref="X42:Y42"/>
    <mergeCell ref="Z42:AA42"/>
    <mergeCell ref="AC44:AC45"/>
    <mergeCell ref="AD44:AD45"/>
    <mergeCell ref="B46:B47"/>
    <mergeCell ref="D46:E46"/>
    <mergeCell ref="F46:G46"/>
    <mergeCell ref="J46:K46"/>
    <mergeCell ref="L46:M46"/>
    <mergeCell ref="N46:O46"/>
    <mergeCell ref="P46:Q46"/>
    <mergeCell ref="R46:S46"/>
    <mergeCell ref="R44:S44"/>
    <mergeCell ref="T44:U44"/>
    <mergeCell ref="V44:W44"/>
    <mergeCell ref="X44:Y44"/>
    <mergeCell ref="Z44:AA44"/>
    <mergeCell ref="AB44:AB45"/>
    <mergeCell ref="V48:W48"/>
    <mergeCell ref="X48:Y48"/>
    <mergeCell ref="Z48:AA48"/>
    <mergeCell ref="AB48:AB49"/>
    <mergeCell ref="AC48:AC49"/>
    <mergeCell ref="AD48:AD49"/>
    <mergeCell ref="AD46:AD47"/>
    <mergeCell ref="B48:B49"/>
    <mergeCell ref="D48:E48"/>
    <mergeCell ref="F48:G48"/>
    <mergeCell ref="H48:I48"/>
    <mergeCell ref="L48:M48"/>
    <mergeCell ref="N48:O48"/>
    <mergeCell ref="P48:Q48"/>
    <mergeCell ref="R48:S48"/>
    <mergeCell ref="T48:U48"/>
    <mergeCell ref="T46:U46"/>
    <mergeCell ref="V46:W46"/>
    <mergeCell ref="X46:Y46"/>
    <mergeCell ref="Z46:AA46"/>
    <mergeCell ref="AB46:AB47"/>
    <mergeCell ref="AC46:AC47"/>
    <mergeCell ref="AB50:AB51"/>
    <mergeCell ref="AC50:AC51"/>
    <mergeCell ref="AD50:AD51"/>
    <mergeCell ref="B52:B53"/>
    <mergeCell ref="D52:E52"/>
    <mergeCell ref="F52:G52"/>
    <mergeCell ref="H52:I52"/>
    <mergeCell ref="J52:K52"/>
    <mergeCell ref="L52:M52"/>
    <mergeCell ref="P52:Q52"/>
    <mergeCell ref="P50:Q50"/>
    <mergeCell ref="R50:S50"/>
    <mergeCell ref="T50:U50"/>
    <mergeCell ref="V50:W50"/>
    <mergeCell ref="X50:Y50"/>
    <mergeCell ref="Z50:AA50"/>
    <mergeCell ref="B50:B51"/>
    <mergeCell ref="D50:E50"/>
    <mergeCell ref="F50:G50"/>
    <mergeCell ref="H50:I50"/>
    <mergeCell ref="J50:K50"/>
    <mergeCell ref="N50:O50"/>
    <mergeCell ref="AC52:AC53"/>
    <mergeCell ref="AD52:AD53"/>
    <mergeCell ref="B54:B55"/>
    <mergeCell ref="D54:E54"/>
    <mergeCell ref="F54:G54"/>
    <mergeCell ref="H54:I54"/>
    <mergeCell ref="J54:K54"/>
    <mergeCell ref="L54:M54"/>
    <mergeCell ref="N54:O54"/>
    <mergeCell ref="R54:S54"/>
    <mergeCell ref="R52:S52"/>
    <mergeCell ref="T52:U52"/>
    <mergeCell ref="V52:W52"/>
    <mergeCell ref="X52:Y52"/>
    <mergeCell ref="Z52:AA52"/>
    <mergeCell ref="AB52:AB53"/>
    <mergeCell ref="V56:W56"/>
    <mergeCell ref="X56:Y56"/>
    <mergeCell ref="Z56:AA56"/>
    <mergeCell ref="AB56:AB57"/>
    <mergeCell ref="AC56:AC57"/>
    <mergeCell ref="AD56:AD57"/>
    <mergeCell ref="AD54:AD55"/>
    <mergeCell ref="B56:B57"/>
    <mergeCell ref="D56:E56"/>
    <mergeCell ref="F56:G56"/>
    <mergeCell ref="H56:I56"/>
    <mergeCell ref="J56:K56"/>
    <mergeCell ref="L56:M56"/>
    <mergeCell ref="N56:O56"/>
    <mergeCell ref="P56:Q56"/>
    <mergeCell ref="T56:U56"/>
    <mergeCell ref="T54:U54"/>
    <mergeCell ref="V54:W54"/>
    <mergeCell ref="X54:Y54"/>
    <mergeCell ref="Z54:AA54"/>
    <mergeCell ref="AB54:AB55"/>
    <mergeCell ref="AC54:AC55"/>
    <mergeCell ref="AB58:AB59"/>
    <mergeCell ref="AC58:AC59"/>
    <mergeCell ref="AD58:AD59"/>
    <mergeCell ref="B60:B61"/>
    <mergeCell ref="D60:E60"/>
    <mergeCell ref="F60:G60"/>
    <mergeCell ref="H60:I60"/>
    <mergeCell ref="J60:K60"/>
    <mergeCell ref="L60:M60"/>
    <mergeCell ref="N60:O60"/>
    <mergeCell ref="N58:O58"/>
    <mergeCell ref="P58:Q58"/>
    <mergeCell ref="R58:S58"/>
    <mergeCell ref="V58:W58"/>
    <mergeCell ref="X58:Y58"/>
    <mergeCell ref="Z58:AA58"/>
    <mergeCell ref="B58:B59"/>
    <mergeCell ref="D58:E58"/>
    <mergeCell ref="F58:G58"/>
    <mergeCell ref="H58:I58"/>
    <mergeCell ref="J58:K58"/>
    <mergeCell ref="L58:M58"/>
    <mergeCell ref="AC60:AC61"/>
    <mergeCell ref="AD60:AD61"/>
    <mergeCell ref="B62:B63"/>
    <mergeCell ref="D62:E62"/>
    <mergeCell ref="F62:G62"/>
    <mergeCell ref="H62:I62"/>
    <mergeCell ref="J62:K62"/>
    <mergeCell ref="L62:M62"/>
    <mergeCell ref="N62:O62"/>
    <mergeCell ref="P62:Q62"/>
    <mergeCell ref="P60:Q60"/>
    <mergeCell ref="R60:S60"/>
    <mergeCell ref="T60:U60"/>
    <mergeCell ref="X60:Y60"/>
    <mergeCell ref="Z60:AA60"/>
    <mergeCell ref="AB60:AB61"/>
    <mergeCell ref="T64:U64"/>
    <mergeCell ref="V64:W64"/>
    <mergeCell ref="X64:Y64"/>
    <mergeCell ref="AB64:AB65"/>
    <mergeCell ref="AC64:AC65"/>
    <mergeCell ref="AD64:AD65"/>
    <mergeCell ref="AD62:AD63"/>
    <mergeCell ref="B64:B65"/>
    <mergeCell ref="D64:E64"/>
    <mergeCell ref="F64:G64"/>
    <mergeCell ref="H64:I64"/>
    <mergeCell ref="J64:K64"/>
    <mergeCell ref="L64:M64"/>
    <mergeCell ref="N64:O64"/>
    <mergeCell ref="P64:Q64"/>
    <mergeCell ref="R64:S64"/>
    <mergeCell ref="R62:S62"/>
    <mergeCell ref="T62:U62"/>
    <mergeCell ref="V62:W62"/>
    <mergeCell ref="Z62:AA62"/>
    <mergeCell ref="AB62:AB63"/>
    <mergeCell ref="AC62:AC63"/>
    <mergeCell ref="C67:AC67"/>
    <mergeCell ref="C68:AC68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B86:B87"/>
    <mergeCell ref="C86:C87"/>
    <mergeCell ref="D86:E86"/>
    <mergeCell ref="F86:G86"/>
    <mergeCell ref="H86:I86"/>
    <mergeCell ref="J86:K86"/>
    <mergeCell ref="X86:Y86"/>
    <mergeCell ref="Z86:AA86"/>
    <mergeCell ref="AB86:AB87"/>
    <mergeCell ref="B88:B89"/>
    <mergeCell ref="C88:C89"/>
    <mergeCell ref="D88:E88"/>
    <mergeCell ref="H88:I88"/>
    <mergeCell ref="J88:K88"/>
    <mergeCell ref="L88:M88"/>
    <mergeCell ref="N88:O88"/>
    <mergeCell ref="L86:M86"/>
    <mergeCell ref="N86:O86"/>
    <mergeCell ref="P86:Q86"/>
    <mergeCell ref="R86:S86"/>
    <mergeCell ref="T86:U86"/>
    <mergeCell ref="V86:W86"/>
    <mergeCell ref="AB88:AB89"/>
    <mergeCell ref="AC88:AC89"/>
    <mergeCell ref="AD88:AD89"/>
    <mergeCell ref="B90:B91"/>
    <mergeCell ref="C90:C91"/>
    <mergeCell ref="D90:E90"/>
    <mergeCell ref="F90:G90"/>
    <mergeCell ref="J90:K90"/>
    <mergeCell ref="L90:M90"/>
    <mergeCell ref="N90:O90"/>
    <mergeCell ref="P88:Q88"/>
    <mergeCell ref="R88:S88"/>
    <mergeCell ref="T88:U88"/>
    <mergeCell ref="V88:W88"/>
    <mergeCell ref="X88:Y88"/>
    <mergeCell ref="Z88:AA88"/>
    <mergeCell ref="AB90:AB91"/>
    <mergeCell ref="AC90:AC91"/>
    <mergeCell ref="AD90:AD91"/>
    <mergeCell ref="B92:B93"/>
    <mergeCell ref="C92:C93"/>
    <mergeCell ref="D92:E92"/>
    <mergeCell ref="F92:G92"/>
    <mergeCell ref="H92:I92"/>
    <mergeCell ref="L92:M92"/>
    <mergeCell ref="N92:O92"/>
    <mergeCell ref="P90:Q90"/>
    <mergeCell ref="R90:S90"/>
    <mergeCell ref="T90:U90"/>
    <mergeCell ref="V90:W90"/>
    <mergeCell ref="X90:Y90"/>
    <mergeCell ref="Z90:AA90"/>
    <mergeCell ref="AB92:AB93"/>
    <mergeCell ref="AC92:AC93"/>
    <mergeCell ref="AD92:AD93"/>
    <mergeCell ref="B94:B95"/>
    <mergeCell ref="C94:C95"/>
    <mergeCell ref="D94:E94"/>
    <mergeCell ref="F94:G94"/>
    <mergeCell ref="H94:I94"/>
    <mergeCell ref="J94:K94"/>
    <mergeCell ref="N94:O94"/>
    <mergeCell ref="P92:Q92"/>
    <mergeCell ref="R92:S92"/>
    <mergeCell ref="T92:U92"/>
    <mergeCell ref="V92:W92"/>
    <mergeCell ref="X92:Y92"/>
    <mergeCell ref="Z92:AA92"/>
    <mergeCell ref="AB94:AB95"/>
    <mergeCell ref="AC94:AC95"/>
    <mergeCell ref="AD94:AD95"/>
    <mergeCell ref="B96:B97"/>
    <mergeCell ref="C96:C97"/>
    <mergeCell ref="D96:E96"/>
    <mergeCell ref="F96:G96"/>
    <mergeCell ref="H96:I96"/>
    <mergeCell ref="J96:K96"/>
    <mergeCell ref="L96:M96"/>
    <mergeCell ref="P94:Q94"/>
    <mergeCell ref="R94:S94"/>
    <mergeCell ref="T94:U94"/>
    <mergeCell ref="V94:W94"/>
    <mergeCell ref="X94:Y94"/>
    <mergeCell ref="Z94:AA94"/>
    <mergeCell ref="AB96:AB97"/>
    <mergeCell ref="AC96:AC97"/>
    <mergeCell ref="AD96:AD97"/>
    <mergeCell ref="B98:B99"/>
    <mergeCell ref="C98:C99"/>
    <mergeCell ref="D98:E98"/>
    <mergeCell ref="F98:G98"/>
    <mergeCell ref="H98:I98"/>
    <mergeCell ref="J98:K98"/>
    <mergeCell ref="L98:M98"/>
    <mergeCell ref="P96:Q96"/>
    <mergeCell ref="R96:S96"/>
    <mergeCell ref="T96:U96"/>
    <mergeCell ref="V96:W96"/>
    <mergeCell ref="X96:Y96"/>
    <mergeCell ref="Z96:AA96"/>
    <mergeCell ref="AB98:AB99"/>
    <mergeCell ref="AC98:AC99"/>
    <mergeCell ref="AD98:AD99"/>
    <mergeCell ref="B100:B101"/>
    <mergeCell ref="C100:C101"/>
    <mergeCell ref="D100:E100"/>
    <mergeCell ref="F100:G100"/>
    <mergeCell ref="H100:I100"/>
    <mergeCell ref="J100:K100"/>
    <mergeCell ref="L100:M100"/>
    <mergeCell ref="N98:O98"/>
    <mergeCell ref="R98:S98"/>
    <mergeCell ref="T98:U98"/>
    <mergeCell ref="V98:W98"/>
    <mergeCell ref="X98:Y98"/>
    <mergeCell ref="Z98:AA98"/>
    <mergeCell ref="AB100:AB101"/>
    <mergeCell ref="AC100:AC101"/>
    <mergeCell ref="AD100:AD101"/>
    <mergeCell ref="B102:B103"/>
    <mergeCell ref="C102:C103"/>
    <mergeCell ref="D102:E102"/>
    <mergeCell ref="F102:G102"/>
    <mergeCell ref="H102:I102"/>
    <mergeCell ref="J102:K102"/>
    <mergeCell ref="L102:M102"/>
    <mergeCell ref="N100:O100"/>
    <mergeCell ref="P100:Q100"/>
    <mergeCell ref="T100:U100"/>
    <mergeCell ref="V100:W100"/>
    <mergeCell ref="X100:Y100"/>
    <mergeCell ref="Z100:AA100"/>
    <mergeCell ref="AB102:AB103"/>
    <mergeCell ref="AC102:AC103"/>
    <mergeCell ref="AD102:AD103"/>
    <mergeCell ref="B104:B105"/>
    <mergeCell ref="C104:C105"/>
    <mergeCell ref="D104:E104"/>
    <mergeCell ref="F104:G104"/>
    <mergeCell ref="H104:I104"/>
    <mergeCell ref="J104:K104"/>
    <mergeCell ref="L104:M104"/>
    <mergeCell ref="N102:O102"/>
    <mergeCell ref="P102:Q102"/>
    <mergeCell ref="R102:S102"/>
    <mergeCell ref="V102:W102"/>
    <mergeCell ref="X102:Y102"/>
    <mergeCell ref="Z102:AA102"/>
    <mergeCell ref="AB104:AB105"/>
    <mergeCell ref="AC104:AC105"/>
    <mergeCell ref="AD104:AD105"/>
    <mergeCell ref="B106:B107"/>
    <mergeCell ref="C106:C107"/>
    <mergeCell ref="D106:E106"/>
    <mergeCell ref="F106:G106"/>
    <mergeCell ref="H106:I106"/>
    <mergeCell ref="J106:K106"/>
    <mergeCell ref="L106:M106"/>
    <mergeCell ref="N104:O104"/>
    <mergeCell ref="P104:Q104"/>
    <mergeCell ref="R104:S104"/>
    <mergeCell ref="T104:U104"/>
    <mergeCell ref="X104:Y104"/>
    <mergeCell ref="Z104:AA104"/>
    <mergeCell ref="AB106:AB107"/>
    <mergeCell ref="AC106:AC107"/>
    <mergeCell ref="AD106:AD107"/>
    <mergeCell ref="B108:B109"/>
    <mergeCell ref="C108:C109"/>
    <mergeCell ref="D108:E108"/>
    <mergeCell ref="F108:G108"/>
    <mergeCell ref="H108:I108"/>
    <mergeCell ref="J108:K108"/>
    <mergeCell ref="L108:M108"/>
    <mergeCell ref="N106:O106"/>
    <mergeCell ref="P106:Q106"/>
    <mergeCell ref="R106:S106"/>
    <mergeCell ref="T106:U106"/>
    <mergeCell ref="V106:W106"/>
    <mergeCell ref="Z106:AA106"/>
    <mergeCell ref="AB108:AB109"/>
    <mergeCell ref="AC108:AC109"/>
    <mergeCell ref="AD108:AD109"/>
    <mergeCell ref="D114:E114"/>
    <mergeCell ref="F114:G114"/>
    <mergeCell ref="H114:I114"/>
    <mergeCell ref="J114:K114"/>
    <mergeCell ref="L114:M114"/>
    <mergeCell ref="N114:O114"/>
    <mergeCell ref="P114:Q114"/>
    <mergeCell ref="N108:O108"/>
    <mergeCell ref="P108:Q108"/>
    <mergeCell ref="R108:S108"/>
    <mergeCell ref="T108:U108"/>
    <mergeCell ref="V108:W108"/>
    <mergeCell ref="X108:Y108"/>
    <mergeCell ref="R114:S114"/>
    <mergeCell ref="T114:U114"/>
    <mergeCell ref="V114:W114"/>
    <mergeCell ref="X114:Y114"/>
    <mergeCell ref="Z114:AA114"/>
    <mergeCell ref="B115:B116"/>
    <mergeCell ref="C115:C116"/>
    <mergeCell ref="D115:E115"/>
    <mergeCell ref="F115:G115"/>
    <mergeCell ref="H115:I115"/>
    <mergeCell ref="V115:W115"/>
    <mergeCell ref="X115:Y115"/>
    <mergeCell ref="Z115:AA115"/>
    <mergeCell ref="AB115:AB116"/>
    <mergeCell ref="B117:B118"/>
    <mergeCell ref="C117:C118"/>
    <mergeCell ref="D117:E117"/>
    <mergeCell ref="H117:I117"/>
    <mergeCell ref="J117:K117"/>
    <mergeCell ref="L117:M117"/>
    <mergeCell ref="J115:K115"/>
    <mergeCell ref="L115:M115"/>
    <mergeCell ref="N115:O115"/>
    <mergeCell ref="P115:Q115"/>
    <mergeCell ref="R115:S115"/>
    <mergeCell ref="T115:U115"/>
    <mergeCell ref="Z117:AA117"/>
    <mergeCell ref="AB117:AB118"/>
    <mergeCell ref="AC117:AC118"/>
    <mergeCell ref="AD117:AD118"/>
    <mergeCell ref="B119:B120"/>
    <mergeCell ref="C119:C120"/>
    <mergeCell ref="D119:E119"/>
    <mergeCell ref="F119:G119"/>
    <mergeCell ref="J119:K119"/>
    <mergeCell ref="L119:M119"/>
    <mergeCell ref="N117:O117"/>
    <mergeCell ref="P117:Q117"/>
    <mergeCell ref="R117:S117"/>
    <mergeCell ref="T117:U117"/>
    <mergeCell ref="V117:W117"/>
    <mergeCell ref="X117:Y117"/>
    <mergeCell ref="Z119:AA119"/>
    <mergeCell ref="AB119:AB120"/>
    <mergeCell ref="AC119:AC120"/>
    <mergeCell ref="AD119:AD120"/>
    <mergeCell ref="B121:B122"/>
    <mergeCell ref="C121:C122"/>
    <mergeCell ref="D121:E121"/>
    <mergeCell ref="F121:G121"/>
    <mergeCell ref="H121:I121"/>
    <mergeCell ref="L121:M121"/>
    <mergeCell ref="N119:O119"/>
    <mergeCell ref="P119:Q119"/>
    <mergeCell ref="R119:S119"/>
    <mergeCell ref="T119:U119"/>
    <mergeCell ref="V119:W119"/>
    <mergeCell ref="X119:Y119"/>
    <mergeCell ref="Z121:AA121"/>
    <mergeCell ref="AB121:AB122"/>
    <mergeCell ref="AC121:AC122"/>
    <mergeCell ref="AD121:AD122"/>
    <mergeCell ref="B123:B124"/>
    <mergeCell ref="C123:C124"/>
    <mergeCell ref="D123:E123"/>
    <mergeCell ref="F123:G123"/>
    <mergeCell ref="H123:I123"/>
    <mergeCell ref="J123:K123"/>
    <mergeCell ref="N121:O121"/>
    <mergeCell ref="P121:Q121"/>
    <mergeCell ref="R121:S121"/>
    <mergeCell ref="T121:U121"/>
    <mergeCell ref="V121:W121"/>
    <mergeCell ref="X121:Y121"/>
    <mergeCell ref="Z123:AA123"/>
    <mergeCell ref="AB123:AB124"/>
    <mergeCell ref="AC123:AC124"/>
    <mergeCell ref="AD123:AD124"/>
    <mergeCell ref="B125:B126"/>
    <mergeCell ref="C125:C126"/>
    <mergeCell ref="D125:E125"/>
    <mergeCell ref="F125:G125"/>
    <mergeCell ref="H125:I125"/>
    <mergeCell ref="J125:K125"/>
    <mergeCell ref="N123:O123"/>
    <mergeCell ref="P123:Q123"/>
    <mergeCell ref="R123:S123"/>
    <mergeCell ref="T123:U123"/>
    <mergeCell ref="V123:W123"/>
    <mergeCell ref="X123:Y123"/>
    <mergeCell ref="Z125:AA125"/>
    <mergeCell ref="AB125:AB126"/>
    <mergeCell ref="AC125:AC126"/>
    <mergeCell ref="AD125:AD126"/>
    <mergeCell ref="B127:B128"/>
    <mergeCell ref="C127:C128"/>
    <mergeCell ref="D127:E127"/>
    <mergeCell ref="F127:G127"/>
    <mergeCell ref="H127:I127"/>
    <mergeCell ref="J127:K127"/>
    <mergeCell ref="L125:M125"/>
    <mergeCell ref="P125:Q125"/>
    <mergeCell ref="R125:S125"/>
    <mergeCell ref="T125:U125"/>
    <mergeCell ref="V125:W125"/>
    <mergeCell ref="X125:Y125"/>
    <mergeCell ref="Z127:AA127"/>
    <mergeCell ref="AB127:AB128"/>
    <mergeCell ref="AC127:AC128"/>
    <mergeCell ref="AD127:AD128"/>
    <mergeCell ref="B129:B130"/>
    <mergeCell ref="C129:C130"/>
    <mergeCell ref="D129:E129"/>
    <mergeCell ref="F129:G129"/>
    <mergeCell ref="H129:I129"/>
    <mergeCell ref="J129:K129"/>
    <mergeCell ref="L127:M127"/>
    <mergeCell ref="N127:O127"/>
    <mergeCell ref="R127:S127"/>
    <mergeCell ref="T127:U127"/>
    <mergeCell ref="V127:W127"/>
    <mergeCell ref="X127:Y127"/>
    <mergeCell ref="Z129:AA129"/>
    <mergeCell ref="AB129:AB130"/>
    <mergeCell ref="AC129:AC130"/>
    <mergeCell ref="AD129:AD130"/>
    <mergeCell ref="B131:B132"/>
    <mergeCell ref="C131:C132"/>
    <mergeCell ref="D131:E131"/>
    <mergeCell ref="F131:G131"/>
    <mergeCell ref="H131:I131"/>
    <mergeCell ref="J131:K131"/>
    <mergeCell ref="L129:M129"/>
    <mergeCell ref="N129:O129"/>
    <mergeCell ref="P129:Q129"/>
    <mergeCell ref="T129:U129"/>
    <mergeCell ref="V129:W129"/>
    <mergeCell ref="X129:Y129"/>
    <mergeCell ref="Z131:AA131"/>
    <mergeCell ref="AB131:AB132"/>
    <mergeCell ref="AC131:AC132"/>
    <mergeCell ref="AD131:AD132"/>
    <mergeCell ref="B133:B134"/>
    <mergeCell ref="C133:C134"/>
    <mergeCell ref="D133:E133"/>
    <mergeCell ref="F133:G133"/>
    <mergeCell ref="H133:I133"/>
    <mergeCell ref="J133:K133"/>
    <mergeCell ref="L131:M131"/>
    <mergeCell ref="N131:O131"/>
    <mergeCell ref="P131:Q131"/>
    <mergeCell ref="R131:S131"/>
    <mergeCell ref="V131:W131"/>
    <mergeCell ref="X131:Y131"/>
    <mergeCell ref="Z133:AA133"/>
    <mergeCell ref="AB133:AB134"/>
    <mergeCell ref="AC133:AC134"/>
    <mergeCell ref="AD133:AD134"/>
    <mergeCell ref="B135:B136"/>
    <mergeCell ref="C135:C136"/>
    <mergeCell ref="D135:E135"/>
    <mergeCell ref="F135:G135"/>
    <mergeCell ref="H135:I135"/>
    <mergeCell ref="J135:K135"/>
    <mergeCell ref="L133:M133"/>
    <mergeCell ref="N133:O133"/>
    <mergeCell ref="P133:Q133"/>
    <mergeCell ref="R133:S133"/>
    <mergeCell ref="T133:U133"/>
    <mergeCell ref="X133:Y133"/>
    <mergeCell ref="Z135:AA135"/>
    <mergeCell ref="AB135:AB136"/>
    <mergeCell ref="AC135:AC136"/>
    <mergeCell ref="AD135:AD136"/>
    <mergeCell ref="B137:B138"/>
    <mergeCell ref="C137:C138"/>
    <mergeCell ref="D137:E137"/>
    <mergeCell ref="F137:G137"/>
    <mergeCell ref="H137:I137"/>
    <mergeCell ref="J137:K137"/>
    <mergeCell ref="L135:M135"/>
    <mergeCell ref="N135:O135"/>
    <mergeCell ref="P135:Q135"/>
    <mergeCell ref="R135:S135"/>
    <mergeCell ref="T135:U135"/>
    <mergeCell ref="V135:W135"/>
    <mergeCell ref="X137:Y137"/>
    <mergeCell ref="AB137:AB138"/>
    <mergeCell ref="AC137:AC138"/>
    <mergeCell ref="AD137:AD138"/>
    <mergeCell ref="L137:M137"/>
    <mergeCell ref="N137:O137"/>
    <mergeCell ref="P137:Q137"/>
    <mergeCell ref="R137:S137"/>
    <mergeCell ref="T137:U137"/>
    <mergeCell ref="V137:W1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8"/>
  <sheetViews>
    <sheetView workbookViewId="0">
      <selection activeCell="F10" sqref="F10"/>
    </sheetView>
  </sheetViews>
  <sheetFormatPr defaultRowHeight="12.75" x14ac:dyDescent="0.2"/>
  <cols>
    <col min="1" max="1" width="35.140625" customWidth="1"/>
    <col min="2" max="2" width="3.5703125" customWidth="1"/>
    <col min="3" max="3" width="35.7109375" customWidth="1"/>
    <col min="4" max="4" width="5.28515625" customWidth="1"/>
    <col min="5" max="5" width="5.140625" customWidth="1"/>
    <col min="6" max="6" width="24.5703125" customWidth="1"/>
  </cols>
  <sheetData>
    <row r="2" spans="1:6" ht="16.5" x14ac:dyDescent="0.2">
      <c r="A2" s="234" t="s">
        <v>32</v>
      </c>
      <c r="B2" s="234"/>
      <c r="C2" s="234"/>
      <c r="D2" s="234"/>
    </row>
    <row r="3" spans="1:6" ht="16.5" x14ac:dyDescent="0.2">
      <c r="A3" s="234" t="s">
        <v>133</v>
      </c>
      <c r="B3" s="234"/>
      <c r="C3" s="234"/>
      <c r="D3" s="234"/>
    </row>
    <row r="4" spans="1:6" ht="16.5" x14ac:dyDescent="0.2">
      <c r="A4" s="234" t="s">
        <v>33</v>
      </c>
      <c r="B4" s="234"/>
      <c r="C4" s="234"/>
      <c r="D4" s="234"/>
    </row>
    <row r="6" spans="1:6" x14ac:dyDescent="0.2">
      <c r="A6" s="305" t="s">
        <v>87</v>
      </c>
      <c r="B6" s="305"/>
      <c r="C6" s="305"/>
      <c r="D6" s="305"/>
    </row>
    <row r="7" spans="1:6" ht="14.1" customHeight="1" x14ac:dyDescent="0.2">
      <c r="D7" s="3"/>
      <c r="E7" s="3"/>
      <c r="F7" s="116"/>
    </row>
    <row r="8" spans="1:6" ht="14.1" customHeight="1" x14ac:dyDescent="0.2">
      <c r="A8" s="117" t="s">
        <v>88</v>
      </c>
      <c r="D8" s="3"/>
      <c r="E8" s="3"/>
      <c r="F8" s="116"/>
    </row>
    <row r="9" spans="1:6" ht="14.1" customHeight="1" x14ac:dyDescent="0.2">
      <c r="D9" s="3"/>
      <c r="E9" s="3"/>
      <c r="F9" s="116"/>
    </row>
    <row r="10" spans="1:6" ht="14.1" customHeight="1" x14ac:dyDescent="0.2">
      <c r="A10" s="116" t="s">
        <v>90</v>
      </c>
      <c r="B10" s="118"/>
      <c r="C10" s="116" t="s">
        <v>111</v>
      </c>
      <c r="D10" s="4">
        <v>0</v>
      </c>
      <c r="E10" s="4">
        <v>3</v>
      </c>
      <c r="F10" s="116"/>
    </row>
    <row r="11" spans="1:6" ht="14.1" customHeight="1" x14ac:dyDescent="0.2">
      <c r="A11" s="116"/>
      <c r="B11" s="118"/>
      <c r="C11" s="116"/>
      <c r="D11" s="3"/>
      <c r="E11" s="3"/>
      <c r="F11" s="116"/>
    </row>
    <row r="12" spans="1:6" ht="14.1" customHeight="1" x14ac:dyDescent="0.2">
      <c r="A12" s="116" t="s">
        <v>141</v>
      </c>
      <c r="C12" s="116" t="s">
        <v>91</v>
      </c>
      <c r="D12" s="4">
        <v>3</v>
      </c>
      <c r="E12" s="4">
        <v>1</v>
      </c>
      <c r="F12" s="116"/>
    </row>
    <row r="13" spans="1:6" ht="14.1" customHeight="1" x14ac:dyDescent="0.2">
      <c r="D13" s="3"/>
      <c r="E13" s="3"/>
      <c r="F13" s="116"/>
    </row>
    <row r="14" spans="1:6" ht="14.25" customHeight="1" x14ac:dyDescent="0.2">
      <c r="A14" s="116" t="s">
        <v>111</v>
      </c>
      <c r="C14" s="116" t="s">
        <v>141</v>
      </c>
      <c r="D14" s="4">
        <v>1</v>
      </c>
      <c r="E14" s="4">
        <v>3</v>
      </c>
      <c r="F14" s="116"/>
    </row>
    <row r="15" spans="1:6" ht="14.1" customHeight="1" x14ac:dyDescent="0.2">
      <c r="D15" s="3"/>
      <c r="E15" s="3"/>
      <c r="F15" s="116"/>
    </row>
    <row r="16" spans="1:6" ht="14.1" customHeight="1" x14ac:dyDescent="0.2">
      <c r="A16" s="116" t="s">
        <v>90</v>
      </c>
      <c r="C16" s="116" t="s">
        <v>91</v>
      </c>
      <c r="D16" s="4">
        <v>3</v>
      </c>
      <c r="E16" s="4">
        <v>1</v>
      </c>
      <c r="F16" s="116"/>
    </row>
    <row r="17" spans="1:6" ht="14.1" customHeight="1" x14ac:dyDescent="0.2">
      <c r="D17" s="3"/>
      <c r="E17" s="3"/>
      <c r="F17" s="116"/>
    </row>
    <row r="18" spans="1:6" ht="14.1" customHeight="1" x14ac:dyDescent="0.2">
      <c r="A18" s="119" t="s">
        <v>92</v>
      </c>
      <c r="D18" s="3"/>
      <c r="E18" s="3"/>
      <c r="F18" s="116"/>
    </row>
    <row r="19" spans="1:6" ht="14.1" customHeight="1" x14ac:dyDescent="0.2">
      <c r="D19" s="3"/>
      <c r="E19" s="3"/>
      <c r="F19" s="116"/>
    </row>
    <row r="20" spans="1:6" ht="14.1" customHeight="1" x14ac:dyDescent="0.2">
      <c r="A20" s="116" t="s">
        <v>96</v>
      </c>
      <c r="C20" s="116" t="s">
        <v>95</v>
      </c>
      <c r="D20" s="4">
        <v>1</v>
      </c>
      <c r="E20" s="4">
        <v>3</v>
      </c>
      <c r="F20" s="116"/>
    </row>
    <row r="21" spans="1:6" ht="14.1" customHeight="1" x14ac:dyDescent="0.2">
      <c r="D21" s="3"/>
      <c r="E21" s="3"/>
      <c r="F21" s="116"/>
    </row>
    <row r="22" spans="1:6" ht="14.1" customHeight="1" x14ac:dyDescent="0.2">
      <c r="A22" s="116" t="s">
        <v>89</v>
      </c>
      <c r="C22" s="116" t="s">
        <v>100</v>
      </c>
      <c r="D22" s="4">
        <v>1</v>
      </c>
      <c r="E22" s="4">
        <v>3</v>
      </c>
      <c r="F22" s="116"/>
    </row>
    <row r="23" spans="1:6" ht="14.1" customHeight="1" x14ac:dyDescent="0.2">
      <c r="D23" s="3"/>
      <c r="E23" s="3"/>
      <c r="F23" s="116"/>
    </row>
    <row r="24" spans="1:6" ht="14.1" customHeight="1" x14ac:dyDescent="0.2">
      <c r="A24" s="116" t="s">
        <v>95</v>
      </c>
      <c r="C24" s="116" t="s">
        <v>100</v>
      </c>
      <c r="D24" s="4">
        <v>3</v>
      </c>
      <c r="E24" s="4">
        <v>2</v>
      </c>
      <c r="F24" s="116"/>
    </row>
    <row r="25" spans="1:6" ht="14.1" customHeight="1" x14ac:dyDescent="0.2">
      <c r="D25" s="3"/>
      <c r="E25" s="3"/>
      <c r="F25" s="116"/>
    </row>
    <row r="26" spans="1:6" ht="14.1" customHeight="1" x14ac:dyDescent="0.2">
      <c r="A26" s="116" t="s">
        <v>96</v>
      </c>
      <c r="C26" s="116" t="s">
        <v>89</v>
      </c>
      <c r="D26" s="4">
        <v>3</v>
      </c>
      <c r="E26" s="4">
        <v>2</v>
      </c>
      <c r="F26" s="116"/>
    </row>
    <row r="27" spans="1:6" ht="14.1" customHeight="1" x14ac:dyDescent="0.2">
      <c r="D27" s="3"/>
      <c r="E27" s="3"/>
      <c r="F27" s="116"/>
    </row>
    <row r="28" spans="1:6" ht="14.1" customHeight="1" x14ac:dyDescent="0.2">
      <c r="A28" s="117" t="s">
        <v>142</v>
      </c>
      <c r="D28" s="3"/>
      <c r="E28" s="3"/>
      <c r="F28" s="116"/>
    </row>
    <row r="29" spans="1:6" ht="14.1" customHeight="1" x14ac:dyDescent="0.2">
      <c r="D29" s="3"/>
      <c r="E29" s="3"/>
      <c r="F29" s="116"/>
    </row>
    <row r="30" spans="1:6" ht="14.1" customHeight="1" x14ac:dyDescent="0.2">
      <c r="A30" s="116" t="s">
        <v>104</v>
      </c>
      <c r="C30" s="116" t="s">
        <v>103</v>
      </c>
      <c r="D30" s="4">
        <v>3</v>
      </c>
      <c r="E30" s="4">
        <v>1</v>
      </c>
      <c r="F30" s="116"/>
    </row>
    <row r="31" spans="1:6" ht="14.1" customHeight="1" x14ac:dyDescent="0.2">
      <c r="A31" s="2"/>
      <c r="D31" s="3"/>
      <c r="E31" s="3"/>
      <c r="F31" s="2"/>
    </row>
    <row r="32" spans="1:6" ht="14.1" customHeight="1" x14ac:dyDescent="0.2">
      <c r="A32" s="116" t="s">
        <v>93</v>
      </c>
      <c r="C32" s="116" t="s">
        <v>98</v>
      </c>
      <c r="D32" s="4">
        <v>3</v>
      </c>
      <c r="E32" s="4">
        <v>0</v>
      </c>
      <c r="F32" s="2"/>
    </row>
    <row r="33" spans="1:6" ht="14.1" customHeight="1" x14ac:dyDescent="0.2">
      <c r="A33" s="2"/>
      <c r="D33" s="3"/>
      <c r="E33" s="3"/>
      <c r="F33" s="2"/>
    </row>
    <row r="34" spans="1:6" ht="14.1" customHeight="1" x14ac:dyDescent="0.2">
      <c r="A34" s="116" t="s">
        <v>104</v>
      </c>
      <c r="C34" s="116" t="s">
        <v>93</v>
      </c>
      <c r="D34" s="4">
        <v>0</v>
      </c>
      <c r="E34" s="4">
        <v>3</v>
      </c>
      <c r="F34" s="2"/>
    </row>
    <row r="35" spans="1:6" ht="14.1" customHeight="1" x14ac:dyDescent="0.2">
      <c r="A35" s="2"/>
      <c r="D35" s="3"/>
      <c r="E35" s="3"/>
      <c r="F35" s="2"/>
    </row>
    <row r="36" spans="1:6" ht="14.1" customHeight="1" x14ac:dyDescent="0.2">
      <c r="A36" s="116" t="s">
        <v>103</v>
      </c>
      <c r="C36" s="116" t="s">
        <v>98</v>
      </c>
      <c r="D36" s="4">
        <v>1</v>
      </c>
      <c r="E36" s="4">
        <v>3</v>
      </c>
      <c r="F36" s="2"/>
    </row>
    <row r="37" spans="1:6" ht="14.1" customHeight="1" x14ac:dyDescent="0.2">
      <c r="A37" s="116"/>
      <c r="C37" s="116"/>
      <c r="D37" s="160"/>
      <c r="E37" s="160"/>
      <c r="F37" s="2"/>
    </row>
    <row r="38" spans="1:6" ht="14.1" customHeight="1" x14ac:dyDescent="0.2">
      <c r="A38" s="117" t="s">
        <v>99</v>
      </c>
      <c r="D38" s="3"/>
      <c r="E38" s="3"/>
    </row>
    <row r="39" spans="1:6" ht="14.1" customHeight="1" x14ac:dyDescent="0.2">
      <c r="D39" s="3"/>
      <c r="E39" s="3"/>
    </row>
    <row r="40" spans="1:6" ht="14.1" customHeight="1" x14ac:dyDescent="0.2">
      <c r="A40" s="161" t="s">
        <v>94</v>
      </c>
      <c r="C40" s="161" t="s">
        <v>101</v>
      </c>
      <c r="D40" s="4">
        <v>3</v>
      </c>
      <c r="E40" s="4">
        <v>1</v>
      </c>
    </row>
    <row r="41" spans="1:6" ht="14.1" customHeight="1" x14ac:dyDescent="0.2">
      <c r="D41" s="3"/>
      <c r="E41" s="3"/>
    </row>
    <row r="42" spans="1:6" ht="14.1" customHeight="1" x14ac:dyDescent="0.2">
      <c r="A42" s="117" t="s">
        <v>102</v>
      </c>
      <c r="D42" s="3"/>
      <c r="E42" s="3"/>
    </row>
    <row r="43" spans="1:6" ht="14.1" customHeight="1" x14ac:dyDescent="0.2">
      <c r="A43" s="2"/>
      <c r="D43" s="3"/>
      <c r="E43" s="3"/>
    </row>
    <row r="44" spans="1:6" ht="14.1" customHeight="1" x14ac:dyDescent="0.2">
      <c r="A44" s="161" t="s">
        <v>106</v>
      </c>
      <c r="C44" s="161" t="s">
        <v>143</v>
      </c>
      <c r="D44" s="4" t="s">
        <v>38</v>
      </c>
      <c r="E44" s="4">
        <v>0</v>
      </c>
    </row>
    <row r="45" spans="1:6" ht="14.1" customHeight="1" x14ac:dyDescent="0.2">
      <c r="D45" s="3"/>
      <c r="E45" s="3"/>
    </row>
    <row r="46" spans="1:6" ht="14.1" customHeight="1" x14ac:dyDescent="0.2">
      <c r="A46" s="117" t="s">
        <v>105</v>
      </c>
      <c r="D46" s="3"/>
      <c r="E46" s="3"/>
    </row>
    <row r="47" spans="1:6" ht="14.1" customHeight="1" x14ac:dyDescent="0.2">
      <c r="D47" s="3"/>
      <c r="E47" s="3"/>
    </row>
    <row r="48" spans="1:6" ht="14.1" customHeight="1" x14ac:dyDescent="0.2">
      <c r="A48" s="161" t="s">
        <v>109</v>
      </c>
      <c r="C48" s="161" t="s">
        <v>108</v>
      </c>
      <c r="D48" s="4">
        <v>3</v>
      </c>
      <c r="E48" s="4">
        <v>2</v>
      </c>
    </row>
    <row r="49" spans="1:6" ht="14.1" customHeight="1" x14ac:dyDescent="0.2">
      <c r="D49" s="3"/>
      <c r="E49" s="3"/>
    </row>
    <row r="50" spans="1:6" ht="14.1" customHeight="1" x14ac:dyDescent="0.2">
      <c r="A50" s="283" t="s">
        <v>114</v>
      </c>
      <c r="B50" s="283"/>
      <c r="C50" s="283"/>
      <c r="D50" s="283"/>
      <c r="E50" s="283"/>
      <c r="F50" s="2"/>
    </row>
    <row r="51" spans="1:6" ht="14.1" customHeight="1" x14ac:dyDescent="0.25">
      <c r="A51" s="284" t="s">
        <v>115</v>
      </c>
      <c r="B51" s="284"/>
      <c r="C51" s="284"/>
      <c r="D51" s="284"/>
      <c r="E51" s="284"/>
      <c r="F51" s="2"/>
    </row>
    <row r="52" spans="1:6" ht="14.1" customHeight="1" x14ac:dyDescent="0.2">
      <c r="A52" s="116"/>
      <c r="B52" s="2"/>
      <c r="C52" s="116"/>
      <c r="D52" s="160"/>
      <c r="E52" s="160"/>
      <c r="F52" s="2"/>
    </row>
    <row r="53" spans="1:6" ht="14.1" customHeight="1" x14ac:dyDescent="0.2">
      <c r="A53" s="2"/>
      <c r="B53" s="2"/>
      <c r="C53" s="2"/>
      <c r="D53" s="160"/>
      <c r="E53" s="160"/>
      <c r="F53" s="2"/>
    </row>
    <row r="54" spans="1:6" ht="14.1" customHeight="1" x14ac:dyDescent="0.2">
      <c r="A54" s="162"/>
      <c r="B54" s="2"/>
      <c r="C54" s="2"/>
      <c r="D54" s="160"/>
      <c r="E54" s="160"/>
      <c r="F54" s="2"/>
    </row>
    <row r="55" spans="1:6" ht="14.1" customHeight="1" x14ac:dyDescent="0.2">
      <c r="A55" s="2"/>
      <c r="B55" s="2"/>
      <c r="C55" s="2"/>
      <c r="D55" s="160"/>
      <c r="E55" s="160"/>
      <c r="F55" s="2"/>
    </row>
    <row r="56" spans="1:6" ht="14.1" customHeight="1" x14ac:dyDescent="0.2">
      <c r="A56" s="116"/>
      <c r="B56" s="2"/>
      <c r="C56" s="116"/>
      <c r="D56" s="160"/>
      <c r="E56" s="160"/>
      <c r="F56" s="2"/>
    </row>
    <row r="57" spans="1:6" ht="14.1" customHeight="1" x14ac:dyDescent="0.2">
      <c r="A57" s="2"/>
      <c r="B57" s="2"/>
      <c r="C57" s="2"/>
      <c r="D57" s="160"/>
      <c r="E57" s="160"/>
      <c r="F57" s="2"/>
    </row>
    <row r="58" spans="1:6" ht="14.1" customHeight="1" x14ac:dyDescent="0.2">
      <c r="A58" s="162"/>
      <c r="B58" s="2"/>
      <c r="C58" s="2"/>
      <c r="D58" s="160"/>
      <c r="E58" s="160"/>
      <c r="F58" s="2"/>
    </row>
    <row r="59" spans="1:6" ht="14.1" customHeight="1" x14ac:dyDescent="0.2">
      <c r="A59" s="2"/>
      <c r="B59" s="2"/>
      <c r="C59" s="2"/>
      <c r="D59" s="160"/>
      <c r="E59" s="160"/>
      <c r="F59" s="2"/>
    </row>
    <row r="60" spans="1:6" ht="14.1" customHeight="1" x14ac:dyDescent="0.2">
      <c r="A60" s="116"/>
      <c r="B60" s="2"/>
      <c r="C60" s="116"/>
      <c r="D60" s="160"/>
      <c r="E60" s="160"/>
      <c r="F60" s="2"/>
    </row>
    <row r="61" spans="1:6" ht="14.1" customHeight="1" x14ac:dyDescent="0.2">
      <c r="A61" s="2"/>
      <c r="B61" s="2"/>
      <c r="C61" s="2"/>
      <c r="D61" s="160"/>
      <c r="E61" s="160"/>
      <c r="F61" s="2"/>
    </row>
    <row r="62" spans="1:6" ht="14.1" customHeight="1" x14ac:dyDescent="0.2">
      <c r="A62" s="283"/>
      <c r="B62" s="283"/>
      <c r="C62" s="283"/>
      <c r="D62" s="163"/>
      <c r="E62" s="163"/>
      <c r="F62" s="2"/>
    </row>
    <row r="63" spans="1:6" ht="14.1" customHeight="1" x14ac:dyDescent="0.25">
      <c r="A63" s="304"/>
      <c r="B63" s="304"/>
      <c r="C63" s="304"/>
      <c r="D63" s="163"/>
      <c r="E63" s="163"/>
      <c r="F63" s="2"/>
    </row>
    <row r="64" spans="1:6" ht="14.1" customHeight="1" x14ac:dyDescent="0.2">
      <c r="A64" s="2"/>
      <c r="B64" s="2"/>
      <c r="C64" s="2"/>
      <c r="D64" s="163"/>
      <c r="E64" s="163"/>
      <c r="F64" s="2"/>
    </row>
    <row r="65" spans="1:6" ht="14.1" customHeight="1" x14ac:dyDescent="0.2">
      <c r="A65" s="2"/>
      <c r="B65" s="2"/>
      <c r="C65" s="2"/>
      <c r="D65" s="163"/>
      <c r="E65" s="163"/>
      <c r="F65" s="2"/>
    </row>
    <row r="66" spans="1:6" ht="14.1" customHeight="1" x14ac:dyDescent="0.2">
      <c r="A66" s="2"/>
      <c r="B66" s="2"/>
      <c r="C66" s="2"/>
      <c r="D66" s="163"/>
      <c r="E66" s="163"/>
      <c r="F66" s="2"/>
    </row>
    <row r="67" spans="1:6" ht="14.1" customHeight="1" x14ac:dyDescent="0.2">
      <c r="A67" s="2"/>
      <c r="B67" s="2"/>
      <c r="C67" s="2"/>
      <c r="D67" s="163"/>
      <c r="E67" s="163"/>
      <c r="F67" s="2"/>
    </row>
    <row r="68" spans="1:6" ht="14.1" customHeight="1" x14ac:dyDescent="0.2">
      <c r="D68" s="133"/>
      <c r="E68" s="133"/>
    </row>
    <row r="69" spans="1:6" ht="14.1" customHeight="1" x14ac:dyDescent="0.2">
      <c r="D69" s="133"/>
      <c r="E69" s="133"/>
    </row>
    <row r="70" spans="1:6" ht="14.1" customHeight="1" x14ac:dyDescent="0.2">
      <c r="D70" s="133"/>
      <c r="E70" s="133"/>
    </row>
    <row r="71" spans="1:6" ht="14.1" customHeight="1" x14ac:dyDescent="0.2">
      <c r="D71" s="133"/>
      <c r="E71" s="133"/>
    </row>
    <row r="72" spans="1:6" ht="14.1" customHeight="1" x14ac:dyDescent="0.2">
      <c r="D72" s="133"/>
      <c r="E72" s="133"/>
    </row>
    <row r="73" spans="1:6" ht="14.1" customHeight="1" x14ac:dyDescent="0.2">
      <c r="D73" s="133"/>
      <c r="E73" s="133"/>
    </row>
    <row r="74" spans="1:6" ht="14.1" customHeight="1" x14ac:dyDescent="0.2">
      <c r="D74" s="133"/>
      <c r="E74" s="133"/>
    </row>
    <row r="75" spans="1:6" ht="14.1" customHeight="1" x14ac:dyDescent="0.2">
      <c r="D75" s="133"/>
      <c r="E75" s="133"/>
    </row>
    <row r="76" spans="1:6" ht="14.1" customHeight="1" x14ac:dyDescent="0.2">
      <c r="D76" s="133"/>
      <c r="E76" s="133"/>
    </row>
    <row r="77" spans="1:6" ht="14.1" customHeight="1" x14ac:dyDescent="0.2">
      <c r="D77" s="133"/>
      <c r="E77" s="133"/>
    </row>
    <row r="78" spans="1:6" ht="14.1" customHeight="1" x14ac:dyDescent="0.2">
      <c r="D78" s="133"/>
      <c r="E78" s="133"/>
    </row>
    <row r="79" spans="1:6" ht="14.1" customHeight="1" x14ac:dyDescent="0.2">
      <c r="D79" s="133"/>
      <c r="E79" s="133"/>
    </row>
    <row r="80" spans="1:6" ht="14.1" customHeight="1" x14ac:dyDescent="0.2">
      <c r="D80" s="133"/>
      <c r="E80" s="133"/>
    </row>
    <row r="81" spans="4:5" ht="14.1" customHeight="1" x14ac:dyDescent="0.2">
      <c r="D81" s="133"/>
      <c r="E81" s="133"/>
    </row>
    <row r="82" spans="4:5" ht="14.1" customHeight="1" x14ac:dyDescent="0.2">
      <c r="D82" s="133"/>
      <c r="E82" s="133"/>
    </row>
    <row r="83" spans="4:5" ht="14.1" customHeight="1" x14ac:dyDescent="0.2">
      <c r="D83" s="133"/>
      <c r="E83" s="133"/>
    </row>
    <row r="84" spans="4:5" ht="14.1" customHeight="1" x14ac:dyDescent="0.2">
      <c r="D84" s="133"/>
      <c r="E84" s="133"/>
    </row>
    <row r="85" spans="4:5" ht="14.1" customHeight="1" x14ac:dyDescent="0.2">
      <c r="D85" s="133"/>
      <c r="E85" s="133"/>
    </row>
    <row r="86" spans="4:5" ht="14.1" customHeight="1" x14ac:dyDescent="0.2">
      <c r="D86" s="133"/>
      <c r="E86" s="133"/>
    </row>
    <row r="87" spans="4:5" ht="14.1" customHeight="1" x14ac:dyDescent="0.2">
      <c r="D87" s="133"/>
      <c r="E87" s="133"/>
    </row>
    <row r="88" spans="4:5" ht="14.1" customHeight="1" x14ac:dyDescent="0.2">
      <c r="D88" s="133"/>
      <c r="E88" s="133"/>
    </row>
    <row r="89" spans="4:5" ht="14.1" customHeight="1" x14ac:dyDescent="0.2">
      <c r="D89" s="133"/>
      <c r="E89" s="133"/>
    </row>
    <row r="90" spans="4:5" ht="14.1" customHeight="1" x14ac:dyDescent="0.2">
      <c r="D90" s="133"/>
      <c r="E90" s="133"/>
    </row>
    <row r="91" spans="4:5" ht="14.1" customHeight="1" x14ac:dyDescent="0.2">
      <c r="D91" s="133"/>
      <c r="E91" s="133"/>
    </row>
    <row r="92" spans="4:5" ht="14.1" customHeight="1" x14ac:dyDescent="0.2">
      <c r="D92" s="133"/>
      <c r="E92" s="133"/>
    </row>
    <row r="93" spans="4:5" ht="14.1" customHeight="1" x14ac:dyDescent="0.2">
      <c r="D93" s="133"/>
      <c r="E93" s="133"/>
    </row>
    <row r="94" spans="4:5" ht="14.1" customHeight="1" x14ac:dyDescent="0.2">
      <c r="D94" s="133"/>
      <c r="E94" s="133"/>
    </row>
    <row r="95" spans="4:5" ht="14.1" customHeight="1" x14ac:dyDescent="0.2">
      <c r="D95" s="133"/>
      <c r="E95" s="133"/>
    </row>
    <row r="96" spans="4:5" ht="14.1" customHeight="1" x14ac:dyDescent="0.2">
      <c r="D96" s="133"/>
      <c r="E96" s="133"/>
    </row>
    <row r="97" spans="4:5" ht="14.1" customHeight="1" x14ac:dyDescent="0.2">
      <c r="D97" s="133"/>
      <c r="E97" s="133"/>
    </row>
    <row r="98" spans="4:5" ht="14.1" customHeight="1" x14ac:dyDescent="0.2">
      <c r="D98" s="133"/>
      <c r="E98" s="133"/>
    </row>
    <row r="99" spans="4:5" ht="14.1" customHeight="1" x14ac:dyDescent="0.2">
      <c r="D99" s="133"/>
      <c r="E99" s="133"/>
    </row>
    <row r="100" spans="4:5" ht="14.1" customHeight="1" x14ac:dyDescent="0.2">
      <c r="D100" s="133"/>
      <c r="E100" s="133"/>
    </row>
    <row r="101" spans="4:5" ht="14.1" customHeight="1" x14ac:dyDescent="0.2">
      <c r="D101" s="133"/>
      <c r="E101" s="133"/>
    </row>
    <row r="102" spans="4:5" ht="14.1" customHeight="1" x14ac:dyDescent="0.2">
      <c r="D102" s="133"/>
      <c r="E102" s="133"/>
    </row>
    <row r="103" spans="4:5" ht="14.1" customHeight="1" x14ac:dyDescent="0.2">
      <c r="D103" s="133"/>
      <c r="E103" s="133"/>
    </row>
    <row r="104" spans="4:5" ht="14.1" customHeight="1" x14ac:dyDescent="0.2">
      <c r="D104" s="133"/>
      <c r="E104" s="133"/>
    </row>
    <row r="105" spans="4:5" ht="14.1" customHeight="1" x14ac:dyDescent="0.2">
      <c r="D105" s="133"/>
      <c r="E105" s="133"/>
    </row>
    <row r="106" spans="4:5" ht="14.1" customHeight="1" x14ac:dyDescent="0.2">
      <c r="D106" s="133"/>
      <c r="E106" s="133"/>
    </row>
    <row r="107" spans="4:5" ht="14.1" customHeight="1" x14ac:dyDescent="0.2">
      <c r="D107" s="133"/>
      <c r="E107" s="133"/>
    </row>
    <row r="108" spans="4:5" ht="14.1" customHeight="1" x14ac:dyDescent="0.2">
      <c r="D108" s="133"/>
      <c r="E108" s="133"/>
    </row>
    <row r="109" spans="4:5" ht="14.1" customHeight="1" x14ac:dyDescent="0.2">
      <c r="D109" s="133"/>
      <c r="E109" s="133"/>
    </row>
    <row r="110" spans="4:5" ht="14.1" customHeight="1" x14ac:dyDescent="0.2">
      <c r="D110" s="133"/>
      <c r="E110" s="133"/>
    </row>
    <row r="111" spans="4:5" ht="14.1" customHeight="1" x14ac:dyDescent="0.2">
      <c r="D111" s="133"/>
      <c r="E111" s="133"/>
    </row>
    <row r="112" spans="4:5" ht="14.1" customHeight="1" x14ac:dyDescent="0.2">
      <c r="D112" s="133"/>
      <c r="E112" s="133"/>
    </row>
    <row r="113" spans="4:5" ht="14.1" customHeight="1" x14ac:dyDescent="0.2">
      <c r="D113" s="133"/>
      <c r="E113" s="133"/>
    </row>
    <row r="114" spans="4:5" ht="14.1" customHeight="1" x14ac:dyDescent="0.2">
      <c r="D114" s="133"/>
      <c r="E114" s="133"/>
    </row>
    <row r="115" spans="4:5" ht="14.1" customHeight="1" x14ac:dyDescent="0.2">
      <c r="D115" s="133"/>
      <c r="E115" s="133"/>
    </row>
    <row r="116" spans="4:5" ht="14.1" customHeight="1" x14ac:dyDescent="0.2">
      <c r="D116" s="133"/>
      <c r="E116" s="133"/>
    </row>
    <row r="117" spans="4:5" ht="14.1" customHeight="1" x14ac:dyDescent="0.2">
      <c r="D117" s="133"/>
      <c r="E117" s="133"/>
    </row>
    <row r="118" spans="4:5" ht="14.1" customHeight="1" x14ac:dyDescent="0.2">
      <c r="D118" s="133"/>
      <c r="E118" s="133"/>
    </row>
    <row r="119" spans="4:5" ht="14.1" customHeight="1" x14ac:dyDescent="0.2">
      <c r="D119" s="133"/>
      <c r="E119" s="133"/>
    </row>
    <row r="120" spans="4:5" ht="14.1" customHeight="1" x14ac:dyDescent="0.2">
      <c r="D120" s="133"/>
      <c r="E120" s="133"/>
    </row>
    <row r="121" spans="4:5" ht="14.1" customHeight="1" x14ac:dyDescent="0.2">
      <c r="D121" s="133"/>
      <c r="E121" s="133"/>
    </row>
    <row r="122" spans="4:5" ht="14.1" customHeight="1" x14ac:dyDescent="0.2">
      <c r="D122" s="133"/>
      <c r="E122" s="133"/>
    </row>
    <row r="123" spans="4:5" ht="14.1" customHeight="1" x14ac:dyDescent="0.2">
      <c r="D123" s="133"/>
      <c r="E123" s="133"/>
    </row>
    <row r="124" spans="4:5" ht="14.1" customHeight="1" x14ac:dyDescent="0.2">
      <c r="D124" s="133"/>
      <c r="E124" s="133"/>
    </row>
    <row r="125" spans="4:5" ht="14.1" customHeight="1" x14ac:dyDescent="0.2">
      <c r="D125" s="133"/>
      <c r="E125" s="133"/>
    </row>
    <row r="126" spans="4:5" ht="14.1" customHeight="1" x14ac:dyDescent="0.2">
      <c r="D126" s="133"/>
      <c r="E126" s="133"/>
    </row>
    <row r="127" spans="4:5" ht="14.1" customHeight="1" x14ac:dyDescent="0.2">
      <c r="D127" s="133"/>
      <c r="E127" s="133"/>
    </row>
    <row r="128" spans="4:5" ht="14.1" customHeight="1" x14ac:dyDescent="0.2">
      <c r="D128" s="133"/>
      <c r="E128" s="133"/>
    </row>
    <row r="129" spans="4:5" ht="14.1" customHeight="1" x14ac:dyDescent="0.2">
      <c r="D129" s="133"/>
      <c r="E129" s="133"/>
    </row>
    <row r="130" spans="4:5" ht="14.1" customHeight="1" x14ac:dyDescent="0.2">
      <c r="D130" s="133"/>
      <c r="E130" s="133"/>
    </row>
    <row r="131" spans="4:5" ht="14.1" customHeight="1" x14ac:dyDescent="0.2">
      <c r="D131" s="133"/>
      <c r="E131" s="133"/>
    </row>
    <row r="132" spans="4:5" ht="14.1" customHeight="1" x14ac:dyDescent="0.2">
      <c r="D132" s="133"/>
      <c r="E132" s="133"/>
    </row>
    <row r="133" spans="4:5" ht="14.1" customHeight="1" x14ac:dyDescent="0.2">
      <c r="D133" s="133"/>
      <c r="E133" s="133"/>
    </row>
    <row r="134" spans="4:5" ht="14.1" customHeight="1" x14ac:dyDescent="0.2">
      <c r="D134" s="133"/>
      <c r="E134" s="133"/>
    </row>
    <row r="135" spans="4:5" ht="14.1" customHeight="1" x14ac:dyDescent="0.2">
      <c r="D135" s="133"/>
      <c r="E135" s="133"/>
    </row>
    <row r="136" spans="4:5" ht="14.1" customHeight="1" x14ac:dyDescent="0.2">
      <c r="D136" s="133"/>
      <c r="E136" s="133"/>
    </row>
    <row r="137" spans="4:5" ht="14.1" customHeight="1" x14ac:dyDescent="0.2">
      <c r="D137" s="133"/>
      <c r="E137" s="133"/>
    </row>
    <row r="138" spans="4:5" ht="14.1" customHeight="1" x14ac:dyDescent="0.2">
      <c r="D138" s="133"/>
      <c r="E138" s="133"/>
    </row>
    <row r="139" spans="4:5" ht="14.1" customHeight="1" x14ac:dyDescent="0.2">
      <c r="D139" s="133"/>
      <c r="E139" s="133"/>
    </row>
    <row r="140" spans="4:5" ht="14.1" customHeight="1" x14ac:dyDescent="0.2">
      <c r="D140" s="133"/>
      <c r="E140" s="133"/>
    </row>
    <row r="141" spans="4:5" ht="14.1" customHeight="1" x14ac:dyDescent="0.2">
      <c r="D141" s="133"/>
      <c r="E141" s="133"/>
    </row>
    <row r="142" spans="4:5" ht="14.1" customHeight="1" x14ac:dyDescent="0.2">
      <c r="D142" s="133"/>
      <c r="E142" s="133"/>
    </row>
    <row r="143" spans="4:5" ht="14.1" customHeight="1" x14ac:dyDescent="0.2">
      <c r="D143" s="133"/>
      <c r="E143" s="133"/>
    </row>
    <row r="144" spans="4:5" ht="14.1" customHeight="1" x14ac:dyDescent="0.2">
      <c r="D144" s="133"/>
      <c r="E144" s="133"/>
    </row>
    <row r="145" spans="4:5" ht="14.1" customHeight="1" x14ac:dyDescent="0.2">
      <c r="D145" s="133"/>
      <c r="E145" s="133"/>
    </row>
    <row r="146" spans="4:5" ht="14.1" customHeight="1" x14ac:dyDescent="0.2">
      <c r="D146" s="133"/>
      <c r="E146" s="133"/>
    </row>
    <row r="147" spans="4:5" ht="14.1" customHeight="1" x14ac:dyDescent="0.2">
      <c r="D147" s="133"/>
      <c r="E147" s="133"/>
    </row>
    <row r="148" spans="4:5" ht="14.1" customHeight="1" x14ac:dyDescent="0.2">
      <c r="D148" s="133"/>
      <c r="E148" s="133"/>
    </row>
    <row r="149" spans="4:5" ht="14.1" customHeight="1" x14ac:dyDescent="0.2">
      <c r="D149" s="133"/>
      <c r="E149" s="133"/>
    </row>
    <row r="150" spans="4:5" ht="14.1" customHeight="1" x14ac:dyDescent="0.2">
      <c r="D150" s="133"/>
      <c r="E150" s="133"/>
    </row>
    <row r="151" spans="4:5" ht="14.1" customHeight="1" x14ac:dyDescent="0.2">
      <c r="D151" s="133"/>
      <c r="E151" s="133"/>
    </row>
    <row r="152" spans="4:5" ht="14.1" customHeight="1" x14ac:dyDescent="0.2">
      <c r="D152" s="133"/>
      <c r="E152" s="133"/>
    </row>
    <row r="153" spans="4:5" ht="14.1" customHeight="1" x14ac:dyDescent="0.2">
      <c r="D153" s="133"/>
      <c r="E153" s="133"/>
    </row>
    <row r="154" spans="4:5" ht="14.1" customHeight="1" x14ac:dyDescent="0.2">
      <c r="D154" s="133"/>
      <c r="E154" s="133"/>
    </row>
    <row r="155" spans="4:5" ht="14.1" customHeight="1" x14ac:dyDescent="0.2">
      <c r="D155" s="133"/>
      <c r="E155" s="133"/>
    </row>
    <row r="156" spans="4:5" ht="14.1" customHeight="1" x14ac:dyDescent="0.2">
      <c r="D156" s="133"/>
      <c r="E156" s="133"/>
    </row>
    <row r="157" spans="4:5" ht="14.1" customHeight="1" x14ac:dyDescent="0.2">
      <c r="D157" s="133"/>
      <c r="E157" s="133"/>
    </row>
    <row r="158" spans="4:5" ht="14.1" customHeight="1" x14ac:dyDescent="0.2">
      <c r="D158" s="133"/>
      <c r="E158" s="133"/>
    </row>
    <row r="159" spans="4:5" ht="14.1" customHeight="1" x14ac:dyDescent="0.2">
      <c r="D159" s="133"/>
      <c r="E159" s="133"/>
    </row>
    <row r="160" spans="4:5" ht="14.1" customHeight="1" x14ac:dyDescent="0.2">
      <c r="D160" s="133"/>
      <c r="E160" s="133"/>
    </row>
    <row r="161" spans="4:5" ht="14.1" customHeight="1" x14ac:dyDescent="0.2">
      <c r="D161" s="133"/>
      <c r="E161" s="133"/>
    </row>
    <row r="162" spans="4:5" ht="14.1" customHeight="1" x14ac:dyDescent="0.2">
      <c r="D162" s="133"/>
      <c r="E162" s="133"/>
    </row>
    <row r="163" spans="4:5" ht="14.1" customHeight="1" x14ac:dyDescent="0.2">
      <c r="D163" s="133"/>
      <c r="E163" s="133"/>
    </row>
    <row r="164" spans="4:5" ht="14.1" customHeight="1" x14ac:dyDescent="0.2">
      <c r="D164" s="133"/>
      <c r="E164" s="133"/>
    </row>
    <row r="165" spans="4:5" ht="14.1" customHeight="1" x14ac:dyDescent="0.2">
      <c r="D165" s="133"/>
      <c r="E165" s="133"/>
    </row>
    <row r="166" spans="4:5" ht="14.1" customHeight="1" x14ac:dyDescent="0.2">
      <c r="D166" s="133"/>
      <c r="E166" s="133"/>
    </row>
    <row r="167" spans="4:5" ht="14.1" customHeight="1" x14ac:dyDescent="0.2">
      <c r="D167" s="133"/>
      <c r="E167" s="133"/>
    </row>
    <row r="168" spans="4:5" ht="14.1" customHeight="1" x14ac:dyDescent="0.2">
      <c r="D168" s="133"/>
      <c r="E168" s="133"/>
    </row>
    <row r="169" spans="4:5" ht="14.1" customHeight="1" x14ac:dyDescent="0.2">
      <c r="D169" s="133"/>
      <c r="E169" s="133"/>
    </row>
    <row r="170" spans="4:5" ht="14.1" customHeight="1" x14ac:dyDescent="0.2">
      <c r="D170" s="133"/>
      <c r="E170" s="133"/>
    </row>
    <row r="171" spans="4:5" ht="14.1" customHeight="1" x14ac:dyDescent="0.2">
      <c r="D171" s="133"/>
      <c r="E171" s="133"/>
    </row>
    <row r="172" spans="4:5" ht="14.1" customHeight="1" x14ac:dyDescent="0.2">
      <c r="D172" s="133"/>
      <c r="E172" s="133"/>
    </row>
    <row r="173" spans="4:5" ht="14.1" customHeight="1" x14ac:dyDescent="0.2">
      <c r="D173" s="133"/>
      <c r="E173" s="133"/>
    </row>
    <row r="174" spans="4:5" ht="14.1" customHeight="1" x14ac:dyDescent="0.2">
      <c r="D174" s="133"/>
      <c r="E174" s="133"/>
    </row>
    <row r="175" spans="4:5" ht="14.1" customHeight="1" x14ac:dyDescent="0.2">
      <c r="D175" s="133"/>
      <c r="E175" s="133"/>
    </row>
    <row r="176" spans="4:5" ht="14.1" customHeight="1" x14ac:dyDescent="0.2">
      <c r="D176" s="133"/>
      <c r="E176" s="133"/>
    </row>
    <row r="177" spans="4:5" ht="14.1" customHeight="1" x14ac:dyDescent="0.2">
      <c r="D177" s="133"/>
      <c r="E177" s="133"/>
    </row>
    <row r="178" spans="4:5" ht="14.1" customHeight="1" x14ac:dyDescent="0.2">
      <c r="D178" s="133"/>
      <c r="E178" s="133"/>
    </row>
    <row r="179" spans="4:5" ht="14.1" customHeight="1" x14ac:dyDescent="0.2">
      <c r="D179" s="133"/>
      <c r="E179" s="133"/>
    </row>
    <row r="180" spans="4:5" ht="14.1" customHeight="1" x14ac:dyDescent="0.2">
      <c r="D180" s="133"/>
      <c r="E180" s="133"/>
    </row>
    <row r="181" spans="4:5" ht="14.1" customHeight="1" x14ac:dyDescent="0.2">
      <c r="D181" s="133"/>
      <c r="E181" s="133"/>
    </row>
    <row r="182" spans="4:5" ht="14.1" customHeight="1" x14ac:dyDescent="0.2">
      <c r="D182" s="133"/>
      <c r="E182" s="133"/>
    </row>
    <row r="183" spans="4:5" ht="14.1" customHeight="1" x14ac:dyDescent="0.2">
      <c r="D183" s="133"/>
      <c r="E183" s="133"/>
    </row>
    <row r="184" spans="4:5" ht="14.1" customHeight="1" x14ac:dyDescent="0.2">
      <c r="D184" s="133"/>
      <c r="E184" s="133"/>
    </row>
    <row r="185" spans="4:5" ht="14.1" customHeight="1" x14ac:dyDescent="0.2">
      <c r="D185" s="133"/>
      <c r="E185" s="133"/>
    </row>
    <row r="186" spans="4:5" ht="14.1" customHeight="1" x14ac:dyDescent="0.2">
      <c r="D186" s="133"/>
      <c r="E186" s="133"/>
    </row>
    <row r="187" spans="4:5" ht="14.1" customHeight="1" x14ac:dyDescent="0.2">
      <c r="D187" s="133"/>
      <c r="E187" s="133"/>
    </row>
    <row r="188" spans="4:5" ht="14.1" customHeight="1" x14ac:dyDescent="0.2">
      <c r="D188" s="133"/>
      <c r="E188" s="133"/>
    </row>
    <row r="189" spans="4:5" ht="14.1" customHeight="1" x14ac:dyDescent="0.2">
      <c r="D189" s="133"/>
      <c r="E189" s="133"/>
    </row>
    <row r="190" spans="4:5" ht="14.1" customHeight="1" x14ac:dyDescent="0.2">
      <c r="D190" s="133"/>
      <c r="E190" s="133"/>
    </row>
    <row r="191" spans="4:5" ht="14.1" customHeight="1" x14ac:dyDescent="0.2">
      <c r="D191" s="133"/>
      <c r="E191" s="133"/>
    </row>
    <row r="192" spans="4:5" ht="14.1" customHeight="1" x14ac:dyDescent="0.2">
      <c r="D192" s="133"/>
      <c r="E192" s="133"/>
    </row>
    <row r="193" spans="4:5" ht="14.1" customHeight="1" x14ac:dyDescent="0.2">
      <c r="D193" s="133"/>
      <c r="E193" s="133"/>
    </row>
    <row r="194" spans="4:5" ht="14.1" customHeight="1" x14ac:dyDescent="0.2">
      <c r="D194" s="133"/>
      <c r="E194" s="133"/>
    </row>
    <row r="195" spans="4:5" ht="14.1" customHeight="1" x14ac:dyDescent="0.2">
      <c r="D195" s="133"/>
      <c r="E195" s="133"/>
    </row>
    <row r="196" spans="4:5" ht="14.1" customHeight="1" x14ac:dyDescent="0.2">
      <c r="D196" s="133"/>
      <c r="E196" s="133"/>
    </row>
    <row r="197" spans="4:5" ht="14.1" customHeight="1" x14ac:dyDescent="0.2">
      <c r="D197" s="133"/>
      <c r="E197" s="133"/>
    </row>
    <row r="198" spans="4:5" ht="14.1" customHeight="1" x14ac:dyDescent="0.2">
      <c r="D198" s="133"/>
      <c r="E198" s="133"/>
    </row>
    <row r="199" spans="4:5" ht="14.1" customHeight="1" x14ac:dyDescent="0.2">
      <c r="D199" s="133"/>
      <c r="E199" s="133"/>
    </row>
    <row r="200" spans="4:5" ht="14.1" customHeight="1" x14ac:dyDescent="0.2">
      <c r="D200" s="133"/>
      <c r="E200" s="133"/>
    </row>
    <row r="201" spans="4:5" ht="14.1" customHeight="1" x14ac:dyDescent="0.2">
      <c r="D201" s="133"/>
      <c r="E201" s="133"/>
    </row>
    <row r="202" spans="4:5" ht="14.1" customHeight="1" x14ac:dyDescent="0.2">
      <c r="D202" s="133"/>
      <c r="E202" s="133"/>
    </row>
    <row r="203" spans="4:5" ht="14.1" customHeight="1" x14ac:dyDescent="0.2">
      <c r="D203" s="133"/>
      <c r="E203" s="133"/>
    </row>
    <row r="204" spans="4:5" ht="14.1" customHeight="1" x14ac:dyDescent="0.2">
      <c r="D204" s="133"/>
      <c r="E204" s="133"/>
    </row>
    <row r="205" spans="4:5" ht="14.1" customHeight="1" x14ac:dyDescent="0.2">
      <c r="D205" s="133"/>
      <c r="E205" s="133"/>
    </row>
    <row r="206" spans="4:5" ht="14.1" customHeight="1" x14ac:dyDescent="0.2">
      <c r="D206" s="133"/>
      <c r="E206" s="133"/>
    </row>
    <row r="207" spans="4:5" ht="14.1" customHeight="1" x14ac:dyDescent="0.2">
      <c r="D207" s="133"/>
      <c r="E207" s="133"/>
    </row>
    <row r="208" spans="4:5" ht="14.1" customHeight="1" x14ac:dyDescent="0.2">
      <c r="D208" s="133"/>
      <c r="E208" s="133"/>
    </row>
    <row r="209" spans="4:5" ht="14.1" customHeight="1" x14ac:dyDescent="0.2">
      <c r="D209" s="133"/>
      <c r="E209" s="133"/>
    </row>
    <row r="210" spans="4:5" ht="14.1" customHeight="1" x14ac:dyDescent="0.2">
      <c r="D210" s="133"/>
      <c r="E210" s="133"/>
    </row>
    <row r="211" spans="4:5" ht="14.1" customHeight="1" x14ac:dyDescent="0.2">
      <c r="D211" s="133"/>
      <c r="E211" s="133"/>
    </row>
    <row r="212" spans="4:5" ht="14.1" customHeight="1" x14ac:dyDescent="0.2">
      <c r="D212" s="133"/>
      <c r="E212" s="133"/>
    </row>
    <row r="213" spans="4:5" ht="14.1" customHeight="1" x14ac:dyDescent="0.2">
      <c r="D213" s="133"/>
      <c r="E213" s="133"/>
    </row>
    <row r="214" spans="4:5" ht="14.1" customHeight="1" x14ac:dyDescent="0.2">
      <c r="D214" s="133"/>
      <c r="E214" s="133"/>
    </row>
    <row r="215" spans="4:5" ht="14.1" customHeight="1" x14ac:dyDescent="0.2">
      <c r="D215" s="133"/>
      <c r="E215" s="133"/>
    </row>
    <row r="216" spans="4:5" ht="14.1" customHeight="1" x14ac:dyDescent="0.2">
      <c r="D216" s="133"/>
      <c r="E216" s="133"/>
    </row>
    <row r="217" spans="4:5" ht="14.1" customHeight="1" x14ac:dyDescent="0.2">
      <c r="D217" s="133"/>
      <c r="E217" s="133"/>
    </row>
    <row r="218" spans="4:5" ht="14.1" customHeight="1" x14ac:dyDescent="0.2">
      <c r="D218" s="133"/>
      <c r="E218" s="133"/>
    </row>
    <row r="219" spans="4:5" ht="14.1" customHeight="1" x14ac:dyDescent="0.2">
      <c r="D219" s="133"/>
      <c r="E219" s="133"/>
    </row>
    <row r="220" spans="4:5" ht="14.1" customHeight="1" x14ac:dyDescent="0.2">
      <c r="D220" s="133"/>
      <c r="E220" s="133"/>
    </row>
    <row r="221" spans="4:5" ht="14.1" customHeight="1" x14ac:dyDescent="0.2"/>
    <row r="222" spans="4:5" ht="14.1" customHeight="1" x14ac:dyDescent="0.2"/>
    <row r="223" spans="4:5" ht="14.1" customHeight="1" x14ac:dyDescent="0.2"/>
    <row r="224" spans="4:5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</sheetData>
  <mergeCells count="8">
    <mergeCell ref="A62:C62"/>
    <mergeCell ref="A63:C63"/>
    <mergeCell ref="A2:D2"/>
    <mergeCell ref="A3:D3"/>
    <mergeCell ref="A4:D4"/>
    <mergeCell ref="A6:D6"/>
    <mergeCell ref="A50:E50"/>
    <mergeCell ref="A51:E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8"/>
  <sheetViews>
    <sheetView workbookViewId="0">
      <selection activeCell="H9" sqref="H9"/>
    </sheetView>
  </sheetViews>
  <sheetFormatPr defaultRowHeight="12.75" x14ac:dyDescent="0.2"/>
  <cols>
    <col min="1" max="1" width="2.85546875" customWidth="1"/>
    <col min="2" max="2" width="4.28515625" customWidth="1"/>
    <col min="3" max="3" width="42.85546875" customWidth="1"/>
    <col min="8" max="8" width="2.28515625" customWidth="1"/>
  </cols>
  <sheetData>
    <row r="2" spans="2:8" ht="16.5" x14ac:dyDescent="0.2">
      <c r="C2" s="234" t="s">
        <v>32</v>
      </c>
      <c r="D2" s="234"/>
      <c r="E2" s="234"/>
      <c r="F2" s="234"/>
    </row>
    <row r="3" spans="2:8" ht="16.5" x14ac:dyDescent="0.2">
      <c r="C3" s="234" t="s">
        <v>133</v>
      </c>
      <c r="D3" s="234"/>
      <c r="E3" s="234"/>
      <c r="F3" s="234"/>
    </row>
    <row r="4" spans="2:8" ht="16.5" x14ac:dyDescent="0.2">
      <c r="C4" s="130"/>
      <c r="D4" s="130"/>
      <c r="E4" s="130"/>
      <c r="F4" s="130"/>
    </row>
    <row r="5" spans="2:8" ht="11.45" customHeight="1" x14ac:dyDescent="0.2">
      <c r="C5" s="234" t="s">
        <v>154</v>
      </c>
      <c r="D5" s="234"/>
      <c r="E5" s="234"/>
      <c r="F5" s="234"/>
    </row>
    <row r="6" spans="2:8" ht="11.45" customHeight="1" x14ac:dyDescent="0.25">
      <c r="B6" s="126"/>
      <c r="C6" s="124"/>
      <c r="D6" s="124"/>
      <c r="E6" s="124"/>
      <c r="F6" s="122"/>
      <c r="G6" s="125"/>
    </row>
    <row r="7" spans="2:8" ht="11.45" customHeight="1" x14ac:dyDescent="0.2">
      <c r="C7" s="234" t="s">
        <v>129</v>
      </c>
      <c r="D7" s="234"/>
      <c r="E7" s="234"/>
      <c r="F7" s="234"/>
    </row>
    <row r="8" spans="2:8" ht="11.45" customHeight="1" x14ac:dyDescent="0.2">
      <c r="B8" s="238" t="s">
        <v>1</v>
      </c>
      <c r="C8" s="240" t="s">
        <v>0</v>
      </c>
      <c r="D8" s="237" t="s">
        <v>130</v>
      </c>
      <c r="E8" s="237" t="s">
        <v>145</v>
      </c>
      <c r="F8" s="306" t="s">
        <v>25</v>
      </c>
      <c r="G8" s="306" t="s">
        <v>117</v>
      </c>
    </row>
    <row r="9" spans="2:8" ht="11.45" customHeight="1" x14ac:dyDescent="0.2">
      <c r="B9" s="239"/>
      <c r="C9" s="239"/>
      <c r="D9" s="237"/>
      <c r="E9" s="237"/>
      <c r="F9" s="307"/>
      <c r="G9" s="307"/>
    </row>
    <row r="10" spans="2:8" ht="11.45" customHeight="1" x14ac:dyDescent="0.2">
      <c r="B10" s="120">
        <v>1</v>
      </c>
      <c r="C10" s="134" t="s">
        <v>152</v>
      </c>
      <c r="D10" s="171">
        <v>1</v>
      </c>
      <c r="E10" s="172">
        <v>1</v>
      </c>
      <c r="F10" s="173">
        <f>E10+D10</f>
        <v>2</v>
      </c>
      <c r="G10" s="173">
        <v>1</v>
      </c>
    </row>
    <row r="11" spans="2:8" ht="11.45" customHeight="1" x14ac:dyDescent="0.2">
      <c r="B11" s="120">
        <v>2</v>
      </c>
      <c r="C11" s="134" t="s">
        <v>90</v>
      </c>
      <c r="D11" s="171">
        <v>2</v>
      </c>
      <c r="E11" s="172">
        <v>3</v>
      </c>
      <c r="F11" s="173">
        <f t="shared" ref="F11:F33" si="0">E11+D11</f>
        <v>5</v>
      </c>
      <c r="G11" s="173">
        <v>2</v>
      </c>
      <c r="H11" s="116"/>
    </row>
    <row r="12" spans="2:8" ht="11.45" customHeight="1" x14ac:dyDescent="0.2">
      <c r="B12" s="120">
        <v>3</v>
      </c>
      <c r="C12" s="134" t="s">
        <v>91</v>
      </c>
      <c r="D12" s="171">
        <v>3</v>
      </c>
      <c r="E12" s="172">
        <v>4</v>
      </c>
      <c r="F12" s="173">
        <f t="shared" si="0"/>
        <v>7</v>
      </c>
      <c r="G12" s="173">
        <v>3</v>
      </c>
      <c r="H12" s="116"/>
    </row>
    <row r="13" spans="2:8" ht="11.45" customHeight="1" x14ac:dyDescent="0.2">
      <c r="B13" s="120">
        <v>4</v>
      </c>
      <c r="C13" s="134" t="s">
        <v>89</v>
      </c>
      <c r="D13" s="171">
        <v>4</v>
      </c>
      <c r="E13" s="172">
        <v>8</v>
      </c>
      <c r="F13" s="173">
        <f t="shared" si="0"/>
        <v>12</v>
      </c>
      <c r="G13" s="173">
        <v>5</v>
      </c>
      <c r="H13" s="116"/>
    </row>
    <row r="14" spans="2:8" ht="11.45" customHeight="1" x14ac:dyDescent="0.2">
      <c r="B14" s="120">
        <v>5</v>
      </c>
      <c r="C14" s="134" t="s">
        <v>93</v>
      </c>
      <c r="D14" s="171">
        <v>5</v>
      </c>
      <c r="E14" s="172">
        <v>9</v>
      </c>
      <c r="F14" s="173">
        <f t="shared" si="0"/>
        <v>14</v>
      </c>
      <c r="G14" s="173">
        <v>6</v>
      </c>
    </row>
    <row r="15" spans="2:8" ht="11.45" customHeight="1" x14ac:dyDescent="0.2">
      <c r="B15" s="120">
        <v>6</v>
      </c>
      <c r="C15" s="134" t="s">
        <v>95</v>
      </c>
      <c r="D15" s="171">
        <v>6</v>
      </c>
      <c r="E15" s="172">
        <v>5</v>
      </c>
      <c r="F15" s="173">
        <f t="shared" si="0"/>
        <v>11</v>
      </c>
      <c r="G15" s="173">
        <v>4</v>
      </c>
      <c r="H15" s="116"/>
    </row>
    <row r="16" spans="2:8" ht="11.45" customHeight="1" x14ac:dyDescent="0.2">
      <c r="B16" s="120">
        <v>7</v>
      </c>
      <c r="C16" s="134" t="s">
        <v>96</v>
      </c>
      <c r="D16" s="171">
        <v>7</v>
      </c>
      <c r="E16" s="172">
        <v>7</v>
      </c>
      <c r="F16" s="173">
        <f t="shared" si="0"/>
        <v>14</v>
      </c>
      <c r="G16" s="173">
        <v>7</v>
      </c>
    </row>
    <row r="17" spans="2:17" ht="11.45" customHeight="1" x14ac:dyDescent="0.2">
      <c r="B17" s="120">
        <v>8</v>
      </c>
      <c r="C17" s="134" t="s">
        <v>94</v>
      </c>
      <c r="D17" s="171">
        <v>8</v>
      </c>
      <c r="E17" s="172">
        <v>13</v>
      </c>
      <c r="F17" s="173">
        <f t="shared" si="0"/>
        <v>21</v>
      </c>
      <c r="G17" s="173">
        <v>10</v>
      </c>
      <c r="H17" s="116"/>
      <c r="I17" s="174"/>
      <c r="J17" s="174"/>
      <c r="K17" s="174"/>
    </row>
    <row r="18" spans="2:17" ht="11.45" customHeight="1" x14ac:dyDescent="0.2">
      <c r="B18" s="120">
        <v>9</v>
      </c>
      <c r="C18" s="134" t="s">
        <v>98</v>
      </c>
      <c r="D18" s="171">
        <v>9</v>
      </c>
      <c r="E18" s="172">
        <v>11</v>
      </c>
      <c r="F18" s="173">
        <f t="shared" si="0"/>
        <v>20</v>
      </c>
      <c r="G18" s="173">
        <v>9</v>
      </c>
      <c r="I18" s="174"/>
      <c r="J18" s="174"/>
      <c r="K18" s="174"/>
    </row>
    <row r="19" spans="2:17" ht="11.45" customHeight="1" x14ac:dyDescent="0.2">
      <c r="B19" s="120">
        <v>10</v>
      </c>
      <c r="C19" s="134" t="s">
        <v>97</v>
      </c>
      <c r="D19" s="171">
        <v>10</v>
      </c>
      <c r="E19" s="172">
        <v>16</v>
      </c>
      <c r="F19" s="173">
        <f t="shared" si="0"/>
        <v>26</v>
      </c>
      <c r="G19" s="173">
        <v>13</v>
      </c>
      <c r="I19" s="174"/>
      <c r="J19" s="174"/>
      <c r="K19" s="174"/>
    </row>
    <row r="20" spans="2:17" ht="11.45" customHeight="1" x14ac:dyDescent="0.2">
      <c r="B20" s="120">
        <v>11</v>
      </c>
      <c r="C20" s="175" t="s">
        <v>131</v>
      </c>
      <c r="D20" s="134">
        <v>11</v>
      </c>
      <c r="E20" s="176"/>
      <c r="F20" s="177">
        <f t="shared" si="0"/>
        <v>11</v>
      </c>
      <c r="G20" s="173">
        <v>19</v>
      </c>
      <c r="I20" s="174"/>
      <c r="J20" s="174"/>
      <c r="K20" s="174"/>
    </row>
    <row r="21" spans="2:17" ht="11.45" customHeight="1" x14ac:dyDescent="0.2">
      <c r="B21" s="1">
        <v>12</v>
      </c>
      <c r="C21" s="175" t="s">
        <v>132</v>
      </c>
      <c r="D21" s="134">
        <v>12</v>
      </c>
      <c r="E21" s="176"/>
      <c r="F21" s="177">
        <f t="shared" si="0"/>
        <v>12</v>
      </c>
      <c r="G21" s="173"/>
      <c r="H21" s="116"/>
      <c r="I21" s="174"/>
      <c r="J21" s="174"/>
      <c r="K21" s="174"/>
    </row>
    <row r="22" spans="2:17" ht="11.45" customHeight="1" x14ac:dyDescent="0.2">
      <c r="B22" s="1">
        <v>13</v>
      </c>
      <c r="C22" s="175" t="s">
        <v>101</v>
      </c>
      <c r="D22" s="134">
        <v>13</v>
      </c>
      <c r="E22" s="134">
        <v>14</v>
      </c>
      <c r="F22" s="173">
        <f t="shared" si="0"/>
        <v>27</v>
      </c>
      <c r="G22" s="173">
        <v>14</v>
      </c>
    </row>
    <row r="23" spans="2:17" ht="11.45" customHeight="1" x14ac:dyDescent="0.2">
      <c r="B23" s="1">
        <v>14</v>
      </c>
      <c r="C23" s="175" t="s">
        <v>100</v>
      </c>
      <c r="D23" s="134">
        <v>14</v>
      </c>
      <c r="E23" s="134">
        <v>6</v>
      </c>
      <c r="F23" s="173">
        <f t="shared" si="0"/>
        <v>20</v>
      </c>
      <c r="G23" s="173">
        <v>8</v>
      </c>
      <c r="H23" s="116"/>
      <c r="Q23" s="133"/>
    </row>
    <row r="24" spans="2:17" ht="11.45" customHeight="1" x14ac:dyDescent="0.2">
      <c r="B24" s="1">
        <v>15</v>
      </c>
      <c r="C24" s="175" t="s">
        <v>104</v>
      </c>
      <c r="D24" s="134">
        <v>15</v>
      </c>
      <c r="E24" s="134">
        <v>10</v>
      </c>
      <c r="F24" s="173">
        <f t="shared" si="0"/>
        <v>25</v>
      </c>
      <c r="G24" s="173">
        <v>12</v>
      </c>
    </row>
    <row r="25" spans="2:17" ht="11.45" customHeight="1" x14ac:dyDescent="0.2">
      <c r="B25" s="1">
        <v>16</v>
      </c>
      <c r="C25" s="134" t="s">
        <v>103</v>
      </c>
      <c r="D25" s="171">
        <v>16</v>
      </c>
      <c r="E25" s="172">
        <v>12</v>
      </c>
      <c r="F25" s="173">
        <f t="shared" si="0"/>
        <v>28</v>
      </c>
      <c r="G25" s="173">
        <v>15</v>
      </c>
      <c r="H25" s="116"/>
    </row>
    <row r="26" spans="2:17" ht="11.45" customHeight="1" x14ac:dyDescent="0.2">
      <c r="B26" s="1">
        <v>17</v>
      </c>
      <c r="C26" s="134" t="s">
        <v>106</v>
      </c>
      <c r="D26" s="171">
        <v>17</v>
      </c>
      <c r="E26" s="172">
        <v>15</v>
      </c>
      <c r="F26" s="173">
        <f t="shared" si="0"/>
        <v>32</v>
      </c>
      <c r="G26" s="173">
        <v>16</v>
      </c>
    </row>
    <row r="27" spans="2:17" ht="11.45" customHeight="1" x14ac:dyDescent="0.2">
      <c r="B27" s="1">
        <v>18</v>
      </c>
      <c r="C27" s="134" t="s">
        <v>107</v>
      </c>
      <c r="D27" s="171">
        <v>18</v>
      </c>
      <c r="E27" s="178"/>
      <c r="F27" s="177">
        <f t="shared" si="0"/>
        <v>18</v>
      </c>
      <c r="G27" s="173"/>
      <c r="H27" s="116"/>
    </row>
    <row r="28" spans="2:17" ht="11.45" customHeight="1" x14ac:dyDescent="0.2">
      <c r="B28" s="1">
        <v>19</v>
      </c>
      <c r="C28" s="134" t="s">
        <v>108</v>
      </c>
      <c r="D28" s="171">
        <v>19</v>
      </c>
      <c r="E28" s="172">
        <v>18</v>
      </c>
      <c r="F28" s="173">
        <f t="shared" si="0"/>
        <v>37</v>
      </c>
      <c r="G28" s="173">
        <v>18</v>
      </c>
    </row>
    <row r="29" spans="2:17" ht="11.45" customHeight="1" x14ac:dyDescent="0.2">
      <c r="B29" s="1">
        <v>20</v>
      </c>
      <c r="C29" s="134" t="s">
        <v>109</v>
      </c>
      <c r="D29" s="171">
        <v>20</v>
      </c>
      <c r="E29" s="172">
        <v>17</v>
      </c>
      <c r="F29" s="173">
        <f t="shared" si="0"/>
        <v>37</v>
      </c>
      <c r="G29" s="173">
        <v>17</v>
      </c>
    </row>
    <row r="30" spans="2:17" ht="11.45" customHeight="1" x14ac:dyDescent="0.2">
      <c r="B30" s="1">
        <v>21</v>
      </c>
      <c r="C30" s="134" t="s">
        <v>111</v>
      </c>
      <c r="D30" s="171">
        <v>21</v>
      </c>
      <c r="E30" s="172">
        <v>2</v>
      </c>
      <c r="F30" s="173">
        <f t="shared" si="0"/>
        <v>23</v>
      </c>
      <c r="G30" s="173">
        <v>11</v>
      </c>
    </row>
    <row r="31" spans="2:17" ht="11.45" customHeight="1" x14ac:dyDescent="0.2">
      <c r="B31" s="1">
        <v>22</v>
      </c>
      <c r="C31" s="134" t="s">
        <v>110</v>
      </c>
      <c r="D31" s="171">
        <v>22</v>
      </c>
      <c r="E31" s="178"/>
      <c r="F31" s="177">
        <f t="shared" si="0"/>
        <v>22</v>
      </c>
      <c r="G31" s="173"/>
      <c r="H31" s="116"/>
    </row>
    <row r="32" spans="2:17" ht="11.45" customHeight="1" x14ac:dyDescent="0.2">
      <c r="B32" s="1">
        <v>23</v>
      </c>
      <c r="C32" s="134" t="s">
        <v>112</v>
      </c>
      <c r="D32" s="171">
        <v>23</v>
      </c>
      <c r="E32" s="178"/>
      <c r="F32" s="177">
        <f t="shared" si="0"/>
        <v>23</v>
      </c>
      <c r="G32" s="173"/>
    </row>
    <row r="33" spans="2:11" ht="11.45" customHeight="1" x14ac:dyDescent="0.2">
      <c r="B33" s="1">
        <v>24</v>
      </c>
      <c r="C33" s="179" t="s">
        <v>113</v>
      </c>
      <c r="D33" s="171">
        <v>24</v>
      </c>
      <c r="E33" s="178"/>
      <c r="F33" s="177">
        <f t="shared" si="0"/>
        <v>24</v>
      </c>
      <c r="G33" s="173">
        <v>20</v>
      </c>
    </row>
    <row r="34" spans="2:11" ht="11.45" customHeight="1" x14ac:dyDescent="0.2">
      <c r="C34" s="180"/>
    </row>
    <row r="35" spans="2:11" ht="11.45" customHeight="1" x14ac:dyDescent="0.2">
      <c r="C35" s="235" t="s">
        <v>114</v>
      </c>
      <c r="D35" s="235"/>
      <c r="E35" s="235"/>
      <c r="I35" s="117"/>
    </row>
    <row r="36" spans="2:11" ht="11.45" customHeight="1" x14ac:dyDescent="0.25">
      <c r="C36" s="236" t="s">
        <v>115</v>
      </c>
      <c r="D36" s="236"/>
      <c r="E36" s="236"/>
    </row>
    <row r="37" spans="2:11" ht="11.45" customHeight="1" x14ac:dyDescent="0.2">
      <c r="C37" s="128"/>
      <c r="I37" s="116"/>
      <c r="K37" s="116"/>
    </row>
    <row r="38" spans="2:11" ht="11.45" customHeight="1" x14ac:dyDescent="0.2">
      <c r="C38" s="128"/>
    </row>
    <row r="39" spans="2:11" ht="11.45" customHeight="1" x14ac:dyDescent="0.2">
      <c r="I39" s="117"/>
    </row>
    <row r="40" spans="2:11" ht="11.45" customHeight="1" x14ac:dyDescent="0.2">
      <c r="I40" s="2"/>
    </row>
    <row r="41" spans="2:11" ht="11.45" customHeight="1" x14ac:dyDescent="0.2">
      <c r="I41" s="116"/>
      <c r="K41" s="116"/>
    </row>
    <row r="42" spans="2:11" ht="11.45" customHeight="1" x14ac:dyDescent="0.2"/>
    <row r="43" spans="2:11" ht="11.45" customHeight="1" x14ac:dyDescent="0.2">
      <c r="I43" s="117"/>
    </row>
    <row r="44" spans="2:11" ht="11.45" customHeight="1" x14ac:dyDescent="0.2"/>
    <row r="45" spans="2:11" ht="11.45" customHeight="1" x14ac:dyDescent="0.2">
      <c r="I45" s="116"/>
      <c r="K45" s="116"/>
    </row>
    <row r="46" spans="2:11" ht="11.45" customHeight="1" x14ac:dyDescent="0.2"/>
    <row r="47" spans="2:11" ht="11.45" customHeight="1" x14ac:dyDescent="0.2">
      <c r="I47" s="117"/>
    </row>
    <row r="48" spans="2:11" ht="11.45" customHeight="1" x14ac:dyDescent="0.2"/>
    <row r="49" spans="9:11" ht="11.45" customHeight="1" x14ac:dyDescent="0.2">
      <c r="I49" s="116"/>
      <c r="K49" s="116"/>
    </row>
    <row r="50" spans="9:11" ht="11.45" customHeight="1" x14ac:dyDescent="0.2"/>
    <row r="51" spans="9:11" ht="11.45" customHeight="1" x14ac:dyDescent="0.2">
      <c r="I51" s="117"/>
    </row>
    <row r="52" spans="9:11" ht="11.45" customHeight="1" x14ac:dyDescent="0.2"/>
    <row r="53" spans="9:11" ht="11.45" customHeight="1" x14ac:dyDescent="0.2">
      <c r="I53" s="116"/>
      <c r="K53" s="116"/>
    </row>
    <row r="54" spans="9:11" ht="11.45" customHeight="1" x14ac:dyDescent="0.2"/>
    <row r="55" spans="9:11" ht="11.45" customHeight="1" x14ac:dyDescent="0.2">
      <c r="I55" s="117"/>
    </row>
    <row r="56" spans="9:11" ht="11.45" customHeight="1" x14ac:dyDescent="0.2"/>
    <row r="57" spans="9:11" ht="11.45" customHeight="1" x14ac:dyDescent="0.2">
      <c r="I57" s="116"/>
      <c r="K57" s="116"/>
    </row>
    <row r="58" spans="9:11" ht="11.45" customHeight="1" x14ac:dyDescent="0.2"/>
    <row r="59" spans="9:11" ht="11.45" customHeight="1" x14ac:dyDescent="0.2"/>
    <row r="60" spans="9:11" ht="11.45" customHeight="1" x14ac:dyDescent="0.2"/>
    <row r="61" spans="9:11" ht="11.45" customHeight="1" x14ac:dyDescent="0.2"/>
    <row r="62" spans="9:11" ht="11.45" customHeight="1" x14ac:dyDescent="0.2"/>
    <row r="63" spans="9:11" ht="11.45" customHeight="1" x14ac:dyDescent="0.2"/>
    <row r="64" spans="9:11" ht="11.45" customHeight="1" x14ac:dyDescent="0.2"/>
    <row r="65" ht="11.45" customHeight="1" x14ac:dyDescent="0.2"/>
    <row r="66" ht="11.45" customHeight="1" x14ac:dyDescent="0.2"/>
    <row r="67" ht="11.45" customHeight="1" x14ac:dyDescent="0.2"/>
    <row r="68" ht="11.45" customHeight="1" x14ac:dyDescent="0.2"/>
  </sheetData>
  <mergeCells count="12">
    <mergeCell ref="C2:F2"/>
    <mergeCell ref="C3:F3"/>
    <mergeCell ref="C5:F5"/>
    <mergeCell ref="G8:G9"/>
    <mergeCell ref="C35:E35"/>
    <mergeCell ref="C36:E36"/>
    <mergeCell ref="C7:F7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Табл. 2лига</vt:lpstr>
      <vt:lpstr>Итог.2лига.</vt:lpstr>
      <vt:lpstr>Табл. 3лига.</vt:lpstr>
      <vt:lpstr>Финал 3лига</vt:lpstr>
      <vt:lpstr>Итог.3лига.</vt:lpstr>
    </vt:vector>
  </TitlesOfParts>
  <Company>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Герасимов</dc:creator>
  <cp:lastModifiedBy>Талап</cp:lastModifiedBy>
  <cp:lastPrinted>2019-10-01T12:42:46Z</cp:lastPrinted>
  <dcterms:created xsi:type="dcterms:W3CDTF">2006-07-02T19:20:38Z</dcterms:created>
  <dcterms:modified xsi:type="dcterms:W3CDTF">2022-12-20T15:39:25Z</dcterms:modified>
</cp:coreProperties>
</file>