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лап\Desktop\"/>
    </mc:Choice>
  </mc:AlternateContent>
  <bookViews>
    <workbookView xWindow="0" yWindow="0" windowWidth="20490" windowHeight="7155" activeTab="7"/>
  </bookViews>
  <sheets>
    <sheet name="Итог. 04." sheetId="22" r:id="rId1"/>
    <sheet name="Итог.07." sheetId="21" r:id="rId2"/>
    <sheet name="2 турнир.04." sheetId="16" r:id="rId3"/>
    <sheet name="Табл..04." sheetId="13" r:id="rId4"/>
    <sheet name="Свод..Ю.04" sheetId="4" r:id="rId5"/>
    <sheet name="Свод.Д.04." sheetId="3" r:id="rId6"/>
    <sheet name="2турнир.07." sheetId="17" r:id="rId7"/>
    <sheet name="Табл.07" sheetId="25" r:id="rId8"/>
  </sheets>
  <externalReferences>
    <externalReference r:id="rId9"/>
  </externalReferences>
  <calcPr calcId="152511"/>
</workbook>
</file>

<file path=xl/calcChain.xml><?xml version="1.0" encoding="utf-8"?>
<calcChain xmlns="http://schemas.openxmlformats.org/spreadsheetml/2006/main">
  <c r="BF239" i="25" l="1"/>
  <c r="BE239" i="25"/>
  <c r="BC239" i="25" s="1"/>
  <c r="AR239" i="25"/>
  <c r="BL238" i="25"/>
  <c r="BI238" i="25"/>
  <c r="BB238" i="25"/>
  <c r="BA238" i="25"/>
  <c r="AZ238" i="25"/>
  <c r="AY238" i="25"/>
  <c r="AX238" i="25"/>
  <c r="AW238" i="25"/>
  <c r="AV238" i="25"/>
  <c r="BD238" i="25" s="1"/>
  <c r="AQ238" i="25"/>
  <c r="AP238" i="25"/>
  <c r="AO238" i="25"/>
  <c r="AN238" i="25"/>
  <c r="AM238" i="25"/>
  <c r="AL238" i="25"/>
  <c r="AK238" i="25"/>
  <c r="AS238" i="25" s="1"/>
  <c r="AF238" i="25"/>
  <c r="AE238" i="25"/>
  <c r="AD238" i="25"/>
  <c r="AC238" i="25"/>
  <c r="AB238" i="25"/>
  <c r="AA238" i="25"/>
  <c r="Z238" i="25"/>
  <c r="Y238" i="25"/>
  <c r="X238" i="25"/>
  <c r="W238" i="25"/>
  <c r="V238" i="25"/>
  <c r="U238" i="25"/>
  <c r="T238" i="25"/>
  <c r="AH238" i="25" s="1"/>
  <c r="S238" i="25"/>
  <c r="BL237" i="25"/>
  <c r="BI237" i="25"/>
  <c r="BB237" i="25"/>
  <c r="BA237" i="25"/>
  <c r="AZ237" i="25"/>
  <c r="AY237" i="25"/>
  <c r="AX237" i="25"/>
  <c r="AW237" i="25"/>
  <c r="AV237" i="25"/>
  <c r="AQ237" i="25"/>
  <c r="AP237" i="25"/>
  <c r="AO237" i="25"/>
  <c r="AN237" i="25"/>
  <c r="AM237" i="25"/>
  <c r="AL237" i="25"/>
  <c r="AK237" i="25"/>
  <c r="AF237" i="25"/>
  <c r="AE237" i="25"/>
  <c r="AD237" i="25"/>
  <c r="AC237" i="25"/>
  <c r="AB237" i="25"/>
  <c r="AA237" i="25"/>
  <c r="Z237" i="25"/>
  <c r="Y237" i="25"/>
  <c r="X237" i="25"/>
  <c r="W237" i="25"/>
  <c r="V237" i="25"/>
  <c r="AH237" i="25" s="1"/>
  <c r="U237" i="25"/>
  <c r="T237" i="25"/>
  <c r="S237" i="25"/>
  <c r="AG237" i="25" s="1"/>
  <c r="BL236" i="25"/>
  <c r="BI236" i="25"/>
  <c r="BB236" i="25"/>
  <c r="BA236" i="25"/>
  <c r="AZ236" i="25"/>
  <c r="AY236" i="25"/>
  <c r="AX236" i="25"/>
  <c r="AW236" i="25"/>
  <c r="AV236" i="25"/>
  <c r="BD236" i="25" s="1"/>
  <c r="AQ236" i="25"/>
  <c r="AP236" i="25"/>
  <c r="AO236" i="25"/>
  <c r="AN236" i="25"/>
  <c r="AM236" i="25"/>
  <c r="AL236" i="25"/>
  <c r="AK236" i="25"/>
  <c r="AF236" i="25"/>
  <c r="AE236" i="25"/>
  <c r="AD236" i="25"/>
  <c r="AC236" i="25"/>
  <c r="AB236" i="25"/>
  <c r="AA236" i="25"/>
  <c r="Z236" i="25"/>
  <c r="Y236" i="25"/>
  <c r="X236" i="25"/>
  <c r="W236" i="25"/>
  <c r="V236" i="25"/>
  <c r="U236" i="25"/>
  <c r="AG236" i="25" s="1"/>
  <c r="T236" i="25"/>
  <c r="S236" i="25"/>
  <c r="BL235" i="25"/>
  <c r="BI235" i="25"/>
  <c r="BB235" i="25"/>
  <c r="BA235" i="25"/>
  <c r="AZ235" i="25"/>
  <c r="AY235" i="25"/>
  <c r="AX235" i="25"/>
  <c r="AW235" i="25"/>
  <c r="AV235" i="25"/>
  <c r="AQ235" i="25"/>
  <c r="AP235" i="25"/>
  <c r="AO235" i="25"/>
  <c r="AN235" i="25"/>
  <c r="AM235" i="25"/>
  <c r="AL235" i="25"/>
  <c r="AK235" i="25"/>
  <c r="AF235" i="25"/>
  <c r="AE235" i="25"/>
  <c r="AD235" i="25"/>
  <c r="AC235" i="25"/>
  <c r="AB235" i="25"/>
  <c r="AA235" i="25"/>
  <c r="Z235" i="25"/>
  <c r="Y235" i="25"/>
  <c r="X235" i="25"/>
  <c r="W235" i="25"/>
  <c r="V235" i="25"/>
  <c r="U235" i="25"/>
  <c r="T235" i="25"/>
  <c r="S235" i="25"/>
  <c r="BL234" i="25"/>
  <c r="BI234" i="25"/>
  <c r="BB234" i="25"/>
  <c r="BA234" i="25"/>
  <c r="AZ234" i="25"/>
  <c r="AY234" i="25"/>
  <c r="AX234" i="25"/>
  <c r="AW234" i="25"/>
  <c r="AV234" i="25"/>
  <c r="BD234" i="25" s="1"/>
  <c r="AQ234" i="25"/>
  <c r="AP234" i="25"/>
  <c r="AO234" i="25"/>
  <c r="AN234" i="25"/>
  <c r="AM234" i="25"/>
  <c r="AL234" i="25"/>
  <c r="AK234" i="25"/>
  <c r="AF234" i="25"/>
  <c r="AE234" i="25"/>
  <c r="AD234" i="25"/>
  <c r="AC234" i="25"/>
  <c r="AB234" i="25"/>
  <c r="AA234" i="25"/>
  <c r="Z234" i="25"/>
  <c r="Y234" i="25"/>
  <c r="X234" i="25"/>
  <c r="W234" i="25"/>
  <c r="V234" i="25"/>
  <c r="U234" i="25"/>
  <c r="T234" i="25"/>
  <c r="AH234" i="25" s="1"/>
  <c r="S234" i="25"/>
  <c r="BL233" i="25"/>
  <c r="BI233" i="25"/>
  <c r="BB233" i="25"/>
  <c r="BA233" i="25"/>
  <c r="AZ233" i="25"/>
  <c r="AY233" i="25"/>
  <c r="AX233" i="25"/>
  <c r="AW233" i="25"/>
  <c r="AV233" i="25"/>
  <c r="AQ233" i="25"/>
  <c r="AP233" i="25"/>
  <c r="AO233" i="25"/>
  <c r="AN233" i="25"/>
  <c r="AM233" i="25"/>
  <c r="AL233" i="25"/>
  <c r="AK233" i="25"/>
  <c r="AF233" i="25"/>
  <c r="AE233" i="25"/>
  <c r="AD233" i="25"/>
  <c r="AC233" i="25"/>
  <c r="AB233" i="25"/>
  <c r="AA233" i="25"/>
  <c r="Z233" i="25"/>
  <c r="Y233" i="25"/>
  <c r="X233" i="25"/>
  <c r="W233" i="25"/>
  <c r="V233" i="25"/>
  <c r="AH233" i="25" s="1"/>
  <c r="U233" i="25"/>
  <c r="T233" i="25"/>
  <c r="S233" i="25"/>
  <c r="BL232" i="25"/>
  <c r="BI232" i="25"/>
  <c r="BB232" i="25"/>
  <c r="BA232" i="25"/>
  <c r="AZ232" i="25"/>
  <c r="AY232" i="25"/>
  <c r="AX232" i="25"/>
  <c r="AW232" i="25"/>
  <c r="AV232" i="25"/>
  <c r="BD232" i="25" s="1"/>
  <c r="AQ232" i="25"/>
  <c r="AP232" i="25"/>
  <c r="AO232" i="25"/>
  <c r="AN232" i="25"/>
  <c r="AM232" i="25"/>
  <c r="AL232" i="25"/>
  <c r="AK232" i="25"/>
  <c r="AF232" i="25"/>
  <c r="AE232" i="25"/>
  <c r="AD232" i="25"/>
  <c r="AC232" i="25"/>
  <c r="AB232" i="25"/>
  <c r="AA232" i="25"/>
  <c r="Z232" i="25"/>
  <c r="Y232" i="25"/>
  <c r="X232" i="25"/>
  <c r="W232" i="25"/>
  <c r="V232" i="25"/>
  <c r="U232" i="25"/>
  <c r="AG232" i="25" s="1"/>
  <c r="T232" i="25"/>
  <c r="AH232" i="25" s="1"/>
  <c r="S232" i="25"/>
  <c r="BL231" i="25"/>
  <c r="BI231" i="25"/>
  <c r="BB231" i="25"/>
  <c r="BA231" i="25"/>
  <c r="AZ231" i="25"/>
  <c r="AY231" i="25"/>
  <c r="AX231" i="25"/>
  <c r="AW231" i="25"/>
  <c r="AV231" i="25"/>
  <c r="AQ231" i="25"/>
  <c r="AP231" i="25"/>
  <c r="AO231" i="25"/>
  <c r="AN231" i="25"/>
  <c r="AM231" i="25"/>
  <c r="AL231" i="25"/>
  <c r="AK231" i="25"/>
  <c r="AF231" i="25"/>
  <c r="AE231" i="25"/>
  <c r="AD231" i="25"/>
  <c r="AC231" i="25"/>
  <c r="AB231" i="25"/>
  <c r="AA231" i="25"/>
  <c r="Z231" i="25"/>
  <c r="Y231" i="25"/>
  <c r="X231" i="25"/>
  <c r="W231" i="25"/>
  <c r="V231" i="25"/>
  <c r="AH231" i="25" s="1"/>
  <c r="U231" i="25"/>
  <c r="T231" i="25"/>
  <c r="S231" i="25"/>
  <c r="AG231" i="25" s="1"/>
  <c r="BL230" i="25"/>
  <c r="BI230" i="25"/>
  <c r="BB230" i="25"/>
  <c r="BA230" i="25"/>
  <c r="AZ230" i="25"/>
  <c r="AY230" i="25"/>
  <c r="AX230" i="25"/>
  <c r="AW230" i="25"/>
  <c r="AV230" i="25"/>
  <c r="BD230" i="25" s="1"/>
  <c r="AQ230" i="25"/>
  <c r="AP230" i="25"/>
  <c r="AO230" i="25"/>
  <c r="AN230" i="25"/>
  <c r="AM230" i="25"/>
  <c r="AL230" i="25"/>
  <c r="AK230" i="25"/>
  <c r="AF230" i="25"/>
  <c r="AE230" i="25"/>
  <c r="AD230" i="25"/>
  <c r="AC230" i="25"/>
  <c r="AB230" i="25"/>
  <c r="AA230" i="25"/>
  <c r="Z230" i="25"/>
  <c r="Y230" i="25"/>
  <c r="X230" i="25"/>
  <c r="W230" i="25"/>
  <c r="V230" i="25"/>
  <c r="U230" i="25"/>
  <c r="AG230" i="25" s="1"/>
  <c r="T230" i="25"/>
  <c r="S230" i="25"/>
  <c r="BL229" i="25"/>
  <c r="BI229" i="25"/>
  <c r="BB229" i="25"/>
  <c r="BA229" i="25"/>
  <c r="AZ229" i="25"/>
  <c r="AY229" i="25"/>
  <c r="AX229" i="25"/>
  <c r="AW229" i="25"/>
  <c r="AV229" i="25"/>
  <c r="AQ229" i="25"/>
  <c r="AP229" i="25"/>
  <c r="AO229" i="25"/>
  <c r="AN229" i="25"/>
  <c r="AM229" i="25"/>
  <c r="AL229" i="25"/>
  <c r="AK229" i="25"/>
  <c r="AF229" i="25"/>
  <c r="AE229" i="25"/>
  <c r="AD229" i="25"/>
  <c r="AC229" i="25"/>
  <c r="AB229" i="25"/>
  <c r="AA229" i="25"/>
  <c r="Z229" i="25"/>
  <c r="Y229" i="25"/>
  <c r="X229" i="25"/>
  <c r="W229" i="25"/>
  <c r="V229" i="25"/>
  <c r="U229" i="25"/>
  <c r="T229" i="25"/>
  <c r="S229" i="25"/>
  <c r="AG229" i="25" s="1"/>
  <c r="BL228" i="25"/>
  <c r="BI228" i="25"/>
  <c r="BB228" i="25"/>
  <c r="BA228" i="25"/>
  <c r="AZ228" i="25"/>
  <c r="AY228" i="25"/>
  <c r="AX228" i="25"/>
  <c r="AW228" i="25"/>
  <c r="AV228" i="25"/>
  <c r="BD228" i="25" s="1"/>
  <c r="AQ228" i="25"/>
  <c r="AP228" i="25"/>
  <c r="AO228" i="25"/>
  <c r="AN228" i="25"/>
  <c r="AM228" i="25"/>
  <c r="AL228" i="25"/>
  <c r="AK228" i="25"/>
  <c r="AF228" i="25"/>
  <c r="AE228" i="25"/>
  <c r="AD228" i="25"/>
  <c r="AC228" i="25"/>
  <c r="AB228" i="25"/>
  <c r="AA228" i="25"/>
  <c r="Z228" i="25"/>
  <c r="Y228" i="25"/>
  <c r="X228" i="25"/>
  <c r="W228" i="25"/>
  <c r="V228" i="25"/>
  <c r="U228" i="25"/>
  <c r="T228" i="25"/>
  <c r="S228" i="25"/>
  <c r="BL227" i="25"/>
  <c r="BI227" i="25"/>
  <c r="BB227" i="25"/>
  <c r="BA227" i="25"/>
  <c r="AZ227" i="25"/>
  <c r="AY227" i="25"/>
  <c r="AX227" i="25"/>
  <c r="AW227" i="25"/>
  <c r="AV227" i="25"/>
  <c r="AQ227" i="25"/>
  <c r="AP227" i="25"/>
  <c r="AO227" i="25"/>
  <c r="AN227" i="25"/>
  <c r="AM227" i="25"/>
  <c r="AL227" i="25"/>
  <c r="AK227" i="25"/>
  <c r="AF227" i="25"/>
  <c r="AE227" i="25"/>
  <c r="AD227" i="25"/>
  <c r="AC227" i="25"/>
  <c r="AB227" i="25"/>
  <c r="AA227" i="25"/>
  <c r="Z227" i="25"/>
  <c r="Y227" i="25"/>
  <c r="X227" i="25"/>
  <c r="W227" i="25"/>
  <c r="V227" i="25"/>
  <c r="U227" i="25"/>
  <c r="T227" i="25"/>
  <c r="S227" i="25"/>
  <c r="BL226" i="25"/>
  <c r="BI226" i="25"/>
  <c r="BB226" i="25"/>
  <c r="BA226" i="25"/>
  <c r="AZ226" i="25"/>
  <c r="AY226" i="25"/>
  <c r="AX226" i="25"/>
  <c r="AW226" i="25"/>
  <c r="AV226" i="25"/>
  <c r="BD226" i="25" s="1"/>
  <c r="AQ226" i="25"/>
  <c r="AP226" i="25"/>
  <c r="AO226" i="25"/>
  <c r="AN226" i="25"/>
  <c r="AM226" i="25"/>
  <c r="AL226" i="25"/>
  <c r="AK226" i="25"/>
  <c r="AF226" i="25"/>
  <c r="AE226" i="25"/>
  <c r="AD226" i="25"/>
  <c r="AC226" i="25"/>
  <c r="AB226" i="25"/>
  <c r="AA226" i="25"/>
  <c r="Z226" i="25"/>
  <c r="Y226" i="25"/>
  <c r="X226" i="25"/>
  <c r="W226" i="25"/>
  <c r="V226" i="25"/>
  <c r="U226" i="25"/>
  <c r="T226" i="25"/>
  <c r="S226" i="25"/>
  <c r="BL225" i="25"/>
  <c r="BI225" i="25"/>
  <c r="BB225" i="25"/>
  <c r="BA225" i="25"/>
  <c r="AZ225" i="25"/>
  <c r="AY225" i="25"/>
  <c r="AX225" i="25"/>
  <c r="AW225" i="25"/>
  <c r="AV225" i="25"/>
  <c r="AQ225" i="25"/>
  <c r="AP225" i="25"/>
  <c r="AO225" i="25"/>
  <c r="AN225" i="25"/>
  <c r="AM225" i="25"/>
  <c r="AL225" i="25"/>
  <c r="AK225" i="25"/>
  <c r="AF225" i="25"/>
  <c r="AE225" i="25"/>
  <c r="AD225" i="25"/>
  <c r="AC225" i="25"/>
  <c r="AB225" i="25"/>
  <c r="AA225" i="25"/>
  <c r="Z225" i="25"/>
  <c r="Y225" i="25"/>
  <c r="X225" i="25"/>
  <c r="W225" i="25"/>
  <c r="V225" i="25"/>
  <c r="U225" i="25"/>
  <c r="T225" i="25"/>
  <c r="S225" i="25"/>
  <c r="AG225" i="25" s="1"/>
  <c r="BL224" i="25"/>
  <c r="BI224" i="25"/>
  <c r="BB224" i="25"/>
  <c r="BA224" i="25"/>
  <c r="AZ224" i="25"/>
  <c r="AY224" i="25"/>
  <c r="AX224" i="25"/>
  <c r="AW224" i="25"/>
  <c r="AV224" i="25"/>
  <c r="AQ224" i="25"/>
  <c r="AP224" i="25"/>
  <c r="AO224" i="25"/>
  <c r="AN224" i="25"/>
  <c r="AM224" i="25"/>
  <c r="AL224" i="25"/>
  <c r="AK224" i="25"/>
  <c r="AF224" i="25"/>
  <c r="AE224" i="25"/>
  <c r="AD224" i="25"/>
  <c r="AC224" i="25"/>
  <c r="AB224" i="25"/>
  <c r="AA224" i="25"/>
  <c r="Z224" i="25"/>
  <c r="Y224" i="25"/>
  <c r="X224" i="25"/>
  <c r="W224" i="25"/>
  <c r="V224" i="25"/>
  <c r="U224" i="25"/>
  <c r="T224" i="25"/>
  <c r="S224" i="25"/>
  <c r="BL223" i="25"/>
  <c r="BI223" i="25"/>
  <c r="BB223" i="25"/>
  <c r="BA223" i="25"/>
  <c r="AZ223" i="25"/>
  <c r="AY223" i="25"/>
  <c r="AX223" i="25"/>
  <c r="AW223" i="25"/>
  <c r="AV223" i="25"/>
  <c r="AQ223" i="25"/>
  <c r="AP223" i="25"/>
  <c r="AO223" i="25"/>
  <c r="AN223" i="25"/>
  <c r="AM223" i="25"/>
  <c r="AL223" i="25"/>
  <c r="AK223" i="25"/>
  <c r="AF223" i="25"/>
  <c r="AE223" i="25"/>
  <c r="AD223" i="25"/>
  <c r="AC223" i="25"/>
  <c r="AB223" i="25"/>
  <c r="AA223" i="25"/>
  <c r="Z223" i="25"/>
  <c r="Y223" i="25"/>
  <c r="X223" i="25"/>
  <c r="W223" i="25"/>
  <c r="V223" i="25"/>
  <c r="U223" i="25"/>
  <c r="T223" i="25"/>
  <c r="S223" i="25"/>
  <c r="AG223" i="25" s="1"/>
  <c r="BL222" i="25"/>
  <c r="BI222" i="25"/>
  <c r="BB222" i="25"/>
  <c r="BA222" i="25"/>
  <c r="AZ222" i="25"/>
  <c r="AY222" i="25"/>
  <c r="AX222" i="25"/>
  <c r="AW222" i="25"/>
  <c r="AV222" i="25"/>
  <c r="AQ222" i="25"/>
  <c r="AP222" i="25"/>
  <c r="AO222" i="25"/>
  <c r="AN222" i="25"/>
  <c r="AM222" i="25"/>
  <c r="AL222" i="25"/>
  <c r="AK222" i="25"/>
  <c r="AF222" i="25"/>
  <c r="AE222" i="25"/>
  <c r="AD222" i="25"/>
  <c r="AC222" i="25"/>
  <c r="AB222" i="25"/>
  <c r="AA222" i="25"/>
  <c r="Z222" i="25"/>
  <c r="Y222" i="25"/>
  <c r="X222" i="25"/>
  <c r="W222" i="25"/>
  <c r="V222" i="25"/>
  <c r="U222" i="25"/>
  <c r="AG222" i="25" s="1"/>
  <c r="T222" i="25"/>
  <c r="S222" i="25"/>
  <c r="BL221" i="25"/>
  <c r="BI221" i="25"/>
  <c r="BB221" i="25"/>
  <c r="BA221" i="25"/>
  <c r="AZ221" i="25"/>
  <c r="AY221" i="25"/>
  <c r="AX221" i="25"/>
  <c r="AW221" i="25"/>
  <c r="AV221" i="25"/>
  <c r="AQ221" i="25"/>
  <c r="AP221" i="25"/>
  <c r="AO221" i="25"/>
  <c r="AN221" i="25"/>
  <c r="AM221" i="25"/>
  <c r="AL221" i="25"/>
  <c r="AK221" i="25"/>
  <c r="AF221" i="25"/>
  <c r="AE221" i="25"/>
  <c r="AD221" i="25"/>
  <c r="AC221" i="25"/>
  <c r="AB221" i="25"/>
  <c r="AA221" i="25"/>
  <c r="Z221" i="25"/>
  <c r="Y221" i="25"/>
  <c r="X221" i="25"/>
  <c r="W221" i="25"/>
  <c r="V221" i="25"/>
  <c r="U221" i="25"/>
  <c r="T221" i="25"/>
  <c r="S221" i="25"/>
  <c r="BL220" i="25"/>
  <c r="BI220" i="25"/>
  <c r="BB220" i="25"/>
  <c r="BA220" i="25"/>
  <c r="AZ220" i="25"/>
  <c r="AY220" i="25"/>
  <c r="AX220" i="25"/>
  <c r="AW220" i="25"/>
  <c r="AV220" i="25"/>
  <c r="AQ220" i="25"/>
  <c r="AP220" i="25"/>
  <c r="AO220" i="25"/>
  <c r="AN220" i="25"/>
  <c r="AM220" i="25"/>
  <c r="AL220" i="25"/>
  <c r="AK220" i="25"/>
  <c r="AF220" i="25"/>
  <c r="AE220" i="25"/>
  <c r="AD220" i="25"/>
  <c r="AC220" i="25"/>
  <c r="AB220" i="25"/>
  <c r="AA220" i="25"/>
  <c r="Z220" i="25"/>
  <c r="Y220" i="25"/>
  <c r="X220" i="25"/>
  <c r="W220" i="25"/>
  <c r="V220" i="25"/>
  <c r="U220" i="25"/>
  <c r="T220" i="25"/>
  <c r="S220" i="25"/>
  <c r="BL219" i="25"/>
  <c r="BI219" i="25"/>
  <c r="BB219" i="25"/>
  <c r="BA219" i="25"/>
  <c r="AZ219" i="25"/>
  <c r="AY219" i="25"/>
  <c r="AX219" i="25"/>
  <c r="AW219" i="25"/>
  <c r="AV219" i="25"/>
  <c r="AQ219" i="25"/>
  <c r="AP219" i="25"/>
  <c r="AO219" i="25"/>
  <c r="AN219" i="25"/>
  <c r="AM219" i="25"/>
  <c r="AL219" i="25"/>
  <c r="AK219" i="25"/>
  <c r="AF219" i="25"/>
  <c r="AE219" i="25"/>
  <c r="AD219" i="25"/>
  <c r="AC219" i="25"/>
  <c r="AB219" i="25"/>
  <c r="AA219" i="25"/>
  <c r="Z219" i="25"/>
  <c r="Y219" i="25"/>
  <c r="X219" i="25"/>
  <c r="W219" i="25"/>
  <c r="V219" i="25"/>
  <c r="U219" i="25"/>
  <c r="T219" i="25"/>
  <c r="S219" i="25"/>
  <c r="AG219" i="25" s="1"/>
  <c r="BL218" i="25"/>
  <c r="BI218" i="25"/>
  <c r="BB218" i="25"/>
  <c r="BA218" i="25"/>
  <c r="AZ218" i="25"/>
  <c r="AY218" i="25"/>
  <c r="AX218" i="25"/>
  <c r="AW218" i="25"/>
  <c r="AV218" i="25"/>
  <c r="AQ218" i="25"/>
  <c r="AP218" i="25"/>
  <c r="AO218" i="25"/>
  <c r="AN218" i="25"/>
  <c r="AM218" i="25"/>
  <c r="AL218" i="25"/>
  <c r="AK218" i="25"/>
  <c r="AF218" i="25"/>
  <c r="AE218" i="25"/>
  <c r="AD218" i="25"/>
  <c r="AC218" i="25"/>
  <c r="AB218" i="25"/>
  <c r="AA218" i="25"/>
  <c r="Z218" i="25"/>
  <c r="Y218" i="25"/>
  <c r="X218" i="25"/>
  <c r="W218" i="25"/>
  <c r="V218" i="25"/>
  <c r="U218" i="25"/>
  <c r="T218" i="25"/>
  <c r="S218" i="25"/>
  <c r="B218" i="25"/>
  <c r="BH220" i="25" s="1"/>
  <c r="BL217" i="25"/>
  <c r="BI217" i="25"/>
  <c r="BB217" i="25"/>
  <c r="BA217" i="25"/>
  <c r="AZ217" i="25"/>
  <c r="AY217" i="25"/>
  <c r="AX217" i="25"/>
  <c r="AW217" i="25"/>
  <c r="AV217" i="25"/>
  <c r="AQ217" i="25"/>
  <c r="AP217" i="25"/>
  <c r="AO217" i="25"/>
  <c r="AN217" i="25"/>
  <c r="AM217" i="25"/>
  <c r="AL217" i="25"/>
  <c r="AK217" i="25"/>
  <c r="AF217" i="25"/>
  <c r="AE217" i="25"/>
  <c r="AD217" i="25"/>
  <c r="AC217" i="25"/>
  <c r="AB217" i="25"/>
  <c r="AA217" i="25"/>
  <c r="Z217" i="25"/>
  <c r="Y217" i="25"/>
  <c r="X217" i="25"/>
  <c r="W217" i="25"/>
  <c r="V217" i="25"/>
  <c r="U217" i="25"/>
  <c r="T217" i="25"/>
  <c r="AH217" i="25" s="1"/>
  <c r="S217" i="25"/>
  <c r="B217" i="25"/>
  <c r="BH225" i="25" s="1"/>
  <c r="BL216" i="25"/>
  <c r="BI216" i="25"/>
  <c r="BB216" i="25"/>
  <c r="BA216" i="25"/>
  <c r="AZ216" i="25"/>
  <c r="AY216" i="25"/>
  <c r="AX216" i="25"/>
  <c r="AW216" i="25"/>
  <c r="AV216" i="25"/>
  <c r="AQ216" i="25"/>
  <c r="AP216" i="25"/>
  <c r="AO216" i="25"/>
  <c r="AN216" i="25"/>
  <c r="AM216" i="25"/>
  <c r="AL216" i="25"/>
  <c r="AK216" i="25"/>
  <c r="AF216" i="25"/>
  <c r="AE216" i="25"/>
  <c r="AD216" i="25"/>
  <c r="AC216" i="25"/>
  <c r="AB216" i="25"/>
  <c r="AA216" i="25"/>
  <c r="Z216" i="25"/>
  <c r="Y216" i="25"/>
  <c r="X216" i="25"/>
  <c r="W216" i="25"/>
  <c r="V216" i="25"/>
  <c r="U216" i="25"/>
  <c r="T216" i="25"/>
  <c r="S216" i="25"/>
  <c r="B216" i="25"/>
  <c r="BH221" i="25" s="1"/>
  <c r="BL215" i="25"/>
  <c r="BI215" i="25"/>
  <c r="BB215" i="25"/>
  <c r="BA215" i="25"/>
  <c r="AZ215" i="25"/>
  <c r="AY215" i="25"/>
  <c r="AX215" i="25"/>
  <c r="AW215" i="25"/>
  <c r="AV215" i="25"/>
  <c r="AQ215" i="25"/>
  <c r="AP215" i="25"/>
  <c r="AO215" i="25"/>
  <c r="AN215" i="25"/>
  <c r="AM215" i="25"/>
  <c r="AL215" i="25"/>
  <c r="AK215" i="25"/>
  <c r="AF215" i="25"/>
  <c r="AE215" i="25"/>
  <c r="AD215" i="25"/>
  <c r="AC215" i="25"/>
  <c r="AB215" i="25"/>
  <c r="AA215" i="25"/>
  <c r="Z215" i="25"/>
  <c r="Y215" i="25"/>
  <c r="X215" i="25"/>
  <c r="W215" i="25"/>
  <c r="V215" i="25"/>
  <c r="AH215" i="25" s="1"/>
  <c r="U215" i="25"/>
  <c r="T215" i="25"/>
  <c r="S215" i="25"/>
  <c r="B215" i="25"/>
  <c r="BP214" i="25"/>
  <c r="BL214" i="25"/>
  <c r="BI214" i="25"/>
  <c r="BB214" i="25"/>
  <c r="BA214" i="25"/>
  <c r="AZ214" i="25"/>
  <c r="AY214" i="25"/>
  <c r="AX214" i="25"/>
  <c r="AW214" i="25"/>
  <c r="AV214" i="25"/>
  <c r="AQ214" i="25"/>
  <c r="AP214" i="25"/>
  <c r="AO214" i="25"/>
  <c r="AN214" i="25"/>
  <c r="AM214" i="25"/>
  <c r="AL214" i="25"/>
  <c r="AK214" i="25"/>
  <c r="AF214" i="25"/>
  <c r="AE214" i="25"/>
  <c r="AD214" i="25"/>
  <c r="AC214" i="25"/>
  <c r="AB214" i="25"/>
  <c r="AA214" i="25"/>
  <c r="Z214" i="25"/>
  <c r="Y214" i="25"/>
  <c r="X214" i="25"/>
  <c r="W214" i="25"/>
  <c r="V214" i="25"/>
  <c r="U214" i="25"/>
  <c r="T214" i="25"/>
  <c r="S214" i="25"/>
  <c r="B214" i="25"/>
  <c r="BG214" i="25" s="1"/>
  <c r="BL213" i="25"/>
  <c r="BI213" i="25"/>
  <c r="BB213" i="25"/>
  <c r="BA213" i="25"/>
  <c r="AZ213" i="25"/>
  <c r="AY213" i="25"/>
  <c r="AX213" i="25"/>
  <c r="AW213" i="25"/>
  <c r="AV213" i="25"/>
  <c r="AQ213" i="25"/>
  <c r="AP213" i="25"/>
  <c r="AO213" i="25"/>
  <c r="AN213" i="25"/>
  <c r="AM213" i="25"/>
  <c r="AL213" i="25"/>
  <c r="AK213" i="25"/>
  <c r="AF213" i="25"/>
  <c r="AE213" i="25"/>
  <c r="AD213" i="25"/>
  <c r="AC213" i="25"/>
  <c r="AB213" i="25"/>
  <c r="AA213" i="25"/>
  <c r="Z213" i="25"/>
  <c r="Y213" i="25"/>
  <c r="X213" i="25"/>
  <c r="W213" i="25"/>
  <c r="V213" i="25"/>
  <c r="U213" i="25"/>
  <c r="T213" i="25"/>
  <c r="S213" i="25"/>
  <c r="B213" i="25"/>
  <c r="BG217" i="25" s="1"/>
  <c r="BL212" i="25"/>
  <c r="BI212" i="25"/>
  <c r="BB212" i="25"/>
  <c r="BA212" i="25"/>
  <c r="AZ212" i="25"/>
  <c r="AY212" i="25"/>
  <c r="AX212" i="25"/>
  <c r="AW212" i="25"/>
  <c r="AV212" i="25"/>
  <c r="AQ212" i="25"/>
  <c r="AP212" i="25"/>
  <c r="AO212" i="25"/>
  <c r="AN212" i="25"/>
  <c r="AM212" i="25"/>
  <c r="AL212" i="25"/>
  <c r="AK212" i="25"/>
  <c r="AF212" i="25"/>
  <c r="AE212" i="25"/>
  <c r="AD212" i="25"/>
  <c r="AC212" i="25"/>
  <c r="AB212" i="25"/>
  <c r="AA212" i="25"/>
  <c r="Z212" i="25"/>
  <c r="Y212" i="25"/>
  <c r="X212" i="25"/>
  <c r="W212" i="25"/>
  <c r="V212" i="25"/>
  <c r="U212" i="25"/>
  <c r="T212" i="25"/>
  <c r="S212" i="25"/>
  <c r="B212" i="25"/>
  <c r="BQ221" i="25" s="1"/>
  <c r="BL211" i="25"/>
  <c r="BJ211" i="25"/>
  <c r="BJ212" i="25" s="1"/>
  <c r="BJ213" i="25" s="1"/>
  <c r="BJ214" i="25" s="1"/>
  <c r="BJ215" i="25" s="1"/>
  <c r="BJ216" i="25" s="1"/>
  <c r="BJ217" i="25" s="1"/>
  <c r="BJ218" i="25" s="1"/>
  <c r="BJ219" i="25" s="1"/>
  <c r="BJ220" i="25" s="1"/>
  <c r="BJ221" i="25" s="1"/>
  <c r="BJ222" i="25" s="1"/>
  <c r="BJ223" i="25" s="1"/>
  <c r="BJ224" i="25" s="1"/>
  <c r="BJ225" i="25" s="1"/>
  <c r="BJ226" i="25" s="1"/>
  <c r="BJ227" i="25" s="1"/>
  <c r="BJ228" i="25" s="1"/>
  <c r="BJ229" i="25" s="1"/>
  <c r="BJ230" i="25" s="1"/>
  <c r="BJ231" i="25" s="1"/>
  <c r="BJ232" i="25" s="1"/>
  <c r="BJ233" i="25" s="1"/>
  <c r="BJ234" i="25" s="1"/>
  <c r="BJ235" i="25" s="1"/>
  <c r="BJ236" i="25" s="1"/>
  <c r="BJ237" i="25" s="1"/>
  <c r="BJ238" i="25" s="1"/>
  <c r="BI211" i="25"/>
  <c r="BB211" i="25"/>
  <c r="BA211" i="25"/>
  <c r="AZ211" i="25"/>
  <c r="AY211" i="25"/>
  <c r="AX211" i="25"/>
  <c r="AW211" i="25"/>
  <c r="AV211" i="25"/>
  <c r="AQ211" i="25"/>
  <c r="AP211" i="25"/>
  <c r="AO211" i="25"/>
  <c r="AN211" i="25"/>
  <c r="AM211" i="25"/>
  <c r="AL211" i="25"/>
  <c r="AK211" i="25"/>
  <c r="AF211" i="25"/>
  <c r="AE211" i="25"/>
  <c r="AD211" i="25"/>
  <c r="AC211" i="25"/>
  <c r="AB211" i="25"/>
  <c r="AA211" i="25"/>
  <c r="Z211" i="25"/>
  <c r="Y211" i="25"/>
  <c r="X211" i="25"/>
  <c r="W211" i="25"/>
  <c r="V211" i="25"/>
  <c r="U211" i="25"/>
  <c r="T211" i="25"/>
  <c r="S211" i="25"/>
  <c r="B211" i="25"/>
  <c r="BF210" i="25"/>
  <c r="BE210" i="25"/>
  <c r="BC210" i="25" s="1"/>
  <c r="AR210" i="25"/>
  <c r="BL209" i="25"/>
  <c r="BI209" i="25"/>
  <c r="BB209" i="25"/>
  <c r="BA209" i="25"/>
  <c r="AZ209" i="25"/>
  <c r="AY209" i="25"/>
  <c r="AX209" i="25"/>
  <c r="AW209" i="25"/>
  <c r="AV209" i="25"/>
  <c r="AQ209" i="25"/>
  <c r="AP209" i="25"/>
  <c r="AO209" i="25"/>
  <c r="AN209" i="25"/>
  <c r="AM209" i="25"/>
  <c r="AL209" i="25"/>
  <c r="AK209" i="25"/>
  <c r="AF209" i="25"/>
  <c r="AE209" i="25"/>
  <c r="AD209" i="25"/>
  <c r="AC209" i="25"/>
  <c r="AB209" i="25"/>
  <c r="AA209" i="25"/>
  <c r="Z209" i="25"/>
  <c r="Y209" i="25"/>
  <c r="X209" i="25"/>
  <c r="W209" i="25"/>
  <c r="V209" i="25"/>
  <c r="U209" i="25"/>
  <c r="T209" i="25"/>
  <c r="S209" i="25"/>
  <c r="BL208" i="25"/>
  <c r="BI208" i="25"/>
  <c r="BB208" i="25"/>
  <c r="BA208" i="25"/>
  <c r="AZ208" i="25"/>
  <c r="AY208" i="25"/>
  <c r="AX208" i="25"/>
  <c r="AW208" i="25"/>
  <c r="AV208" i="25"/>
  <c r="AQ208" i="25"/>
  <c r="AP208" i="25"/>
  <c r="AO208" i="25"/>
  <c r="AN208" i="25"/>
  <c r="AM208" i="25"/>
  <c r="AL208" i="25"/>
  <c r="AK208" i="25"/>
  <c r="AF208" i="25"/>
  <c r="AE208" i="25"/>
  <c r="AD208" i="25"/>
  <c r="AC208" i="25"/>
  <c r="AB208" i="25"/>
  <c r="AA208" i="25"/>
  <c r="Z208" i="25"/>
  <c r="Y208" i="25"/>
  <c r="X208" i="25"/>
  <c r="W208" i="25"/>
  <c r="V208" i="25"/>
  <c r="U208" i="25"/>
  <c r="T208" i="25"/>
  <c r="S208" i="25"/>
  <c r="BL207" i="25"/>
  <c r="BI207" i="25"/>
  <c r="BB207" i="25"/>
  <c r="BA207" i="25"/>
  <c r="AZ207" i="25"/>
  <c r="AY207" i="25"/>
  <c r="AX207" i="25"/>
  <c r="AW207" i="25"/>
  <c r="AV207" i="25"/>
  <c r="AQ207" i="25"/>
  <c r="AP207" i="25"/>
  <c r="AO207" i="25"/>
  <c r="AN207" i="25"/>
  <c r="AM207" i="25"/>
  <c r="AL207" i="25"/>
  <c r="AK207" i="25"/>
  <c r="AF207" i="25"/>
  <c r="AE207" i="25"/>
  <c r="AD207" i="25"/>
  <c r="AC207" i="25"/>
  <c r="AB207" i="25"/>
  <c r="AA207" i="25"/>
  <c r="Z207" i="25"/>
  <c r="Y207" i="25"/>
  <c r="X207" i="25"/>
  <c r="W207" i="25"/>
  <c r="V207" i="25"/>
  <c r="U207" i="25"/>
  <c r="T207" i="25"/>
  <c r="S207" i="25"/>
  <c r="BL206" i="25"/>
  <c r="BI206" i="25"/>
  <c r="BB206" i="25"/>
  <c r="BA206" i="25"/>
  <c r="AZ206" i="25"/>
  <c r="AY206" i="25"/>
  <c r="AX206" i="25"/>
  <c r="AW206" i="25"/>
  <c r="AV206" i="25"/>
  <c r="AQ206" i="25"/>
  <c r="AP206" i="25"/>
  <c r="AO206" i="25"/>
  <c r="AN206" i="25"/>
  <c r="AM206" i="25"/>
  <c r="AL206" i="25"/>
  <c r="AK206" i="25"/>
  <c r="AF206" i="25"/>
  <c r="AE206" i="25"/>
  <c r="AD206" i="25"/>
  <c r="AC206" i="25"/>
  <c r="AB206" i="25"/>
  <c r="AA206" i="25"/>
  <c r="Z206" i="25"/>
  <c r="Y206" i="25"/>
  <c r="X206" i="25"/>
  <c r="W206" i="25"/>
  <c r="V206" i="25"/>
  <c r="U206" i="25"/>
  <c r="T206" i="25"/>
  <c r="S206" i="25"/>
  <c r="BL205" i="25"/>
  <c r="BI205" i="25"/>
  <c r="BB205" i="25"/>
  <c r="BA205" i="25"/>
  <c r="AZ205" i="25"/>
  <c r="AY205" i="25"/>
  <c r="AX205" i="25"/>
  <c r="AW205" i="25"/>
  <c r="AV205" i="25"/>
  <c r="AQ205" i="25"/>
  <c r="AP205" i="25"/>
  <c r="AO205" i="25"/>
  <c r="AN205" i="25"/>
  <c r="AM205" i="25"/>
  <c r="AL205" i="25"/>
  <c r="AK205" i="25"/>
  <c r="AF205" i="25"/>
  <c r="AE205" i="25"/>
  <c r="AD205" i="25"/>
  <c r="AC205" i="25"/>
  <c r="AB205" i="25"/>
  <c r="AA205" i="25"/>
  <c r="Z205" i="25"/>
  <c r="Y205" i="25"/>
  <c r="X205" i="25"/>
  <c r="W205" i="25"/>
  <c r="V205" i="25"/>
  <c r="U205" i="25"/>
  <c r="T205" i="25"/>
  <c r="S205" i="25"/>
  <c r="BL204" i="25"/>
  <c r="BI204" i="25"/>
  <c r="BB204" i="25"/>
  <c r="BA204" i="25"/>
  <c r="AZ204" i="25"/>
  <c r="AY204" i="25"/>
  <c r="AX204" i="25"/>
  <c r="AW204" i="25"/>
  <c r="AV204" i="25"/>
  <c r="AQ204" i="25"/>
  <c r="AP204" i="25"/>
  <c r="AO204" i="25"/>
  <c r="AN204" i="25"/>
  <c r="AM204" i="25"/>
  <c r="AL204" i="25"/>
  <c r="AK204" i="25"/>
  <c r="AF204" i="25"/>
  <c r="AE204" i="25"/>
  <c r="AD204" i="25"/>
  <c r="AC204" i="25"/>
  <c r="AB204" i="25"/>
  <c r="AA204" i="25"/>
  <c r="Z204" i="25"/>
  <c r="Y204" i="25"/>
  <c r="X204" i="25"/>
  <c r="W204" i="25"/>
  <c r="V204" i="25"/>
  <c r="U204" i="25"/>
  <c r="T204" i="25"/>
  <c r="S204" i="25"/>
  <c r="BL203" i="25"/>
  <c r="BI203" i="25"/>
  <c r="BB203" i="25"/>
  <c r="BA203" i="25"/>
  <c r="AZ203" i="25"/>
  <c r="AY203" i="25"/>
  <c r="AX203" i="25"/>
  <c r="AW203" i="25"/>
  <c r="AV203" i="25"/>
  <c r="AQ203" i="25"/>
  <c r="AP203" i="25"/>
  <c r="AO203" i="25"/>
  <c r="AN203" i="25"/>
  <c r="AM203" i="25"/>
  <c r="AL203" i="25"/>
  <c r="AK203" i="25"/>
  <c r="AF203" i="25"/>
  <c r="AE203" i="25"/>
  <c r="AD203" i="25"/>
  <c r="AC203" i="25"/>
  <c r="AB203" i="25"/>
  <c r="AA203" i="25"/>
  <c r="Z203" i="25"/>
  <c r="Y203" i="25"/>
  <c r="X203" i="25"/>
  <c r="W203" i="25"/>
  <c r="V203" i="25"/>
  <c r="U203" i="25"/>
  <c r="T203" i="25"/>
  <c r="S203" i="25"/>
  <c r="BL202" i="25"/>
  <c r="BI202" i="25"/>
  <c r="BB202" i="25"/>
  <c r="BA202" i="25"/>
  <c r="AZ202" i="25"/>
  <c r="AY202" i="25"/>
  <c r="AX202" i="25"/>
  <c r="AW202" i="25"/>
  <c r="AV202" i="25"/>
  <c r="AQ202" i="25"/>
  <c r="AP202" i="25"/>
  <c r="AO202" i="25"/>
  <c r="AN202" i="25"/>
  <c r="AM202" i="25"/>
  <c r="AL202" i="25"/>
  <c r="AK202" i="25"/>
  <c r="AF202" i="25"/>
  <c r="AE202" i="25"/>
  <c r="AD202" i="25"/>
  <c r="AC202" i="25"/>
  <c r="AB202" i="25"/>
  <c r="AA202" i="25"/>
  <c r="Z202" i="25"/>
  <c r="Y202" i="25"/>
  <c r="X202" i="25"/>
  <c r="W202" i="25"/>
  <c r="V202" i="25"/>
  <c r="U202" i="25"/>
  <c r="AG202" i="25" s="1"/>
  <c r="T202" i="25"/>
  <c r="S202" i="25"/>
  <c r="BL201" i="25"/>
  <c r="BI201" i="25"/>
  <c r="BB201" i="25"/>
  <c r="BA201" i="25"/>
  <c r="AZ201" i="25"/>
  <c r="AY201" i="25"/>
  <c r="AX201" i="25"/>
  <c r="AW201" i="25"/>
  <c r="AV201" i="25"/>
  <c r="AQ201" i="25"/>
  <c r="AP201" i="25"/>
  <c r="AO201" i="25"/>
  <c r="AN201" i="25"/>
  <c r="AM201" i="25"/>
  <c r="AL201" i="25"/>
  <c r="AK201" i="25"/>
  <c r="AF201" i="25"/>
  <c r="AE201" i="25"/>
  <c r="AD201" i="25"/>
  <c r="AC201" i="25"/>
  <c r="AB201" i="25"/>
  <c r="AA201" i="25"/>
  <c r="Z201" i="25"/>
  <c r="Y201" i="25"/>
  <c r="X201" i="25"/>
  <c r="W201" i="25"/>
  <c r="V201" i="25"/>
  <c r="U201" i="25"/>
  <c r="T201" i="25"/>
  <c r="S201" i="25"/>
  <c r="BL200" i="25"/>
  <c r="BI200" i="25"/>
  <c r="BB200" i="25"/>
  <c r="BA200" i="25"/>
  <c r="AZ200" i="25"/>
  <c r="AY200" i="25"/>
  <c r="AX200" i="25"/>
  <c r="AW200" i="25"/>
  <c r="AV200" i="25"/>
  <c r="AQ200" i="25"/>
  <c r="AP200" i="25"/>
  <c r="AO200" i="25"/>
  <c r="AN200" i="25"/>
  <c r="AM200" i="25"/>
  <c r="AL200" i="25"/>
  <c r="AK200" i="25"/>
  <c r="AF200" i="25"/>
  <c r="AE200" i="25"/>
  <c r="AD200" i="25"/>
  <c r="AC200" i="25"/>
  <c r="AB200" i="25"/>
  <c r="AA200" i="25"/>
  <c r="Z200" i="25"/>
  <c r="Y200" i="25"/>
  <c r="X200" i="25"/>
  <c r="W200" i="25"/>
  <c r="V200" i="25"/>
  <c r="U200" i="25"/>
  <c r="T200" i="25"/>
  <c r="S200" i="25"/>
  <c r="BL199" i="25"/>
  <c r="BI199" i="25"/>
  <c r="BB199" i="25"/>
  <c r="BA199" i="25"/>
  <c r="AZ199" i="25"/>
  <c r="AY199" i="25"/>
  <c r="AX199" i="25"/>
  <c r="AW199" i="25"/>
  <c r="AV199" i="25"/>
  <c r="AQ199" i="25"/>
  <c r="AP199" i="25"/>
  <c r="AO199" i="25"/>
  <c r="AN199" i="25"/>
  <c r="AM199" i="25"/>
  <c r="AL199" i="25"/>
  <c r="AK199" i="25"/>
  <c r="AF199" i="25"/>
  <c r="AE199" i="25"/>
  <c r="AD199" i="25"/>
  <c r="AC199" i="25"/>
  <c r="AB199" i="25"/>
  <c r="AA199" i="25"/>
  <c r="Z199" i="25"/>
  <c r="Y199" i="25"/>
  <c r="X199" i="25"/>
  <c r="W199" i="25"/>
  <c r="V199" i="25"/>
  <c r="U199" i="25"/>
  <c r="T199" i="25"/>
  <c r="S199" i="25"/>
  <c r="AG199" i="25" s="1"/>
  <c r="BL198" i="25"/>
  <c r="BI198" i="25"/>
  <c r="BB198" i="25"/>
  <c r="BA198" i="25"/>
  <c r="AZ198" i="25"/>
  <c r="AY198" i="25"/>
  <c r="AX198" i="25"/>
  <c r="AW198" i="25"/>
  <c r="AV198" i="25"/>
  <c r="AQ198" i="25"/>
  <c r="AP198" i="25"/>
  <c r="AO198" i="25"/>
  <c r="AN198" i="25"/>
  <c r="AM198" i="25"/>
  <c r="AL198" i="25"/>
  <c r="AK198" i="25"/>
  <c r="AF198" i="25"/>
  <c r="AE198" i="25"/>
  <c r="AD198" i="25"/>
  <c r="AC198" i="25"/>
  <c r="AB198" i="25"/>
  <c r="AA198" i="25"/>
  <c r="Z198" i="25"/>
  <c r="Y198" i="25"/>
  <c r="X198" i="25"/>
  <c r="W198" i="25"/>
  <c r="V198" i="25"/>
  <c r="U198" i="25"/>
  <c r="AG198" i="25" s="1"/>
  <c r="T198" i="25"/>
  <c r="S198" i="25"/>
  <c r="BL197" i="25"/>
  <c r="BI197" i="25"/>
  <c r="BB197" i="25"/>
  <c r="BA197" i="25"/>
  <c r="AZ197" i="25"/>
  <c r="AY197" i="25"/>
  <c r="AX197" i="25"/>
  <c r="AW197" i="25"/>
  <c r="AV197" i="25"/>
  <c r="AQ197" i="25"/>
  <c r="AP197" i="25"/>
  <c r="AO197" i="25"/>
  <c r="AN197" i="25"/>
  <c r="AM197" i="25"/>
  <c r="AL197" i="25"/>
  <c r="AK197" i="25"/>
  <c r="AF197" i="25"/>
  <c r="AE197" i="25"/>
  <c r="AD197" i="25"/>
  <c r="AC197" i="25"/>
  <c r="AB197" i="25"/>
  <c r="AA197" i="25"/>
  <c r="Z197" i="25"/>
  <c r="Y197" i="25"/>
  <c r="X197" i="25"/>
  <c r="W197" i="25"/>
  <c r="V197" i="25"/>
  <c r="U197" i="25"/>
  <c r="T197" i="25"/>
  <c r="S197" i="25"/>
  <c r="BL196" i="25"/>
  <c r="BI196" i="25"/>
  <c r="BB196" i="25"/>
  <c r="BA196" i="25"/>
  <c r="AZ196" i="25"/>
  <c r="AY196" i="25"/>
  <c r="AX196" i="25"/>
  <c r="AW196" i="25"/>
  <c r="AV196" i="25"/>
  <c r="AQ196" i="25"/>
  <c r="AP196" i="25"/>
  <c r="AO196" i="25"/>
  <c r="AN196" i="25"/>
  <c r="AM196" i="25"/>
  <c r="AL196" i="25"/>
  <c r="AK196" i="25"/>
  <c r="AF196" i="25"/>
  <c r="AE196" i="25"/>
  <c r="AD196" i="25"/>
  <c r="AC196" i="25"/>
  <c r="AB196" i="25"/>
  <c r="AA196" i="25"/>
  <c r="Z196" i="25"/>
  <c r="Y196" i="25"/>
  <c r="X196" i="25"/>
  <c r="W196" i="25"/>
  <c r="V196" i="25"/>
  <c r="U196" i="25"/>
  <c r="AG196" i="25" s="1"/>
  <c r="T196" i="25"/>
  <c r="S196" i="25"/>
  <c r="BL195" i="25"/>
  <c r="BI195" i="25"/>
  <c r="BB195" i="25"/>
  <c r="BA195" i="25"/>
  <c r="AZ195" i="25"/>
  <c r="AY195" i="25"/>
  <c r="AX195" i="25"/>
  <c r="AW195" i="25"/>
  <c r="AV195" i="25"/>
  <c r="AQ195" i="25"/>
  <c r="AP195" i="25"/>
  <c r="AO195" i="25"/>
  <c r="AN195" i="25"/>
  <c r="AM195" i="25"/>
  <c r="AL195" i="25"/>
  <c r="AK195" i="25"/>
  <c r="AF195" i="25"/>
  <c r="AE195" i="25"/>
  <c r="AD195" i="25"/>
  <c r="AC195" i="25"/>
  <c r="AB195" i="25"/>
  <c r="AA195" i="25"/>
  <c r="Z195" i="25"/>
  <c r="Y195" i="25"/>
  <c r="X195" i="25"/>
  <c r="W195" i="25"/>
  <c r="V195" i="25"/>
  <c r="U195" i="25"/>
  <c r="T195" i="25"/>
  <c r="S195" i="25"/>
  <c r="AG195" i="25" s="1"/>
  <c r="BL194" i="25"/>
  <c r="BI194" i="25"/>
  <c r="BB194" i="25"/>
  <c r="BA194" i="25"/>
  <c r="AZ194" i="25"/>
  <c r="AY194" i="25"/>
  <c r="AX194" i="25"/>
  <c r="AW194" i="25"/>
  <c r="AV194" i="25"/>
  <c r="AQ194" i="25"/>
  <c r="AP194" i="25"/>
  <c r="AO194" i="25"/>
  <c r="AN194" i="25"/>
  <c r="AM194" i="25"/>
  <c r="AL194" i="25"/>
  <c r="AK194" i="25"/>
  <c r="AF194" i="25"/>
  <c r="AE194" i="25"/>
  <c r="AD194" i="25"/>
  <c r="AC194" i="25"/>
  <c r="AB194" i="25"/>
  <c r="AA194" i="25"/>
  <c r="Z194" i="25"/>
  <c r="Y194" i="25"/>
  <c r="X194" i="25"/>
  <c r="W194" i="25"/>
  <c r="V194" i="25"/>
  <c r="U194" i="25"/>
  <c r="T194" i="25"/>
  <c r="S194" i="25"/>
  <c r="BL193" i="25"/>
  <c r="BI193" i="25"/>
  <c r="BB193" i="25"/>
  <c r="BA193" i="25"/>
  <c r="AZ193" i="25"/>
  <c r="AY193" i="25"/>
  <c r="AX193" i="25"/>
  <c r="AW193" i="25"/>
  <c r="AV193" i="25"/>
  <c r="AQ193" i="25"/>
  <c r="AP193" i="25"/>
  <c r="AO193" i="25"/>
  <c r="AN193" i="25"/>
  <c r="AM193" i="25"/>
  <c r="AL193" i="25"/>
  <c r="AK193" i="25"/>
  <c r="AF193" i="25"/>
  <c r="AE193" i="25"/>
  <c r="AD193" i="25"/>
  <c r="AC193" i="25"/>
  <c r="AB193" i="25"/>
  <c r="AA193" i="25"/>
  <c r="Z193" i="25"/>
  <c r="Y193" i="25"/>
  <c r="X193" i="25"/>
  <c r="W193" i="25"/>
  <c r="V193" i="25"/>
  <c r="U193" i="25"/>
  <c r="T193" i="25"/>
  <c r="S193" i="25"/>
  <c r="AG193" i="25" s="1"/>
  <c r="BL192" i="25"/>
  <c r="BI192" i="25"/>
  <c r="BB192" i="25"/>
  <c r="BA192" i="25"/>
  <c r="AZ192" i="25"/>
  <c r="AY192" i="25"/>
  <c r="AX192" i="25"/>
  <c r="AW192" i="25"/>
  <c r="AV192" i="25"/>
  <c r="AQ192" i="25"/>
  <c r="AP192" i="25"/>
  <c r="AO192" i="25"/>
  <c r="AN192" i="25"/>
  <c r="AM192" i="25"/>
  <c r="AL192" i="25"/>
  <c r="AK192" i="25"/>
  <c r="AF192" i="25"/>
  <c r="AE192" i="25"/>
  <c r="AD192" i="25"/>
  <c r="AC192" i="25"/>
  <c r="AB192" i="25"/>
  <c r="AA192" i="25"/>
  <c r="Z192" i="25"/>
  <c r="Y192" i="25"/>
  <c r="X192" i="25"/>
  <c r="W192" i="25"/>
  <c r="V192" i="25"/>
  <c r="U192" i="25"/>
  <c r="T192" i="25"/>
  <c r="S192" i="25"/>
  <c r="BL191" i="25"/>
  <c r="BI191" i="25"/>
  <c r="BB191" i="25"/>
  <c r="BA191" i="25"/>
  <c r="AZ191" i="25"/>
  <c r="AY191" i="25"/>
  <c r="AX191" i="25"/>
  <c r="AW191" i="25"/>
  <c r="AV191" i="25"/>
  <c r="AQ191" i="25"/>
  <c r="AP191" i="25"/>
  <c r="AO191" i="25"/>
  <c r="AN191" i="25"/>
  <c r="AM191" i="25"/>
  <c r="AL191" i="25"/>
  <c r="AK191" i="25"/>
  <c r="AF191" i="25"/>
  <c r="AE191" i="25"/>
  <c r="AD191" i="25"/>
  <c r="AC191" i="25"/>
  <c r="AB191" i="25"/>
  <c r="AA191" i="25"/>
  <c r="Z191" i="25"/>
  <c r="Y191" i="25"/>
  <c r="X191" i="25"/>
  <c r="W191" i="25"/>
  <c r="V191" i="25"/>
  <c r="U191" i="25"/>
  <c r="T191" i="25"/>
  <c r="S191" i="25"/>
  <c r="AG191" i="25" s="1"/>
  <c r="BL190" i="25"/>
  <c r="BI190" i="25"/>
  <c r="BB190" i="25"/>
  <c r="BA190" i="25"/>
  <c r="AZ190" i="25"/>
  <c r="AY190" i="25"/>
  <c r="AX190" i="25"/>
  <c r="AW190" i="25"/>
  <c r="AV190" i="25"/>
  <c r="AQ190" i="25"/>
  <c r="AP190" i="25"/>
  <c r="AO190" i="25"/>
  <c r="AN190" i="25"/>
  <c r="AM190" i="25"/>
  <c r="AL190" i="25"/>
  <c r="AK190" i="25"/>
  <c r="AF190" i="25"/>
  <c r="AE190" i="25"/>
  <c r="AD190" i="25"/>
  <c r="AC190" i="25"/>
  <c r="AB190" i="25"/>
  <c r="AA190" i="25"/>
  <c r="Z190" i="25"/>
  <c r="Y190" i="25"/>
  <c r="X190" i="25"/>
  <c r="W190" i="25"/>
  <c r="V190" i="25"/>
  <c r="U190" i="25"/>
  <c r="T190" i="25"/>
  <c r="S190" i="25"/>
  <c r="BL189" i="25"/>
  <c r="BI189" i="25"/>
  <c r="BB189" i="25"/>
  <c r="BA189" i="25"/>
  <c r="AZ189" i="25"/>
  <c r="AY189" i="25"/>
  <c r="AX189" i="25"/>
  <c r="AW189" i="25"/>
  <c r="AV189" i="25"/>
  <c r="AQ189" i="25"/>
  <c r="AP189" i="25"/>
  <c r="AO189" i="25"/>
  <c r="AN189" i="25"/>
  <c r="AM189" i="25"/>
  <c r="AL189" i="25"/>
  <c r="AK189" i="25"/>
  <c r="AF189" i="25"/>
  <c r="AE189" i="25"/>
  <c r="AD189" i="25"/>
  <c r="AC189" i="25"/>
  <c r="AB189" i="25"/>
  <c r="AA189" i="25"/>
  <c r="Z189" i="25"/>
  <c r="Y189" i="25"/>
  <c r="X189" i="25"/>
  <c r="W189" i="25"/>
  <c r="V189" i="25"/>
  <c r="U189" i="25"/>
  <c r="T189" i="25"/>
  <c r="S189" i="25"/>
  <c r="AG189" i="25" s="1"/>
  <c r="B189" i="25"/>
  <c r="BH185" i="25" s="1"/>
  <c r="BL188" i="25"/>
  <c r="BI188" i="25"/>
  <c r="BB188" i="25"/>
  <c r="BA188" i="25"/>
  <c r="AZ188" i="25"/>
  <c r="AY188" i="25"/>
  <c r="AX188" i="25"/>
  <c r="AW188" i="25"/>
  <c r="AV188" i="25"/>
  <c r="AQ188" i="25"/>
  <c r="AP188" i="25"/>
  <c r="AO188" i="25"/>
  <c r="AN188" i="25"/>
  <c r="AM188" i="25"/>
  <c r="AL188" i="25"/>
  <c r="AK188" i="25"/>
  <c r="AF188" i="25"/>
  <c r="AE188" i="25"/>
  <c r="AD188" i="25"/>
  <c r="AC188" i="25"/>
  <c r="AB188" i="25"/>
  <c r="AA188" i="25"/>
  <c r="Z188" i="25"/>
  <c r="Y188" i="25"/>
  <c r="X188" i="25"/>
  <c r="W188" i="25"/>
  <c r="V188" i="25"/>
  <c r="U188" i="25"/>
  <c r="T188" i="25"/>
  <c r="S188" i="25"/>
  <c r="B188" i="25"/>
  <c r="BH208" i="25" s="1"/>
  <c r="BL187" i="25"/>
  <c r="BI187" i="25"/>
  <c r="BB187" i="25"/>
  <c r="BA187" i="25"/>
  <c r="AZ187" i="25"/>
  <c r="AY187" i="25"/>
  <c r="AX187" i="25"/>
  <c r="AW187" i="25"/>
  <c r="AV187" i="25"/>
  <c r="AQ187" i="25"/>
  <c r="AP187" i="25"/>
  <c r="AO187" i="25"/>
  <c r="AN187" i="25"/>
  <c r="AM187" i="25"/>
  <c r="AL187" i="25"/>
  <c r="AK187" i="25"/>
  <c r="AF187" i="25"/>
  <c r="AE187" i="25"/>
  <c r="AD187" i="25"/>
  <c r="AC187" i="25"/>
  <c r="AB187" i="25"/>
  <c r="AA187" i="25"/>
  <c r="Z187" i="25"/>
  <c r="Y187" i="25"/>
  <c r="X187" i="25"/>
  <c r="W187" i="25"/>
  <c r="V187" i="25"/>
  <c r="U187" i="25"/>
  <c r="AG187" i="25" s="1"/>
  <c r="T187" i="25"/>
  <c r="S187" i="25"/>
  <c r="B187" i="25"/>
  <c r="BG208" i="25" s="1"/>
  <c r="BL186" i="25"/>
  <c r="BI186" i="25"/>
  <c r="BB186" i="25"/>
  <c r="BA186" i="25"/>
  <c r="AZ186" i="25"/>
  <c r="AY186" i="25"/>
  <c r="AX186" i="25"/>
  <c r="AW186" i="25"/>
  <c r="AV186" i="25"/>
  <c r="AQ186" i="25"/>
  <c r="AP186" i="25"/>
  <c r="AO186" i="25"/>
  <c r="AN186" i="25"/>
  <c r="AM186" i="25"/>
  <c r="AL186" i="25"/>
  <c r="AK186" i="25"/>
  <c r="AF186" i="25"/>
  <c r="AE186" i="25"/>
  <c r="AD186" i="25"/>
  <c r="AC186" i="25"/>
  <c r="AB186" i="25"/>
  <c r="AA186" i="25"/>
  <c r="Z186" i="25"/>
  <c r="Y186" i="25"/>
  <c r="X186" i="25"/>
  <c r="W186" i="25"/>
  <c r="V186" i="25"/>
  <c r="U186" i="25"/>
  <c r="T186" i="25"/>
  <c r="S186" i="25"/>
  <c r="B186" i="25"/>
  <c r="BH195" i="25" s="1"/>
  <c r="BP185" i="25"/>
  <c r="BL185" i="25"/>
  <c r="BI185" i="25"/>
  <c r="BB185" i="25"/>
  <c r="BA185" i="25"/>
  <c r="AZ185" i="25"/>
  <c r="AY185" i="25"/>
  <c r="AX185" i="25"/>
  <c r="AW185" i="25"/>
  <c r="AV185" i="25"/>
  <c r="AQ185" i="25"/>
  <c r="AP185" i="25"/>
  <c r="AO185" i="25"/>
  <c r="AN185" i="25"/>
  <c r="AM185" i="25"/>
  <c r="AL185" i="25"/>
  <c r="AK185" i="25"/>
  <c r="AF185" i="25"/>
  <c r="AE185" i="25"/>
  <c r="AD185" i="25"/>
  <c r="AC185" i="25"/>
  <c r="AB185" i="25"/>
  <c r="AA185" i="25"/>
  <c r="Z185" i="25"/>
  <c r="Y185" i="25"/>
  <c r="X185" i="25"/>
  <c r="W185" i="25"/>
  <c r="V185" i="25"/>
  <c r="U185" i="25"/>
  <c r="T185" i="25"/>
  <c r="AH185" i="25" s="1"/>
  <c r="S185" i="25"/>
  <c r="B185" i="25"/>
  <c r="BG195" i="25" s="1"/>
  <c r="BL184" i="25"/>
  <c r="BI184" i="25"/>
  <c r="BB184" i="25"/>
  <c r="BA184" i="25"/>
  <c r="AZ184" i="25"/>
  <c r="AY184" i="25"/>
  <c r="AX184" i="25"/>
  <c r="AW184" i="25"/>
  <c r="AV184" i="25"/>
  <c r="AQ184" i="25"/>
  <c r="AP184" i="25"/>
  <c r="AO184" i="25"/>
  <c r="AN184" i="25"/>
  <c r="AM184" i="25"/>
  <c r="AL184" i="25"/>
  <c r="AK184" i="25"/>
  <c r="AF184" i="25"/>
  <c r="AE184" i="25"/>
  <c r="AD184" i="25"/>
  <c r="AC184" i="25"/>
  <c r="AB184" i="25"/>
  <c r="AA184" i="25"/>
  <c r="Z184" i="25"/>
  <c r="Y184" i="25"/>
  <c r="X184" i="25"/>
  <c r="W184" i="25"/>
  <c r="V184" i="25"/>
  <c r="U184" i="25"/>
  <c r="T184" i="25"/>
  <c r="S184" i="25"/>
  <c r="B184" i="25"/>
  <c r="BH207" i="25" s="1"/>
  <c r="BL183" i="25"/>
  <c r="BI183" i="25"/>
  <c r="BH183" i="25"/>
  <c r="BG183" i="25"/>
  <c r="BB183" i="25"/>
  <c r="BA183" i="25"/>
  <c r="AZ183" i="25"/>
  <c r="AY183" i="25"/>
  <c r="AX183" i="25"/>
  <c r="AW183" i="25"/>
  <c r="AV183" i="25"/>
  <c r="AQ183" i="25"/>
  <c r="AP183" i="25"/>
  <c r="AO183" i="25"/>
  <c r="AN183" i="25"/>
  <c r="AM183" i="25"/>
  <c r="AL183" i="25"/>
  <c r="AK183" i="25"/>
  <c r="AF183" i="25"/>
  <c r="AE183" i="25"/>
  <c r="AD183" i="25"/>
  <c r="AC183" i="25"/>
  <c r="AB183" i="25"/>
  <c r="AA183" i="25"/>
  <c r="Z183" i="25"/>
  <c r="Y183" i="25"/>
  <c r="X183" i="25"/>
  <c r="W183" i="25"/>
  <c r="V183" i="25"/>
  <c r="U183" i="25"/>
  <c r="T183" i="25"/>
  <c r="S183" i="25"/>
  <c r="B183" i="25"/>
  <c r="BG207" i="25" s="1"/>
  <c r="BL182" i="25"/>
  <c r="BJ182" i="25"/>
  <c r="BJ183" i="25" s="1"/>
  <c r="BJ184" i="25" s="1"/>
  <c r="BJ185" i="25" s="1"/>
  <c r="BJ186" i="25" s="1"/>
  <c r="BJ187" i="25" s="1"/>
  <c r="BJ188" i="25" s="1"/>
  <c r="BJ189" i="25" s="1"/>
  <c r="BJ190" i="25" s="1"/>
  <c r="BJ191" i="25" s="1"/>
  <c r="BJ192" i="25" s="1"/>
  <c r="BJ193" i="25" s="1"/>
  <c r="BJ194" i="25" s="1"/>
  <c r="BJ195" i="25" s="1"/>
  <c r="BJ196" i="25" s="1"/>
  <c r="BJ197" i="25" s="1"/>
  <c r="BJ198" i="25" s="1"/>
  <c r="BJ199" i="25" s="1"/>
  <c r="BJ200" i="25" s="1"/>
  <c r="BJ201" i="25" s="1"/>
  <c r="BJ202" i="25" s="1"/>
  <c r="BJ203" i="25" s="1"/>
  <c r="BJ204" i="25" s="1"/>
  <c r="BJ205" i="25" s="1"/>
  <c r="BJ206" i="25" s="1"/>
  <c r="BJ207" i="25" s="1"/>
  <c r="BJ208" i="25" s="1"/>
  <c r="BJ209" i="25" s="1"/>
  <c r="BI182" i="25"/>
  <c r="BB182" i="25"/>
  <c r="BA182" i="25"/>
  <c r="AZ182" i="25"/>
  <c r="AY182" i="25"/>
  <c r="AX182" i="25"/>
  <c r="AW182" i="25"/>
  <c r="AV182" i="25"/>
  <c r="AQ182" i="25"/>
  <c r="AP182" i="25"/>
  <c r="AO182" i="25"/>
  <c r="AN182" i="25"/>
  <c r="AM182" i="25"/>
  <c r="AL182" i="25"/>
  <c r="AK182" i="25"/>
  <c r="AF182" i="25"/>
  <c r="AE182" i="25"/>
  <c r="AD182" i="25"/>
  <c r="AC182" i="25"/>
  <c r="AB182" i="25"/>
  <c r="AA182" i="25"/>
  <c r="Z182" i="25"/>
  <c r="Y182" i="25"/>
  <c r="X182" i="25"/>
  <c r="W182" i="25"/>
  <c r="V182" i="25"/>
  <c r="U182" i="25"/>
  <c r="T182" i="25"/>
  <c r="S182" i="25"/>
  <c r="B182" i="25"/>
  <c r="BG184" i="25" s="1"/>
  <c r="BF181" i="25"/>
  <c r="BE181" i="25"/>
  <c r="BC181" i="25" s="1"/>
  <c r="AR181" i="25"/>
  <c r="BL180" i="25"/>
  <c r="BI180" i="25"/>
  <c r="BB180" i="25"/>
  <c r="BA180" i="25"/>
  <c r="AZ180" i="25"/>
  <c r="AY180" i="25"/>
  <c r="AX180" i="25"/>
  <c r="AW180" i="25"/>
  <c r="AV180" i="25"/>
  <c r="AQ180" i="25"/>
  <c r="AP180" i="25"/>
  <c r="AO180" i="25"/>
  <c r="AN180" i="25"/>
  <c r="AM180" i="25"/>
  <c r="AL180" i="25"/>
  <c r="AK180" i="25"/>
  <c r="AF180" i="25"/>
  <c r="AE180" i="25"/>
  <c r="AD180" i="25"/>
  <c r="AC180" i="25"/>
  <c r="AB180" i="25"/>
  <c r="AA180" i="25"/>
  <c r="Z180" i="25"/>
  <c r="Y180" i="25"/>
  <c r="X180" i="25"/>
  <c r="W180" i="25"/>
  <c r="V180" i="25"/>
  <c r="U180" i="25"/>
  <c r="T180" i="25"/>
  <c r="S180" i="25"/>
  <c r="BL179" i="25"/>
  <c r="BI179" i="25"/>
  <c r="BB179" i="25"/>
  <c r="BA179" i="25"/>
  <c r="AZ179" i="25"/>
  <c r="AY179" i="25"/>
  <c r="AX179" i="25"/>
  <c r="AW179" i="25"/>
  <c r="AV179" i="25"/>
  <c r="AQ179" i="25"/>
  <c r="AP179" i="25"/>
  <c r="AO179" i="25"/>
  <c r="AN179" i="25"/>
  <c r="AM179" i="25"/>
  <c r="AL179" i="25"/>
  <c r="AK179" i="25"/>
  <c r="AF179" i="25"/>
  <c r="AE179" i="25"/>
  <c r="AD179" i="25"/>
  <c r="AC179" i="25"/>
  <c r="AB179" i="25"/>
  <c r="AA179" i="25"/>
  <c r="Z179" i="25"/>
  <c r="Y179" i="25"/>
  <c r="X179" i="25"/>
  <c r="W179" i="25"/>
  <c r="V179" i="25"/>
  <c r="U179" i="25"/>
  <c r="T179" i="25"/>
  <c r="S179" i="25"/>
  <c r="BL178" i="25"/>
  <c r="BI178" i="25"/>
  <c r="BB178" i="25"/>
  <c r="BA178" i="25"/>
  <c r="AZ178" i="25"/>
  <c r="AY178" i="25"/>
  <c r="AX178" i="25"/>
  <c r="AW178" i="25"/>
  <c r="AV178" i="25"/>
  <c r="AQ178" i="25"/>
  <c r="AP178" i="25"/>
  <c r="AO178" i="25"/>
  <c r="AN178" i="25"/>
  <c r="AM178" i="25"/>
  <c r="AL178" i="25"/>
  <c r="AK178" i="25"/>
  <c r="AF178" i="25"/>
  <c r="AE178" i="25"/>
  <c r="AD178" i="25"/>
  <c r="AC178" i="25"/>
  <c r="AB178" i="25"/>
  <c r="AA178" i="25"/>
  <c r="Z178" i="25"/>
  <c r="Y178" i="25"/>
  <c r="X178" i="25"/>
  <c r="W178" i="25"/>
  <c r="V178" i="25"/>
  <c r="U178" i="25"/>
  <c r="T178" i="25"/>
  <c r="S178" i="25"/>
  <c r="BL177" i="25"/>
  <c r="BI177" i="25"/>
  <c r="BB177" i="25"/>
  <c r="BA177" i="25"/>
  <c r="AZ177" i="25"/>
  <c r="AY177" i="25"/>
  <c r="AX177" i="25"/>
  <c r="AW177" i="25"/>
  <c r="BD177" i="25" s="1"/>
  <c r="AV177" i="25"/>
  <c r="AQ177" i="25"/>
  <c r="AP177" i="25"/>
  <c r="AO177" i="25"/>
  <c r="AN177" i="25"/>
  <c r="AM177" i="25"/>
  <c r="AL177" i="25"/>
  <c r="AK177" i="25"/>
  <c r="AF177" i="25"/>
  <c r="AE177" i="25"/>
  <c r="AD177" i="25"/>
  <c r="AC177" i="25"/>
  <c r="AB177" i="25"/>
  <c r="AA177" i="25"/>
  <c r="Z177" i="25"/>
  <c r="Y177" i="25"/>
  <c r="X177" i="25"/>
  <c r="W177" i="25"/>
  <c r="V177" i="25"/>
  <c r="U177" i="25"/>
  <c r="T177" i="25"/>
  <c r="S177" i="25"/>
  <c r="BL176" i="25"/>
  <c r="BI176" i="25"/>
  <c r="BB176" i="25"/>
  <c r="BA176" i="25"/>
  <c r="AZ176" i="25"/>
  <c r="AY176" i="25"/>
  <c r="AX176" i="25"/>
  <c r="AW176" i="25"/>
  <c r="AV176" i="25"/>
  <c r="AQ176" i="25"/>
  <c r="AP176" i="25"/>
  <c r="AO176" i="25"/>
  <c r="AN176" i="25"/>
  <c r="AM176" i="25"/>
  <c r="AL176" i="25"/>
  <c r="AK176" i="25"/>
  <c r="AF176" i="25"/>
  <c r="AE176" i="25"/>
  <c r="AD176" i="25"/>
  <c r="AC176" i="25"/>
  <c r="AB176" i="25"/>
  <c r="AA176" i="25"/>
  <c r="Z176" i="25"/>
  <c r="Y176" i="25"/>
  <c r="X176" i="25"/>
  <c r="W176" i="25"/>
  <c r="V176" i="25"/>
  <c r="U176" i="25"/>
  <c r="T176" i="25"/>
  <c r="S176" i="25"/>
  <c r="BL175" i="25"/>
  <c r="BI175" i="25"/>
  <c r="BB175" i="25"/>
  <c r="BA175" i="25"/>
  <c r="AZ175" i="25"/>
  <c r="AY175" i="25"/>
  <c r="AX175" i="25"/>
  <c r="AW175" i="25"/>
  <c r="AV175" i="25"/>
  <c r="AQ175" i="25"/>
  <c r="AP175" i="25"/>
  <c r="AO175" i="25"/>
  <c r="AN175" i="25"/>
  <c r="AM175" i="25"/>
  <c r="AL175" i="25"/>
  <c r="AK175" i="25"/>
  <c r="AF175" i="25"/>
  <c r="AE175" i="25"/>
  <c r="AD175" i="25"/>
  <c r="AC175" i="25"/>
  <c r="AB175" i="25"/>
  <c r="AA175" i="25"/>
  <c r="Z175" i="25"/>
  <c r="Y175" i="25"/>
  <c r="X175" i="25"/>
  <c r="W175" i="25"/>
  <c r="V175" i="25"/>
  <c r="U175" i="25"/>
  <c r="T175" i="25"/>
  <c r="S175" i="25"/>
  <c r="BL174" i="25"/>
  <c r="BI174" i="25"/>
  <c r="BB174" i="25"/>
  <c r="BA174" i="25"/>
  <c r="AZ174" i="25"/>
  <c r="AY174" i="25"/>
  <c r="AX174" i="25"/>
  <c r="AW174" i="25"/>
  <c r="AV174" i="25"/>
  <c r="AQ174" i="25"/>
  <c r="AP174" i="25"/>
  <c r="AO174" i="25"/>
  <c r="AN174" i="25"/>
  <c r="AM174" i="25"/>
  <c r="AL174" i="25"/>
  <c r="AK174" i="25"/>
  <c r="AF174" i="25"/>
  <c r="AE174" i="25"/>
  <c r="AD174" i="25"/>
  <c r="AC174" i="25"/>
  <c r="AB174" i="25"/>
  <c r="AA174" i="25"/>
  <c r="Z174" i="25"/>
  <c r="Y174" i="25"/>
  <c r="X174" i="25"/>
  <c r="W174" i="25"/>
  <c r="V174" i="25"/>
  <c r="U174" i="25"/>
  <c r="T174" i="25"/>
  <c r="S174" i="25"/>
  <c r="BL173" i="25"/>
  <c r="BI173" i="25"/>
  <c r="BB173" i="25"/>
  <c r="BA173" i="25"/>
  <c r="AZ173" i="25"/>
  <c r="AY173" i="25"/>
  <c r="AX173" i="25"/>
  <c r="AW173" i="25"/>
  <c r="AV173" i="25"/>
  <c r="AQ173" i="25"/>
  <c r="AP173" i="25"/>
  <c r="AO173" i="25"/>
  <c r="AN173" i="25"/>
  <c r="AM173" i="25"/>
  <c r="AL173" i="25"/>
  <c r="AK173" i="25"/>
  <c r="AF173" i="25"/>
  <c r="AE173" i="25"/>
  <c r="AD173" i="25"/>
  <c r="AC173" i="25"/>
  <c r="AB173" i="25"/>
  <c r="AA173" i="25"/>
  <c r="Z173" i="25"/>
  <c r="Y173" i="25"/>
  <c r="X173" i="25"/>
  <c r="W173" i="25"/>
  <c r="V173" i="25"/>
  <c r="U173" i="25"/>
  <c r="T173" i="25"/>
  <c r="S173" i="25"/>
  <c r="BL172" i="25"/>
  <c r="BI172" i="25"/>
  <c r="BB172" i="25"/>
  <c r="BA172" i="25"/>
  <c r="AZ172" i="25"/>
  <c r="AY172" i="25"/>
  <c r="AX172" i="25"/>
  <c r="AW172" i="25"/>
  <c r="AV172" i="25"/>
  <c r="AQ172" i="25"/>
  <c r="AP172" i="25"/>
  <c r="AO172" i="25"/>
  <c r="AN172" i="25"/>
  <c r="AM172" i="25"/>
  <c r="AL172" i="25"/>
  <c r="AK172" i="25"/>
  <c r="AF172" i="25"/>
  <c r="AE172" i="25"/>
  <c r="AD172" i="25"/>
  <c r="AC172" i="25"/>
  <c r="AB172" i="25"/>
  <c r="AA172" i="25"/>
  <c r="Z172" i="25"/>
  <c r="Y172" i="25"/>
  <c r="X172" i="25"/>
  <c r="W172" i="25"/>
  <c r="V172" i="25"/>
  <c r="U172" i="25"/>
  <c r="T172" i="25"/>
  <c r="S172" i="25"/>
  <c r="BL171" i="25"/>
  <c r="BI171" i="25"/>
  <c r="BB171" i="25"/>
  <c r="BA171" i="25"/>
  <c r="AZ171" i="25"/>
  <c r="AY171" i="25"/>
  <c r="AX171" i="25"/>
  <c r="AW171" i="25"/>
  <c r="AV171" i="25"/>
  <c r="AQ171" i="25"/>
  <c r="AP171" i="25"/>
  <c r="AO171" i="25"/>
  <c r="AN171" i="25"/>
  <c r="AM171" i="25"/>
  <c r="AL171" i="25"/>
  <c r="AK171" i="25"/>
  <c r="AF171" i="25"/>
  <c r="AE171" i="25"/>
  <c r="AD171" i="25"/>
  <c r="AC171" i="25"/>
  <c r="AB171" i="25"/>
  <c r="AA171" i="25"/>
  <c r="Z171" i="25"/>
  <c r="Y171" i="25"/>
  <c r="X171" i="25"/>
  <c r="W171" i="25"/>
  <c r="V171" i="25"/>
  <c r="U171" i="25"/>
  <c r="T171" i="25"/>
  <c r="S171" i="25"/>
  <c r="BL170" i="25"/>
  <c r="BI170" i="25"/>
  <c r="BB170" i="25"/>
  <c r="BA170" i="25"/>
  <c r="AZ170" i="25"/>
  <c r="AY170" i="25"/>
  <c r="AX170" i="25"/>
  <c r="AW170" i="25"/>
  <c r="AV170" i="25"/>
  <c r="AQ170" i="25"/>
  <c r="AP170" i="25"/>
  <c r="AO170" i="25"/>
  <c r="AN170" i="25"/>
  <c r="AM170" i="25"/>
  <c r="AL170" i="25"/>
  <c r="AK170" i="25"/>
  <c r="AF170" i="25"/>
  <c r="AE170" i="25"/>
  <c r="AD170" i="25"/>
  <c r="AC170" i="25"/>
  <c r="AB170" i="25"/>
  <c r="AA170" i="25"/>
  <c r="Z170" i="25"/>
  <c r="Y170" i="25"/>
  <c r="X170" i="25"/>
  <c r="W170" i="25"/>
  <c r="V170" i="25"/>
  <c r="U170" i="25"/>
  <c r="T170" i="25"/>
  <c r="S170" i="25"/>
  <c r="BL169" i="25"/>
  <c r="BI169" i="25"/>
  <c r="BB169" i="25"/>
  <c r="BA169" i="25"/>
  <c r="AZ169" i="25"/>
  <c r="AY169" i="25"/>
  <c r="AX169" i="25"/>
  <c r="AW169" i="25"/>
  <c r="AV169" i="25"/>
  <c r="AQ169" i="25"/>
  <c r="AP169" i="25"/>
  <c r="AO169" i="25"/>
  <c r="AN169" i="25"/>
  <c r="AM169" i="25"/>
  <c r="AL169" i="25"/>
  <c r="AK169" i="25"/>
  <c r="AF169" i="25"/>
  <c r="AE169" i="25"/>
  <c r="AD169" i="25"/>
  <c r="AC169" i="25"/>
  <c r="AB169" i="25"/>
  <c r="AA169" i="25"/>
  <c r="Z169" i="25"/>
  <c r="Y169" i="25"/>
  <c r="X169" i="25"/>
  <c r="W169" i="25"/>
  <c r="V169" i="25"/>
  <c r="U169" i="25"/>
  <c r="T169" i="25"/>
  <c r="S169" i="25"/>
  <c r="BL168" i="25"/>
  <c r="BI168" i="25"/>
  <c r="BB168" i="25"/>
  <c r="BA168" i="25"/>
  <c r="AZ168" i="25"/>
  <c r="AY168" i="25"/>
  <c r="AX168" i="25"/>
  <c r="AW168" i="25"/>
  <c r="AV168" i="25"/>
  <c r="AQ168" i="25"/>
  <c r="AP168" i="25"/>
  <c r="AO168" i="25"/>
  <c r="AN168" i="25"/>
  <c r="AM168" i="25"/>
  <c r="AL168" i="25"/>
  <c r="AK168" i="25"/>
  <c r="AF168" i="25"/>
  <c r="AE168" i="25"/>
  <c r="AD168" i="25"/>
  <c r="AC168" i="25"/>
  <c r="AB168" i="25"/>
  <c r="AA168" i="25"/>
  <c r="Z168" i="25"/>
  <c r="Y168" i="25"/>
  <c r="X168" i="25"/>
  <c r="W168" i="25"/>
  <c r="V168" i="25"/>
  <c r="U168" i="25"/>
  <c r="T168" i="25"/>
  <c r="S168" i="25"/>
  <c r="BL167" i="25"/>
  <c r="BI167" i="25"/>
  <c r="BB167" i="25"/>
  <c r="BA167" i="25"/>
  <c r="AZ167" i="25"/>
  <c r="AY167" i="25"/>
  <c r="AX167" i="25"/>
  <c r="AW167" i="25"/>
  <c r="AV167" i="25"/>
  <c r="AQ167" i="25"/>
  <c r="AP167" i="25"/>
  <c r="AO167" i="25"/>
  <c r="AN167" i="25"/>
  <c r="AM167" i="25"/>
  <c r="AL167" i="25"/>
  <c r="AK167" i="25"/>
  <c r="AF167" i="25"/>
  <c r="AE167" i="25"/>
  <c r="AD167" i="25"/>
  <c r="AC167" i="25"/>
  <c r="AB167" i="25"/>
  <c r="AA167" i="25"/>
  <c r="Z167" i="25"/>
  <c r="Y167" i="25"/>
  <c r="X167" i="25"/>
  <c r="W167" i="25"/>
  <c r="V167" i="25"/>
  <c r="U167" i="25"/>
  <c r="T167" i="25"/>
  <c r="S167" i="25"/>
  <c r="BL166" i="25"/>
  <c r="BI166" i="25"/>
  <c r="BB166" i="25"/>
  <c r="BA166" i="25"/>
  <c r="AZ166" i="25"/>
  <c r="AY166" i="25"/>
  <c r="AX166" i="25"/>
  <c r="AW166" i="25"/>
  <c r="AV166" i="25"/>
  <c r="AQ166" i="25"/>
  <c r="AP166" i="25"/>
  <c r="AO166" i="25"/>
  <c r="AN166" i="25"/>
  <c r="AM166" i="25"/>
  <c r="AL166" i="25"/>
  <c r="AK166" i="25"/>
  <c r="AF166" i="25"/>
  <c r="AE166" i="25"/>
  <c r="AD166" i="25"/>
  <c r="AC166" i="25"/>
  <c r="AB166" i="25"/>
  <c r="AA166" i="25"/>
  <c r="Z166" i="25"/>
  <c r="Y166" i="25"/>
  <c r="X166" i="25"/>
  <c r="W166" i="25"/>
  <c r="V166" i="25"/>
  <c r="U166" i="25"/>
  <c r="T166" i="25"/>
  <c r="S166" i="25"/>
  <c r="BL165" i="25"/>
  <c r="BI165" i="25"/>
  <c r="BB165" i="25"/>
  <c r="BA165" i="25"/>
  <c r="AZ165" i="25"/>
  <c r="AY165" i="25"/>
  <c r="AX165" i="25"/>
  <c r="AW165" i="25"/>
  <c r="AV165" i="25"/>
  <c r="AQ165" i="25"/>
  <c r="AP165" i="25"/>
  <c r="AO165" i="25"/>
  <c r="AN165" i="25"/>
  <c r="AM165" i="25"/>
  <c r="AL165" i="25"/>
  <c r="AK165" i="25"/>
  <c r="AF165" i="25"/>
  <c r="AE165" i="25"/>
  <c r="AD165" i="25"/>
  <c r="AC165" i="25"/>
  <c r="AB165" i="25"/>
  <c r="AA165" i="25"/>
  <c r="Z165" i="25"/>
  <c r="Y165" i="25"/>
  <c r="X165" i="25"/>
  <c r="W165" i="25"/>
  <c r="V165" i="25"/>
  <c r="U165" i="25"/>
  <c r="T165" i="25"/>
  <c r="S165" i="25"/>
  <c r="BL164" i="25"/>
  <c r="BI164" i="25"/>
  <c r="BB164" i="25"/>
  <c r="BA164" i="25"/>
  <c r="AZ164" i="25"/>
  <c r="AY164" i="25"/>
  <c r="AX164" i="25"/>
  <c r="AW164" i="25"/>
  <c r="AV164" i="25"/>
  <c r="AQ164" i="25"/>
  <c r="AP164" i="25"/>
  <c r="AO164" i="25"/>
  <c r="AN164" i="25"/>
  <c r="AM164" i="25"/>
  <c r="AL164" i="25"/>
  <c r="AK164" i="25"/>
  <c r="AF164" i="25"/>
  <c r="AE164" i="25"/>
  <c r="AD164" i="25"/>
  <c r="AC164" i="25"/>
  <c r="AB164" i="25"/>
  <c r="AA164" i="25"/>
  <c r="Z164" i="25"/>
  <c r="Y164" i="25"/>
  <c r="X164" i="25"/>
  <c r="W164" i="25"/>
  <c r="V164" i="25"/>
  <c r="U164" i="25"/>
  <c r="T164" i="25"/>
  <c r="S164" i="25"/>
  <c r="BL163" i="25"/>
  <c r="BI163" i="25"/>
  <c r="BB163" i="25"/>
  <c r="BA163" i="25"/>
  <c r="AZ163" i="25"/>
  <c r="AY163" i="25"/>
  <c r="AX163" i="25"/>
  <c r="AW163" i="25"/>
  <c r="AV163" i="25"/>
  <c r="AQ163" i="25"/>
  <c r="AP163" i="25"/>
  <c r="AO163" i="25"/>
  <c r="AN163" i="25"/>
  <c r="AM163" i="25"/>
  <c r="AL163" i="25"/>
  <c r="AK163" i="25"/>
  <c r="AF163" i="25"/>
  <c r="AE163" i="25"/>
  <c r="AD163" i="25"/>
  <c r="AC163" i="25"/>
  <c r="AB163" i="25"/>
  <c r="AA163" i="25"/>
  <c r="Z163" i="25"/>
  <c r="Y163" i="25"/>
  <c r="X163" i="25"/>
  <c r="W163" i="25"/>
  <c r="V163" i="25"/>
  <c r="U163" i="25"/>
  <c r="T163" i="25"/>
  <c r="S163" i="25"/>
  <c r="BL162" i="25"/>
  <c r="BI162" i="25"/>
  <c r="BB162" i="25"/>
  <c r="BA162" i="25"/>
  <c r="AZ162" i="25"/>
  <c r="AY162" i="25"/>
  <c r="AX162" i="25"/>
  <c r="AW162" i="25"/>
  <c r="AV162" i="25"/>
  <c r="AQ162" i="25"/>
  <c r="AP162" i="25"/>
  <c r="AO162" i="25"/>
  <c r="AN162" i="25"/>
  <c r="AM162" i="25"/>
  <c r="AL162" i="25"/>
  <c r="AK162" i="25"/>
  <c r="AF162" i="25"/>
  <c r="AE162" i="25"/>
  <c r="AD162" i="25"/>
  <c r="AC162" i="25"/>
  <c r="AB162" i="25"/>
  <c r="AA162" i="25"/>
  <c r="Z162" i="25"/>
  <c r="Y162" i="25"/>
  <c r="X162" i="25"/>
  <c r="W162" i="25"/>
  <c r="V162" i="25"/>
  <c r="U162" i="25"/>
  <c r="T162" i="25"/>
  <c r="S162" i="25"/>
  <c r="BL161" i="25"/>
  <c r="BI161" i="25"/>
  <c r="BB161" i="25"/>
  <c r="BA161" i="25"/>
  <c r="AZ161" i="25"/>
  <c r="AY161" i="25"/>
  <c r="AX161" i="25"/>
  <c r="AW161" i="25"/>
  <c r="AV161" i="25"/>
  <c r="AQ161" i="25"/>
  <c r="AP161" i="25"/>
  <c r="AO161" i="25"/>
  <c r="AN161" i="25"/>
  <c r="AM161" i="25"/>
  <c r="AL161" i="25"/>
  <c r="AK161" i="25"/>
  <c r="AF161" i="25"/>
  <c r="AE161" i="25"/>
  <c r="AD161" i="25"/>
  <c r="AC161" i="25"/>
  <c r="AB161" i="25"/>
  <c r="AA161" i="25"/>
  <c r="Z161" i="25"/>
  <c r="Y161" i="25"/>
  <c r="X161" i="25"/>
  <c r="W161" i="25"/>
  <c r="V161" i="25"/>
  <c r="U161" i="25"/>
  <c r="T161" i="25"/>
  <c r="S161" i="25"/>
  <c r="BL160" i="25"/>
  <c r="BI160" i="25"/>
  <c r="BB160" i="25"/>
  <c r="BA160" i="25"/>
  <c r="AZ160" i="25"/>
  <c r="AY160" i="25"/>
  <c r="AX160" i="25"/>
  <c r="AW160" i="25"/>
  <c r="AV160" i="25"/>
  <c r="AQ160" i="25"/>
  <c r="AP160" i="25"/>
  <c r="AO160" i="25"/>
  <c r="AN160" i="25"/>
  <c r="AM160" i="25"/>
  <c r="AL160" i="25"/>
  <c r="AK160" i="25"/>
  <c r="AF160" i="25"/>
  <c r="AE160" i="25"/>
  <c r="AD160" i="25"/>
  <c r="AC160" i="25"/>
  <c r="AB160" i="25"/>
  <c r="AA160" i="25"/>
  <c r="Z160" i="25"/>
  <c r="Y160" i="25"/>
  <c r="X160" i="25"/>
  <c r="W160" i="25"/>
  <c r="V160" i="25"/>
  <c r="U160" i="25"/>
  <c r="T160" i="25"/>
  <c r="S160" i="25"/>
  <c r="B160" i="25"/>
  <c r="BH162" i="25" s="1"/>
  <c r="BL159" i="25"/>
  <c r="BI159" i="25"/>
  <c r="BB159" i="25"/>
  <c r="BA159" i="25"/>
  <c r="AZ159" i="25"/>
  <c r="AY159" i="25"/>
  <c r="AX159" i="25"/>
  <c r="AW159" i="25"/>
  <c r="AV159" i="25"/>
  <c r="AQ159" i="25"/>
  <c r="AP159" i="25"/>
  <c r="AO159" i="25"/>
  <c r="AN159" i="25"/>
  <c r="AM159" i="25"/>
  <c r="AL159" i="25"/>
  <c r="AK159" i="25"/>
  <c r="AF159" i="25"/>
  <c r="AE159" i="25"/>
  <c r="AD159" i="25"/>
  <c r="AC159" i="25"/>
  <c r="AB159" i="25"/>
  <c r="AA159" i="25"/>
  <c r="Z159" i="25"/>
  <c r="Y159" i="25"/>
  <c r="X159" i="25"/>
  <c r="W159" i="25"/>
  <c r="V159" i="25"/>
  <c r="U159" i="25"/>
  <c r="T159" i="25"/>
  <c r="S159" i="25"/>
  <c r="B159" i="25"/>
  <c r="BH160" i="25" s="1"/>
  <c r="BL158" i="25"/>
  <c r="BI158" i="25"/>
  <c r="BB158" i="25"/>
  <c r="BA158" i="25"/>
  <c r="AZ158" i="25"/>
  <c r="AY158" i="25"/>
  <c r="AX158" i="25"/>
  <c r="AW158" i="25"/>
  <c r="AV158" i="25"/>
  <c r="AQ158" i="25"/>
  <c r="AP158" i="25"/>
  <c r="AO158" i="25"/>
  <c r="AN158" i="25"/>
  <c r="AM158" i="25"/>
  <c r="AL158" i="25"/>
  <c r="AK158" i="25"/>
  <c r="AF158" i="25"/>
  <c r="AE158" i="25"/>
  <c r="AD158" i="25"/>
  <c r="AC158" i="25"/>
  <c r="AB158" i="25"/>
  <c r="AA158" i="25"/>
  <c r="Z158" i="25"/>
  <c r="Y158" i="25"/>
  <c r="X158" i="25"/>
  <c r="W158" i="25"/>
  <c r="V158" i="25"/>
  <c r="U158" i="25"/>
  <c r="T158" i="25"/>
  <c r="S158" i="25"/>
  <c r="B158" i="25"/>
  <c r="BH175" i="25" s="1"/>
  <c r="BL157" i="25"/>
  <c r="BI157" i="25"/>
  <c r="BB157" i="25"/>
  <c r="BA157" i="25"/>
  <c r="AZ157" i="25"/>
  <c r="AY157" i="25"/>
  <c r="AX157" i="25"/>
  <c r="AW157" i="25"/>
  <c r="AV157" i="25"/>
  <c r="AQ157" i="25"/>
  <c r="AP157" i="25"/>
  <c r="AO157" i="25"/>
  <c r="AN157" i="25"/>
  <c r="AM157" i="25"/>
  <c r="AL157" i="25"/>
  <c r="AK157" i="25"/>
  <c r="AF157" i="25"/>
  <c r="AE157" i="25"/>
  <c r="AD157" i="25"/>
  <c r="AC157" i="25"/>
  <c r="AB157" i="25"/>
  <c r="AA157" i="25"/>
  <c r="Z157" i="25"/>
  <c r="Y157" i="25"/>
  <c r="X157" i="25"/>
  <c r="W157" i="25"/>
  <c r="V157" i="25"/>
  <c r="U157" i="25"/>
  <c r="T157" i="25"/>
  <c r="S157" i="25"/>
  <c r="B157" i="25"/>
  <c r="BH166" i="25" s="1"/>
  <c r="BP156" i="25"/>
  <c r="BL156" i="25"/>
  <c r="BI156" i="25"/>
  <c r="BB156" i="25"/>
  <c r="BA156" i="25"/>
  <c r="AZ156" i="25"/>
  <c r="AY156" i="25"/>
  <c r="AX156" i="25"/>
  <c r="AW156" i="25"/>
  <c r="AV156" i="25"/>
  <c r="AQ156" i="25"/>
  <c r="AP156" i="25"/>
  <c r="AO156" i="25"/>
  <c r="AN156" i="25"/>
  <c r="AM156" i="25"/>
  <c r="AL156" i="25"/>
  <c r="AK156" i="25"/>
  <c r="AF156" i="25"/>
  <c r="AE156" i="25"/>
  <c r="AD156" i="25"/>
  <c r="AC156" i="25"/>
  <c r="AB156" i="25"/>
  <c r="AA156" i="25"/>
  <c r="Z156" i="25"/>
  <c r="Y156" i="25"/>
  <c r="X156" i="25"/>
  <c r="W156" i="25"/>
  <c r="V156" i="25"/>
  <c r="U156" i="25"/>
  <c r="T156" i="25"/>
  <c r="S156" i="25"/>
  <c r="B156" i="25"/>
  <c r="BH177" i="25" s="1"/>
  <c r="BL155" i="25"/>
  <c r="BI155" i="25"/>
  <c r="BB155" i="25"/>
  <c r="BA155" i="25"/>
  <c r="AZ155" i="25"/>
  <c r="AY155" i="25"/>
  <c r="AX155" i="25"/>
  <c r="AW155" i="25"/>
  <c r="AV155" i="25"/>
  <c r="AQ155" i="25"/>
  <c r="AP155" i="25"/>
  <c r="AO155" i="25"/>
  <c r="AN155" i="25"/>
  <c r="AM155" i="25"/>
  <c r="AL155" i="25"/>
  <c r="AK155" i="25"/>
  <c r="AF155" i="25"/>
  <c r="AE155" i="25"/>
  <c r="AD155" i="25"/>
  <c r="AC155" i="25"/>
  <c r="AB155" i="25"/>
  <c r="AA155" i="25"/>
  <c r="Z155" i="25"/>
  <c r="Y155" i="25"/>
  <c r="X155" i="25"/>
  <c r="W155" i="25"/>
  <c r="V155" i="25"/>
  <c r="U155" i="25"/>
  <c r="T155" i="25"/>
  <c r="S155" i="25"/>
  <c r="B155" i="25"/>
  <c r="BG159" i="25" s="1"/>
  <c r="BL154" i="25"/>
  <c r="BI154" i="25"/>
  <c r="BB154" i="25"/>
  <c r="BA154" i="25"/>
  <c r="AZ154" i="25"/>
  <c r="AY154" i="25"/>
  <c r="AX154" i="25"/>
  <c r="AW154" i="25"/>
  <c r="AV154" i="25"/>
  <c r="AQ154" i="25"/>
  <c r="AP154" i="25"/>
  <c r="AO154" i="25"/>
  <c r="AN154" i="25"/>
  <c r="AM154" i="25"/>
  <c r="AL154" i="25"/>
  <c r="AK154" i="25"/>
  <c r="AF154" i="25"/>
  <c r="AE154" i="25"/>
  <c r="AD154" i="25"/>
  <c r="AC154" i="25"/>
  <c r="AB154" i="25"/>
  <c r="AA154" i="25"/>
  <c r="Z154" i="25"/>
  <c r="Y154" i="25"/>
  <c r="X154" i="25"/>
  <c r="W154" i="25"/>
  <c r="V154" i="25"/>
  <c r="U154" i="25"/>
  <c r="T154" i="25"/>
  <c r="S154" i="25"/>
  <c r="B154" i="25"/>
  <c r="BG153" i="25" s="1"/>
  <c r="BL153" i="25"/>
  <c r="BJ153" i="25"/>
  <c r="BJ154" i="25" s="1"/>
  <c r="BJ155" i="25" s="1"/>
  <c r="BJ156" i="25" s="1"/>
  <c r="BJ157" i="25" s="1"/>
  <c r="BJ158" i="25" s="1"/>
  <c r="BJ159" i="25" s="1"/>
  <c r="BJ160" i="25" s="1"/>
  <c r="BJ161" i="25" s="1"/>
  <c r="BJ162" i="25" s="1"/>
  <c r="BJ163" i="25" s="1"/>
  <c r="BJ164" i="25" s="1"/>
  <c r="BJ165" i="25" s="1"/>
  <c r="BJ166" i="25" s="1"/>
  <c r="BJ167" i="25" s="1"/>
  <c r="BJ168" i="25" s="1"/>
  <c r="BJ169" i="25" s="1"/>
  <c r="BJ170" i="25" s="1"/>
  <c r="BJ171" i="25" s="1"/>
  <c r="BJ172" i="25" s="1"/>
  <c r="BJ173" i="25" s="1"/>
  <c r="BJ174" i="25" s="1"/>
  <c r="BJ175" i="25" s="1"/>
  <c r="BJ176" i="25" s="1"/>
  <c r="BJ177" i="25" s="1"/>
  <c r="BJ178" i="25" s="1"/>
  <c r="BJ179" i="25" s="1"/>
  <c r="BJ180" i="25" s="1"/>
  <c r="BI153" i="25"/>
  <c r="BH153" i="25"/>
  <c r="BB153" i="25"/>
  <c r="BA153" i="25"/>
  <c r="AZ153" i="25"/>
  <c r="AY153" i="25"/>
  <c r="AX153" i="25"/>
  <c r="AW153" i="25"/>
  <c r="AV153" i="25"/>
  <c r="AQ153" i="25"/>
  <c r="AP153" i="25"/>
  <c r="AO153" i="25"/>
  <c r="AN153" i="25"/>
  <c r="AM153" i="25"/>
  <c r="AL153" i="25"/>
  <c r="AK153" i="25"/>
  <c r="AF153" i="25"/>
  <c r="AE153" i="25"/>
  <c r="AD153" i="25"/>
  <c r="AC153" i="25"/>
  <c r="AB153" i="25"/>
  <c r="AA153" i="25"/>
  <c r="Z153" i="25"/>
  <c r="Y153" i="25"/>
  <c r="X153" i="25"/>
  <c r="W153" i="25"/>
  <c r="V153" i="25"/>
  <c r="U153" i="25"/>
  <c r="T153" i="25"/>
  <c r="S153" i="25"/>
  <c r="B153" i="25"/>
  <c r="BG177" i="25" s="1"/>
  <c r="BF152" i="25"/>
  <c r="BE152" i="25"/>
  <c r="BC152" i="25" s="1"/>
  <c r="AR152" i="25"/>
  <c r="BL151" i="25"/>
  <c r="BI151" i="25"/>
  <c r="BB151" i="25"/>
  <c r="BA151" i="25"/>
  <c r="AZ151" i="25"/>
  <c r="AY151" i="25"/>
  <c r="AX151" i="25"/>
  <c r="AW151" i="25"/>
  <c r="AV151" i="25"/>
  <c r="AQ151" i="25"/>
  <c r="AP151" i="25"/>
  <c r="AO151" i="25"/>
  <c r="AN151" i="25"/>
  <c r="AM151" i="25"/>
  <c r="AL151" i="25"/>
  <c r="AK151" i="25"/>
  <c r="AF151" i="25"/>
  <c r="AE151" i="25"/>
  <c r="AD151" i="25"/>
  <c r="AC151" i="25"/>
  <c r="AB151" i="25"/>
  <c r="AA151" i="25"/>
  <c r="Z151" i="25"/>
  <c r="Y151" i="25"/>
  <c r="X151" i="25"/>
  <c r="W151" i="25"/>
  <c r="V151" i="25"/>
  <c r="U151" i="25"/>
  <c r="T151" i="25"/>
  <c r="S151" i="25"/>
  <c r="BL150" i="25"/>
  <c r="BI150" i="25"/>
  <c r="BB150" i="25"/>
  <c r="BA150" i="25"/>
  <c r="AZ150" i="25"/>
  <c r="AY150" i="25"/>
  <c r="AX150" i="25"/>
  <c r="AW150" i="25"/>
  <c r="AV150" i="25"/>
  <c r="AQ150" i="25"/>
  <c r="AP150" i="25"/>
  <c r="AO150" i="25"/>
  <c r="AN150" i="25"/>
  <c r="AM150" i="25"/>
  <c r="AL150" i="25"/>
  <c r="AK150" i="25"/>
  <c r="AF150" i="25"/>
  <c r="AE150" i="25"/>
  <c r="AD150" i="25"/>
  <c r="AC150" i="25"/>
  <c r="AB150" i="25"/>
  <c r="AA150" i="25"/>
  <c r="Z150" i="25"/>
  <c r="Y150" i="25"/>
  <c r="X150" i="25"/>
  <c r="W150" i="25"/>
  <c r="V150" i="25"/>
  <c r="U150" i="25"/>
  <c r="T150" i="25"/>
  <c r="S150" i="25"/>
  <c r="BL149" i="25"/>
  <c r="BI149" i="25"/>
  <c r="BB149" i="25"/>
  <c r="BA149" i="25"/>
  <c r="AZ149" i="25"/>
  <c r="AY149" i="25"/>
  <c r="AX149" i="25"/>
  <c r="AW149" i="25"/>
  <c r="AV149" i="25"/>
  <c r="AQ149" i="25"/>
  <c r="AP149" i="25"/>
  <c r="AO149" i="25"/>
  <c r="AN149" i="25"/>
  <c r="AM149" i="25"/>
  <c r="AL149" i="25"/>
  <c r="AK149" i="25"/>
  <c r="AF149" i="25"/>
  <c r="AE149" i="25"/>
  <c r="AD149" i="25"/>
  <c r="AC149" i="25"/>
  <c r="AB149" i="25"/>
  <c r="AA149" i="25"/>
  <c r="Z149" i="25"/>
  <c r="Y149" i="25"/>
  <c r="X149" i="25"/>
  <c r="W149" i="25"/>
  <c r="V149" i="25"/>
  <c r="U149" i="25"/>
  <c r="T149" i="25"/>
  <c r="S149" i="25"/>
  <c r="BL148" i="25"/>
  <c r="BI148" i="25"/>
  <c r="BB148" i="25"/>
  <c r="BA148" i="25"/>
  <c r="AZ148" i="25"/>
  <c r="AY148" i="25"/>
  <c r="AX148" i="25"/>
  <c r="AW148" i="25"/>
  <c r="AV148" i="25"/>
  <c r="AQ148" i="25"/>
  <c r="AP148" i="25"/>
  <c r="AO148" i="25"/>
  <c r="AN148" i="25"/>
  <c r="AM148" i="25"/>
  <c r="AL148" i="25"/>
  <c r="AK148" i="25"/>
  <c r="AF148" i="25"/>
  <c r="AE148" i="25"/>
  <c r="AD148" i="25"/>
  <c r="AC148" i="25"/>
  <c r="AB148" i="25"/>
  <c r="AA148" i="25"/>
  <c r="Z148" i="25"/>
  <c r="Y148" i="25"/>
  <c r="X148" i="25"/>
  <c r="W148" i="25"/>
  <c r="V148" i="25"/>
  <c r="U148" i="25"/>
  <c r="T148" i="25"/>
  <c r="S148" i="25"/>
  <c r="BL147" i="25"/>
  <c r="BI147" i="25"/>
  <c r="BB147" i="25"/>
  <c r="BA147" i="25"/>
  <c r="AZ147" i="25"/>
  <c r="AY147" i="25"/>
  <c r="AX147" i="25"/>
  <c r="AW147" i="25"/>
  <c r="AV147" i="25"/>
  <c r="AQ147" i="25"/>
  <c r="AP147" i="25"/>
  <c r="AO147" i="25"/>
  <c r="AN147" i="25"/>
  <c r="AM147" i="25"/>
  <c r="AL147" i="25"/>
  <c r="AK147" i="25"/>
  <c r="AF147" i="25"/>
  <c r="AE147" i="25"/>
  <c r="AD147" i="25"/>
  <c r="AC147" i="25"/>
  <c r="AB147" i="25"/>
  <c r="AA147" i="25"/>
  <c r="Z147" i="25"/>
  <c r="Y147" i="25"/>
  <c r="X147" i="25"/>
  <c r="W147" i="25"/>
  <c r="V147" i="25"/>
  <c r="U147" i="25"/>
  <c r="T147" i="25"/>
  <c r="S147" i="25"/>
  <c r="BL146" i="25"/>
  <c r="BI146" i="25"/>
  <c r="BB146" i="25"/>
  <c r="BA146" i="25"/>
  <c r="AZ146" i="25"/>
  <c r="AY146" i="25"/>
  <c r="AX146" i="25"/>
  <c r="AW146" i="25"/>
  <c r="AV146" i="25"/>
  <c r="AQ146" i="25"/>
  <c r="AP146" i="25"/>
  <c r="AO146" i="25"/>
  <c r="AN146" i="25"/>
  <c r="AM146" i="25"/>
  <c r="AL146" i="25"/>
  <c r="AK146" i="25"/>
  <c r="AF146" i="25"/>
  <c r="AE146" i="25"/>
  <c r="AD146" i="25"/>
  <c r="AC146" i="25"/>
  <c r="AB146" i="25"/>
  <c r="AA146" i="25"/>
  <c r="Z146" i="25"/>
  <c r="Y146" i="25"/>
  <c r="X146" i="25"/>
  <c r="W146" i="25"/>
  <c r="V146" i="25"/>
  <c r="U146" i="25"/>
  <c r="T146" i="25"/>
  <c r="S146" i="25"/>
  <c r="BL145" i="25"/>
  <c r="BI145" i="25"/>
  <c r="BB145" i="25"/>
  <c r="BA145" i="25"/>
  <c r="AZ145" i="25"/>
  <c r="AY145" i="25"/>
  <c r="AX145" i="25"/>
  <c r="AW145" i="25"/>
  <c r="AV145" i="25"/>
  <c r="AQ145" i="25"/>
  <c r="AP145" i="25"/>
  <c r="AO145" i="25"/>
  <c r="AN145" i="25"/>
  <c r="AM145" i="25"/>
  <c r="AL145" i="25"/>
  <c r="AK145" i="25"/>
  <c r="AF145" i="25"/>
  <c r="AE145" i="25"/>
  <c r="AD145" i="25"/>
  <c r="AC145" i="25"/>
  <c r="AB145" i="25"/>
  <c r="AA145" i="25"/>
  <c r="Z145" i="25"/>
  <c r="Y145" i="25"/>
  <c r="X145" i="25"/>
  <c r="W145" i="25"/>
  <c r="V145" i="25"/>
  <c r="U145" i="25"/>
  <c r="T145" i="25"/>
  <c r="S145" i="25"/>
  <c r="BL144" i="25"/>
  <c r="BI144" i="25"/>
  <c r="BB144" i="25"/>
  <c r="BA144" i="25"/>
  <c r="AZ144" i="25"/>
  <c r="AY144" i="25"/>
  <c r="AX144" i="25"/>
  <c r="AW144" i="25"/>
  <c r="AV144" i="25"/>
  <c r="AQ144" i="25"/>
  <c r="AP144" i="25"/>
  <c r="AO144" i="25"/>
  <c r="AN144" i="25"/>
  <c r="AM144" i="25"/>
  <c r="AL144" i="25"/>
  <c r="AK144" i="25"/>
  <c r="AF144" i="25"/>
  <c r="AE144" i="25"/>
  <c r="AD144" i="25"/>
  <c r="AC144" i="25"/>
  <c r="AB144" i="25"/>
  <c r="AA144" i="25"/>
  <c r="Z144" i="25"/>
  <c r="Y144" i="25"/>
  <c r="X144" i="25"/>
  <c r="W144" i="25"/>
  <c r="V144" i="25"/>
  <c r="U144" i="25"/>
  <c r="T144" i="25"/>
  <c r="S144" i="25"/>
  <c r="BL143" i="25"/>
  <c r="BI143" i="25"/>
  <c r="BB143" i="25"/>
  <c r="BA143" i="25"/>
  <c r="AZ143" i="25"/>
  <c r="AY143" i="25"/>
  <c r="AX143" i="25"/>
  <c r="AW143" i="25"/>
  <c r="AV143" i="25"/>
  <c r="AQ143" i="25"/>
  <c r="AP143" i="25"/>
  <c r="AO143" i="25"/>
  <c r="AN143" i="25"/>
  <c r="AM143" i="25"/>
  <c r="AL143" i="25"/>
  <c r="AK143" i="25"/>
  <c r="AF143" i="25"/>
  <c r="AE143" i="25"/>
  <c r="AD143" i="25"/>
  <c r="AC143" i="25"/>
  <c r="AB143" i="25"/>
  <c r="AA143" i="25"/>
  <c r="Z143" i="25"/>
  <c r="Y143" i="25"/>
  <c r="X143" i="25"/>
  <c r="W143" i="25"/>
  <c r="V143" i="25"/>
  <c r="U143" i="25"/>
  <c r="T143" i="25"/>
  <c r="S143" i="25"/>
  <c r="BL142" i="25"/>
  <c r="BI142" i="25"/>
  <c r="BB142" i="25"/>
  <c r="BA142" i="25"/>
  <c r="AZ142" i="25"/>
  <c r="AY142" i="25"/>
  <c r="AX142" i="25"/>
  <c r="AW142" i="25"/>
  <c r="AV142" i="25"/>
  <c r="AQ142" i="25"/>
  <c r="AP142" i="25"/>
  <c r="AO142" i="25"/>
  <c r="AN142" i="25"/>
  <c r="AM142" i="25"/>
  <c r="AL142" i="25"/>
  <c r="AK142" i="25"/>
  <c r="AF142" i="25"/>
  <c r="AE142" i="25"/>
  <c r="AD142" i="25"/>
  <c r="AC142" i="25"/>
  <c r="AB142" i="25"/>
  <c r="AA142" i="25"/>
  <c r="Z142" i="25"/>
  <c r="Y142" i="25"/>
  <c r="X142" i="25"/>
  <c r="W142" i="25"/>
  <c r="V142" i="25"/>
  <c r="U142" i="25"/>
  <c r="T142" i="25"/>
  <c r="S142" i="25"/>
  <c r="BL141" i="25"/>
  <c r="BI141" i="25"/>
  <c r="BB141" i="25"/>
  <c r="BA141" i="25"/>
  <c r="AZ141" i="25"/>
  <c r="AY141" i="25"/>
  <c r="AX141" i="25"/>
  <c r="AW141" i="25"/>
  <c r="AV141" i="25"/>
  <c r="AQ141" i="25"/>
  <c r="AP141" i="25"/>
  <c r="AO141" i="25"/>
  <c r="AN141" i="25"/>
  <c r="AM141" i="25"/>
  <c r="AL141" i="25"/>
  <c r="AK141" i="25"/>
  <c r="AF141" i="25"/>
  <c r="AE141" i="25"/>
  <c r="AD141" i="25"/>
  <c r="AC141" i="25"/>
  <c r="AB141" i="25"/>
  <c r="AA141" i="25"/>
  <c r="Z141" i="25"/>
  <c r="Y141" i="25"/>
  <c r="X141" i="25"/>
  <c r="W141" i="25"/>
  <c r="V141" i="25"/>
  <c r="U141" i="25"/>
  <c r="T141" i="25"/>
  <c r="S141" i="25"/>
  <c r="BL140" i="25"/>
  <c r="BI140" i="25"/>
  <c r="BB140" i="25"/>
  <c r="BA140" i="25"/>
  <c r="AZ140" i="25"/>
  <c r="AY140" i="25"/>
  <c r="AX140" i="25"/>
  <c r="AW140" i="25"/>
  <c r="AV140" i="25"/>
  <c r="AQ140" i="25"/>
  <c r="AP140" i="25"/>
  <c r="AO140" i="25"/>
  <c r="AN140" i="25"/>
  <c r="AM140" i="25"/>
  <c r="AL140" i="25"/>
  <c r="AK140" i="25"/>
  <c r="AF140" i="25"/>
  <c r="AE140" i="25"/>
  <c r="AD140" i="25"/>
  <c r="AC140" i="25"/>
  <c r="AB140" i="25"/>
  <c r="AA140" i="25"/>
  <c r="Z140" i="25"/>
  <c r="Y140" i="25"/>
  <c r="X140" i="25"/>
  <c r="W140" i="25"/>
  <c r="V140" i="25"/>
  <c r="U140" i="25"/>
  <c r="T140" i="25"/>
  <c r="S140" i="25"/>
  <c r="BL139" i="25"/>
  <c r="BI139" i="25"/>
  <c r="BB139" i="25"/>
  <c r="BA139" i="25"/>
  <c r="AZ139" i="25"/>
  <c r="AY139" i="25"/>
  <c r="AX139" i="25"/>
  <c r="AW139" i="25"/>
  <c r="AV139" i="25"/>
  <c r="AQ139" i="25"/>
  <c r="AP139" i="25"/>
  <c r="AO139" i="25"/>
  <c r="AN139" i="25"/>
  <c r="AM139" i="25"/>
  <c r="AL139" i="25"/>
  <c r="AK139" i="25"/>
  <c r="AF139" i="25"/>
  <c r="AE139" i="25"/>
  <c r="AD139" i="25"/>
  <c r="AC139" i="25"/>
  <c r="AB139" i="25"/>
  <c r="AA139" i="25"/>
  <c r="Z139" i="25"/>
  <c r="Y139" i="25"/>
  <c r="X139" i="25"/>
  <c r="W139" i="25"/>
  <c r="V139" i="25"/>
  <c r="U139" i="25"/>
  <c r="T139" i="25"/>
  <c r="S139" i="25"/>
  <c r="BL138" i="25"/>
  <c r="BI138" i="25"/>
  <c r="BB138" i="25"/>
  <c r="BA138" i="25"/>
  <c r="AZ138" i="25"/>
  <c r="AY138" i="25"/>
  <c r="AX138" i="25"/>
  <c r="AW138" i="25"/>
  <c r="AV138" i="25"/>
  <c r="AQ138" i="25"/>
  <c r="AP138" i="25"/>
  <c r="AO138" i="25"/>
  <c r="AN138" i="25"/>
  <c r="AM138" i="25"/>
  <c r="AL138" i="25"/>
  <c r="AK138" i="25"/>
  <c r="AF138" i="25"/>
  <c r="AE138" i="25"/>
  <c r="AD138" i="25"/>
  <c r="AC138" i="25"/>
  <c r="AB138" i="25"/>
  <c r="AA138" i="25"/>
  <c r="Z138" i="25"/>
  <c r="Y138" i="25"/>
  <c r="X138" i="25"/>
  <c r="W138" i="25"/>
  <c r="V138" i="25"/>
  <c r="U138" i="25"/>
  <c r="T138" i="25"/>
  <c r="S138" i="25"/>
  <c r="BL137" i="25"/>
  <c r="BI137" i="25"/>
  <c r="BB137" i="25"/>
  <c r="BA137" i="25"/>
  <c r="AZ137" i="25"/>
  <c r="AY137" i="25"/>
  <c r="AX137" i="25"/>
  <c r="AW137" i="25"/>
  <c r="AV137" i="25"/>
  <c r="AQ137" i="25"/>
  <c r="AP137" i="25"/>
  <c r="AO137" i="25"/>
  <c r="AN137" i="25"/>
  <c r="AM137" i="25"/>
  <c r="AL137" i="25"/>
  <c r="AK137" i="25"/>
  <c r="AF137" i="25"/>
  <c r="AE137" i="25"/>
  <c r="AD137" i="25"/>
  <c r="AC137" i="25"/>
  <c r="AB137" i="25"/>
  <c r="AA137" i="25"/>
  <c r="Z137" i="25"/>
  <c r="Y137" i="25"/>
  <c r="X137" i="25"/>
  <c r="W137" i="25"/>
  <c r="V137" i="25"/>
  <c r="U137" i="25"/>
  <c r="T137" i="25"/>
  <c r="S137" i="25"/>
  <c r="BL136" i="25"/>
  <c r="BI136" i="25"/>
  <c r="BB136" i="25"/>
  <c r="BA136" i="25"/>
  <c r="AZ136" i="25"/>
  <c r="AY136" i="25"/>
  <c r="AX136" i="25"/>
  <c r="AW136" i="25"/>
  <c r="AV136" i="25"/>
  <c r="AQ136" i="25"/>
  <c r="AP136" i="25"/>
  <c r="AO136" i="25"/>
  <c r="AN136" i="25"/>
  <c r="AM136" i="25"/>
  <c r="AL136" i="25"/>
  <c r="AK136" i="25"/>
  <c r="AF136" i="25"/>
  <c r="AE136" i="25"/>
  <c r="AD136" i="25"/>
  <c r="AC136" i="25"/>
  <c r="AB136" i="25"/>
  <c r="AA136" i="25"/>
  <c r="Z136" i="25"/>
  <c r="Y136" i="25"/>
  <c r="X136" i="25"/>
  <c r="W136" i="25"/>
  <c r="V136" i="25"/>
  <c r="U136" i="25"/>
  <c r="T136" i="25"/>
  <c r="S136" i="25"/>
  <c r="BL135" i="25"/>
  <c r="BI135" i="25"/>
  <c r="BB135" i="25"/>
  <c r="BA135" i="25"/>
  <c r="AZ135" i="25"/>
  <c r="AY135" i="25"/>
  <c r="AX135" i="25"/>
  <c r="AW135" i="25"/>
  <c r="AV135" i="25"/>
  <c r="AQ135" i="25"/>
  <c r="AP135" i="25"/>
  <c r="AO135" i="25"/>
  <c r="AN135" i="25"/>
  <c r="AM135" i="25"/>
  <c r="AL135" i="25"/>
  <c r="AK135" i="25"/>
  <c r="AF135" i="25"/>
  <c r="AE135" i="25"/>
  <c r="AD135" i="25"/>
  <c r="AC135" i="25"/>
  <c r="AB135" i="25"/>
  <c r="AA135" i="25"/>
  <c r="Z135" i="25"/>
  <c r="Y135" i="25"/>
  <c r="X135" i="25"/>
  <c r="W135" i="25"/>
  <c r="V135" i="25"/>
  <c r="U135" i="25"/>
  <c r="T135" i="25"/>
  <c r="S135" i="25"/>
  <c r="BL134" i="25"/>
  <c r="BI134" i="25"/>
  <c r="BB134" i="25"/>
  <c r="BA134" i="25"/>
  <c r="AZ134" i="25"/>
  <c r="AY134" i="25"/>
  <c r="AX134" i="25"/>
  <c r="AW134" i="25"/>
  <c r="AV134" i="25"/>
  <c r="AQ134" i="25"/>
  <c r="AP134" i="25"/>
  <c r="AO134" i="25"/>
  <c r="AN134" i="25"/>
  <c r="AM134" i="25"/>
  <c r="AL134" i="25"/>
  <c r="AK134" i="25"/>
  <c r="AF134" i="25"/>
  <c r="AE134" i="25"/>
  <c r="AD134" i="25"/>
  <c r="AC134" i="25"/>
  <c r="AB134" i="25"/>
  <c r="AA134" i="25"/>
  <c r="Z134" i="25"/>
  <c r="Y134" i="25"/>
  <c r="X134" i="25"/>
  <c r="W134" i="25"/>
  <c r="V134" i="25"/>
  <c r="U134" i="25"/>
  <c r="T134" i="25"/>
  <c r="S134" i="25"/>
  <c r="BL133" i="25"/>
  <c r="BI133" i="25"/>
  <c r="BB133" i="25"/>
  <c r="BA133" i="25"/>
  <c r="AZ133" i="25"/>
  <c r="AY133" i="25"/>
  <c r="AX133" i="25"/>
  <c r="AW133" i="25"/>
  <c r="AV133" i="25"/>
  <c r="AQ133" i="25"/>
  <c r="AP133" i="25"/>
  <c r="AO133" i="25"/>
  <c r="AN133" i="25"/>
  <c r="AM133" i="25"/>
  <c r="AL133" i="25"/>
  <c r="AK133" i="25"/>
  <c r="AF133" i="25"/>
  <c r="AE133" i="25"/>
  <c r="AD133" i="25"/>
  <c r="AC133" i="25"/>
  <c r="AB133" i="25"/>
  <c r="AA133" i="25"/>
  <c r="Z133" i="25"/>
  <c r="Y133" i="25"/>
  <c r="X133" i="25"/>
  <c r="W133" i="25"/>
  <c r="V133" i="25"/>
  <c r="U133" i="25"/>
  <c r="T133" i="25"/>
  <c r="S133" i="25"/>
  <c r="BL132" i="25"/>
  <c r="BI132" i="25"/>
  <c r="BB132" i="25"/>
  <c r="BA132" i="25"/>
  <c r="AZ132" i="25"/>
  <c r="AY132" i="25"/>
  <c r="AX132" i="25"/>
  <c r="AW132" i="25"/>
  <c r="AV132" i="25"/>
  <c r="AQ132" i="25"/>
  <c r="AP132" i="25"/>
  <c r="AO132" i="25"/>
  <c r="AN132" i="25"/>
  <c r="AM132" i="25"/>
  <c r="AL132" i="25"/>
  <c r="AK132" i="25"/>
  <c r="AF132" i="25"/>
  <c r="AE132" i="25"/>
  <c r="AD132" i="25"/>
  <c r="AC132" i="25"/>
  <c r="AB132" i="25"/>
  <c r="AA132" i="25"/>
  <c r="Z132" i="25"/>
  <c r="Y132" i="25"/>
  <c r="X132" i="25"/>
  <c r="W132" i="25"/>
  <c r="V132" i="25"/>
  <c r="U132" i="25"/>
  <c r="T132" i="25"/>
  <c r="S132" i="25"/>
  <c r="BL131" i="25"/>
  <c r="BI131" i="25"/>
  <c r="BB131" i="25"/>
  <c r="BA131" i="25"/>
  <c r="AZ131" i="25"/>
  <c r="AY131" i="25"/>
  <c r="AX131" i="25"/>
  <c r="AW131" i="25"/>
  <c r="AV131" i="25"/>
  <c r="AQ131" i="25"/>
  <c r="AP131" i="25"/>
  <c r="AO131" i="25"/>
  <c r="AN131" i="25"/>
  <c r="AM131" i="25"/>
  <c r="AL131" i="25"/>
  <c r="AK131" i="25"/>
  <c r="AF131" i="25"/>
  <c r="AE131" i="25"/>
  <c r="AD131" i="25"/>
  <c r="AC131" i="25"/>
  <c r="AB131" i="25"/>
  <c r="AA131" i="25"/>
  <c r="Z131" i="25"/>
  <c r="Y131" i="25"/>
  <c r="X131" i="25"/>
  <c r="W131" i="25"/>
  <c r="V131" i="25"/>
  <c r="U131" i="25"/>
  <c r="T131" i="25"/>
  <c r="S131" i="25"/>
  <c r="B131" i="25"/>
  <c r="BH143" i="25" s="1"/>
  <c r="BL130" i="25"/>
  <c r="BI130" i="25"/>
  <c r="BB130" i="25"/>
  <c r="BA130" i="25"/>
  <c r="AZ130" i="25"/>
  <c r="AY130" i="25"/>
  <c r="AX130" i="25"/>
  <c r="AW130" i="25"/>
  <c r="AV130" i="25"/>
  <c r="AQ130" i="25"/>
  <c r="AP130" i="25"/>
  <c r="AO130" i="25"/>
  <c r="AN130" i="25"/>
  <c r="AM130" i="25"/>
  <c r="AL130" i="25"/>
  <c r="AK130" i="25"/>
  <c r="AF130" i="25"/>
  <c r="AE130" i="25"/>
  <c r="AD130" i="25"/>
  <c r="AC130" i="25"/>
  <c r="AB130" i="25"/>
  <c r="AA130" i="25"/>
  <c r="Z130" i="25"/>
  <c r="Y130" i="25"/>
  <c r="X130" i="25"/>
  <c r="W130" i="25"/>
  <c r="V130" i="25"/>
  <c r="U130" i="25"/>
  <c r="T130" i="25"/>
  <c r="S130" i="25"/>
  <c r="B130" i="25"/>
  <c r="BH142" i="25" s="1"/>
  <c r="BL129" i="25"/>
  <c r="BI129" i="25"/>
  <c r="BB129" i="25"/>
  <c r="BA129" i="25"/>
  <c r="AZ129" i="25"/>
  <c r="AY129" i="25"/>
  <c r="AX129" i="25"/>
  <c r="AW129" i="25"/>
  <c r="AV129" i="25"/>
  <c r="AQ129" i="25"/>
  <c r="AP129" i="25"/>
  <c r="AO129" i="25"/>
  <c r="AN129" i="25"/>
  <c r="AM129" i="25"/>
  <c r="AL129" i="25"/>
  <c r="AK129" i="25"/>
  <c r="AF129" i="25"/>
  <c r="AE129" i="25"/>
  <c r="AD129" i="25"/>
  <c r="AC129" i="25"/>
  <c r="AB129" i="25"/>
  <c r="AA129" i="25"/>
  <c r="Z129" i="25"/>
  <c r="Y129" i="25"/>
  <c r="X129" i="25"/>
  <c r="W129" i="25"/>
  <c r="V129" i="25"/>
  <c r="U129" i="25"/>
  <c r="T129" i="25"/>
  <c r="S129" i="25"/>
  <c r="B129" i="25"/>
  <c r="BH134" i="25" s="1"/>
  <c r="BL128" i="25"/>
  <c r="BI128" i="25"/>
  <c r="BB128" i="25"/>
  <c r="BA128" i="25"/>
  <c r="AZ128" i="25"/>
  <c r="AY128" i="25"/>
  <c r="AX128" i="25"/>
  <c r="AW128" i="25"/>
  <c r="AV128" i="25"/>
  <c r="AQ128" i="25"/>
  <c r="AP128" i="25"/>
  <c r="AO128" i="25"/>
  <c r="AN128" i="25"/>
  <c r="AM128" i="25"/>
  <c r="AL128" i="25"/>
  <c r="AK128" i="25"/>
  <c r="AF128" i="25"/>
  <c r="AE128" i="25"/>
  <c r="AD128" i="25"/>
  <c r="AC128" i="25"/>
  <c r="AB128" i="25"/>
  <c r="AA128" i="25"/>
  <c r="Z128" i="25"/>
  <c r="Y128" i="25"/>
  <c r="X128" i="25"/>
  <c r="W128" i="25"/>
  <c r="V128" i="25"/>
  <c r="U128" i="25"/>
  <c r="T128" i="25"/>
  <c r="S128" i="25"/>
  <c r="B128" i="25"/>
  <c r="BH125" i="25" s="1"/>
  <c r="BP127" i="25"/>
  <c r="BL127" i="25"/>
  <c r="BI127" i="25"/>
  <c r="BB127" i="25"/>
  <c r="BA127" i="25"/>
  <c r="AZ127" i="25"/>
  <c r="AY127" i="25"/>
  <c r="AX127" i="25"/>
  <c r="AW127" i="25"/>
  <c r="AV127" i="25"/>
  <c r="AQ127" i="25"/>
  <c r="AP127" i="25"/>
  <c r="AO127" i="25"/>
  <c r="AN127" i="25"/>
  <c r="AM127" i="25"/>
  <c r="AL127" i="25"/>
  <c r="AK127" i="25"/>
  <c r="AF127" i="25"/>
  <c r="AE127" i="25"/>
  <c r="AD127" i="25"/>
  <c r="AC127" i="25"/>
  <c r="AB127" i="25"/>
  <c r="AA127" i="25"/>
  <c r="Z127" i="25"/>
  <c r="Y127" i="25"/>
  <c r="X127" i="25"/>
  <c r="W127" i="25"/>
  <c r="V127" i="25"/>
  <c r="U127" i="25"/>
  <c r="T127" i="25"/>
  <c r="S127" i="25"/>
  <c r="B127" i="25"/>
  <c r="BL126" i="25"/>
  <c r="BI126" i="25"/>
  <c r="BB126" i="25"/>
  <c r="BA126" i="25"/>
  <c r="AZ126" i="25"/>
  <c r="AY126" i="25"/>
  <c r="AX126" i="25"/>
  <c r="AW126" i="25"/>
  <c r="AV126" i="25"/>
  <c r="AQ126" i="25"/>
  <c r="AP126" i="25"/>
  <c r="AO126" i="25"/>
  <c r="AN126" i="25"/>
  <c r="AM126" i="25"/>
  <c r="AL126" i="25"/>
  <c r="AK126" i="25"/>
  <c r="AF126" i="25"/>
  <c r="AE126" i="25"/>
  <c r="AD126" i="25"/>
  <c r="AC126" i="25"/>
  <c r="AB126" i="25"/>
  <c r="AA126" i="25"/>
  <c r="Z126" i="25"/>
  <c r="Y126" i="25"/>
  <c r="X126" i="25"/>
  <c r="W126" i="25"/>
  <c r="V126" i="25"/>
  <c r="U126" i="25"/>
  <c r="T126" i="25"/>
  <c r="S126" i="25"/>
  <c r="B126" i="25"/>
  <c r="BG135" i="25" s="1"/>
  <c r="BL125" i="25"/>
  <c r="BI125" i="25"/>
  <c r="BG125" i="25"/>
  <c r="BB125" i="25"/>
  <c r="BA125" i="25"/>
  <c r="AZ125" i="25"/>
  <c r="AY125" i="25"/>
  <c r="AX125" i="25"/>
  <c r="AW125" i="25"/>
  <c r="AV125" i="25"/>
  <c r="AQ125" i="25"/>
  <c r="AP125" i="25"/>
  <c r="AO125" i="25"/>
  <c r="AN125" i="25"/>
  <c r="AM125" i="25"/>
  <c r="AL125" i="25"/>
  <c r="AK125" i="25"/>
  <c r="AF125" i="25"/>
  <c r="AE125" i="25"/>
  <c r="AD125" i="25"/>
  <c r="AC125" i="25"/>
  <c r="AB125" i="25"/>
  <c r="AA125" i="25"/>
  <c r="Z125" i="25"/>
  <c r="Y125" i="25"/>
  <c r="X125" i="25"/>
  <c r="W125" i="25"/>
  <c r="V125" i="25"/>
  <c r="U125" i="25"/>
  <c r="T125" i="25"/>
  <c r="S125" i="25"/>
  <c r="B125" i="25"/>
  <c r="BG141" i="25" s="1"/>
  <c r="BL124" i="25"/>
  <c r="BJ124" i="25"/>
  <c r="BJ125" i="25" s="1"/>
  <c r="BJ126" i="25" s="1"/>
  <c r="BJ127" i="25" s="1"/>
  <c r="BJ128" i="25" s="1"/>
  <c r="BJ129" i="25" s="1"/>
  <c r="BJ130" i="25" s="1"/>
  <c r="BJ131" i="25" s="1"/>
  <c r="BJ132" i="25" s="1"/>
  <c r="BJ133" i="25" s="1"/>
  <c r="BJ134" i="25" s="1"/>
  <c r="BJ135" i="25" s="1"/>
  <c r="BJ136" i="25" s="1"/>
  <c r="BJ137" i="25" s="1"/>
  <c r="BJ138" i="25" s="1"/>
  <c r="BJ139" i="25" s="1"/>
  <c r="BJ140" i="25" s="1"/>
  <c r="BJ141" i="25" s="1"/>
  <c r="BJ142" i="25" s="1"/>
  <c r="BJ143" i="25" s="1"/>
  <c r="BJ144" i="25" s="1"/>
  <c r="BJ145" i="25" s="1"/>
  <c r="BJ146" i="25" s="1"/>
  <c r="BJ147" i="25" s="1"/>
  <c r="BJ148" i="25" s="1"/>
  <c r="BJ149" i="25" s="1"/>
  <c r="BJ150" i="25" s="1"/>
  <c r="BJ151" i="25" s="1"/>
  <c r="BI124" i="25"/>
  <c r="BB124" i="25"/>
  <c r="BA124" i="25"/>
  <c r="AZ124" i="25"/>
  <c r="AY124" i="25"/>
  <c r="AX124" i="25"/>
  <c r="AW124" i="25"/>
  <c r="AV124" i="25"/>
  <c r="AQ124" i="25"/>
  <c r="AP124" i="25"/>
  <c r="AO124" i="25"/>
  <c r="AN124" i="25"/>
  <c r="AM124" i="25"/>
  <c r="AL124" i="25"/>
  <c r="AK124" i="25"/>
  <c r="AF124" i="25"/>
  <c r="AE124" i="25"/>
  <c r="AD124" i="25"/>
  <c r="AC124" i="25"/>
  <c r="AB124" i="25"/>
  <c r="AA124" i="25"/>
  <c r="Z124" i="25"/>
  <c r="Y124" i="25"/>
  <c r="X124" i="25"/>
  <c r="W124" i="25"/>
  <c r="V124" i="25"/>
  <c r="U124" i="25"/>
  <c r="T124" i="25"/>
  <c r="S124" i="25"/>
  <c r="B124" i="25"/>
  <c r="BG129" i="25" s="1"/>
  <c r="BF120" i="25"/>
  <c r="BE120" i="25"/>
  <c r="BC120" i="25" s="1"/>
  <c r="AR120" i="25"/>
  <c r="BL119" i="25"/>
  <c r="BI119" i="25"/>
  <c r="BB119" i="25"/>
  <c r="BA119" i="25"/>
  <c r="AZ119" i="25"/>
  <c r="AY119" i="25"/>
  <c r="AX119" i="25"/>
  <c r="AW119" i="25"/>
  <c r="AV119" i="25"/>
  <c r="AQ119" i="25"/>
  <c r="AP119" i="25"/>
  <c r="AO119" i="25"/>
  <c r="AN119" i="25"/>
  <c r="AM119" i="25"/>
  <c r="AL119" i="25"/>
  <c r="AK119" i="25"/>
  <c r="AF119" i="25"/>
  <c r="AE119" i="25"/>
  <c r="AD119" i="25"/>
  <c r="AC119" i="25"/>
  <c r="AB119" i="25"/>
  <c r="AA119" i="25"/>
  <c r="Z119" i="25"/>
  <c r="Y119" i="25"/>
  <c r="X119" i="25"/>
  <c r="W119" i="25"/>
  <c r="V119" i="25"/>
  <c r="U119" i="25"/>
  <c r="T119" i="25"/>
  <c r="S119" i="25"/>
  <c r="BL118" i="25"/>
  <c r="BI118" i="25"/>
  <c r="BB118" i="25"/>
  <c r="BA118" i="25"/>
  <c r="AZ118" i="25"/>
  <c r="AY118" i="25"/>
  <c r="AX118" i="25"/>
  <c r="AW118" i="25"/>
  <c r="AV118" i="25"/>
  <c r="AQ118" i="25"/>
  <c r="AP118" i="25"/>
  <c r="AO118" i="25"/>
  <c r="AN118" i="25"/>
  <c r="AM118" i="25"/>
  <c r="AL118" i="25"/>
  <c r="AK118" i="25"/>
  <c r="AF118" i="25"/>
  <c r="AE118" i="25"/>
  <c r="AD118" i="25"/>
  <c r="AC118" i="25"/>
  <c r="AB118" i="25"/>
  <c r="AA118" i="25"/>
  <c r="Z118" i="25"/>
  <c r="Y118" i="25"/>
  <c r="X118" i="25"/>
  <c r="W118" i="25"/>
  <c r="V118" i="25"/>
  <c r="U118" i="25"/>
  <c r="T118" i="25"/>
  <c r="S118" i="25"/>
  <c r="BL117" i="25"/>
  <c r="BI117" i="25"/>
  <c r="BB117" i="25"/>
  <c r="BA117" i="25"/>
  <c r="AZ117" i="25"/>
  <c r="AY117" i="25"/>
  <c r="AX117" i="25"/>
  <c r="AW117" i="25"/>
  <c r="AV117" i="25"/>
  <c r="AQ117" i="25"/>
  <c r="AP117" i="25"/>
  <c r="AO117" i="25"/>
  <c r="AN117" i="25"/>
  <c r="AM117" i="25"/>
  <c r="AL117" i="25"/>
  <c r="AK117" i="25"/>
  <c r="AF117" i="25"/>
  <c r="AE117" i="25"/>
  <c r="AD117" i="25"/>
  <c r="AC117" i="25"/>
  <c r="AB117" i="25"/>
  <c r="AA117" i="25"/>
  <c r="Z117" i="25"/>
  <c r="Y117" i="25"/>
  <c r="X117" i="25"/>
  <c r="W117" i="25"/>
  <c r="V117" i="25"/>
  <c r="U117" i="25"/>
  <c r="T117" i="25"/>
  <c r="S117" i="25"/>
  <c r="BL116" i="25"/>
  <c r="BI116" i="25"/>
  <c r="BB116" i="25"/>
  <c r="BA116" i="25"/>
  <c r="AZ116" i="25"/>
  <c r="AY116" i="25"/>
  <c r="AX116" i="25"/>
  <c r="AW116" i="25"/>
  <c r="AV116" i="25"/>
  <c r="AQ116" i="25"/>
  <c r="AP116" i="25"/>
  <c r="AO116" i="25"/>
  <c r="AN116" i="25"/>
  <c r="AM116" i="25"/>
  <c r="AL116" i="25"/>
  <c r="AK116" i="25"/>
  <c r="AF116" i="25"/>
  <c r="AE116" i="25"/>
  <c r="AD116" i="25"/>
  <c r="AC116" i="25"/>
  <c r="AB116" i="25"/>
  <c r="AA116" i="25"/>
  <c r="Z116" i="25"/>
  <c r="Y116" i="25"/>
  <c r="X116" i="25"/>
  <c r="W116" i="25"/>
  <c r="V116" i="25"/>
  <c r="U116" i="25"/>
  <c r="T116" i="25"/>
  <c r="S116" i="25"/>
  <c r="BL115" i="25"/>
  <c r="BI115" i="25"/>
  <c r="BB115" i="25"/>
  <c r="BA115" i="25"/>
  <c r="AZ115" i="25"/>
  <c r="AY115" i="25"/>
  <c r="AX115" i="25"/>
  <c r="AW115" i="25"/>
  <c r="AV115" i="25"/>
  <c r="AQ115" i="25"/>
  <c r="AP115" i="25"/>
  <c r="AO115" i="25"/>
  <c r="AN115" i="25"/>
  <c r="AM115" i="25"/>
  <c r="AL115" i="25"/>
  <c r="AK115" i="25"/>
  <c r="AF115" i="25"/>
  <c r="AE115" i="25"/>
  <c r="AD115" i="25"/>
  <c r="AC115" i="25"/>
  <c r="AB115" i="25"/>
  <c r="AA115" i="25"/>
  <c r="Z115" i="25"/>
  <c r="Y115" i="25"/>
  <c r="X115" i="25"/>
  <c r="W115" i="25"/>
  <c r="V115" i="25"/>
  <c r="U115" i="25"/>
  <c r="T115" i="25"/>
  <c r="S115" i="25"/>
  <c r="BL114" i="25"/>
  <c r="BI114" i="25"/>
  <c r="BB114" i="25"/>
  <c r="BA114" i="25"/>
  <c r="AZ114" i="25"/>
  <c r="AY114" i="25"/>
  <c r="AX114" i="25"/>
  <c r="AW114" i="25"/>
  <c r="AV114" i="25"/>
  <c r="AQ114" i="25"/>
  <c r="AP114" i="25"/>
  <c r="AO114" i="25"/>
  <c r="AN114" i="25"/>
  <c r="AM114" i="25"/>
  <c r="AL114" i="25"/>
  <c r="AK114" i="25"/>
  <c r="AF114" i="25"/>
  <c r="AE114" i="25"/>
  <c r="AD114" i="25"/>
  <c r="AC114" i="25"/>
  <c r="AB114" i="25"/>
  <c r="AA114" i="25"/>
  <c r="Z114" i="25"/>
  <c r="Y114" i="25"/>
  <c r="X114" i="25"/>
  <c r="W114" i="25"/>
  <c r="V114" i="25"/>
  <c r="U114" i="25"/>
  <c r="T114" i="25"/>
  <c r="S114" i="25"/>
  <c r="BL113" i="25"/>
  <c r="BI113" i="25"/>
  <c r="BB113" i="25"/>
  <c r="BA113" i="25"/>
  <c r="AZ113" i="25"/>
  <c r="AY113" i="25"/>
  <c r="AX113" i="25"/>
  <c r="AW113" i="25"/>
  <c r="AV113" i="25"/>
  <c r="AQ113" i="25"/>
  <c r="AP113" i="25"/>
  <c r="AO113" i="25"/>
  <c r="AN113" i="25"/>
  <c r="AM113" i="25"/>
  <c r="AL113" i="25"/>
  <c r="AK113" i="25"/>
  <c r="AF113" i="25"/>
  <c r="AE113" i="25"/>
  <c r="AD113" i="25"/>
  <c r="AC113" i="25"/>
  <c r="AB113" i="25"/>
  <c r="AA113" i="25"/>
  <c r="Z113" i="25"/>
  <c r="Y113" i="25"/>
  <c r="X113" i="25"/>
  <c r="W113" i="25"/>
  <c r="V113" i="25"/>
  <c r="U113" i="25"/>
  <c r="T113" i="25"/>
  <c r="S113" i="25"/>
  <c r="BL112" i="25"/>
  <c r="BI112" i="25"/>
  <c r="BB112" i="25"/>
  <c r="BA112" i="25"/>
  <c r="AZ112" i="25"/>
  <c r="AY112" i="25"/>
  <c r="AX112" i="25"/>
  <c r="AW112" i="25"/>
  <c r="AV112" i="25"/>
  <c r="AQ112" i="25"/>
  <c r="AP112" i="25"/>
  <c r="AO112" i="25"/>
  <c r="AN112" i="25"/>
  <c r="AM112" i="25"/>
  <c r="AL112" i="25"/>
  <c r="AK112" i="25"/>
  <c r="AF112" i="25"/>
  <c r="AE112" i="25"/>
  <c r="AD112" i="25"/>
  <c r="AC112" i="25"/>
  <c r="AB112" i="25"/>
  <c r="AA112" i="25"/>
  <c r="Z112" i="25"/>
  <c r="Y112" i="25"/>
  <c r="X112" i="25"/>
  <c r="W112" i="25"/>
  <c r="V112" i="25"/>
  <c r="U112" i="25"/>
  <c r="T112" i="25"/>
  <c r="S112" i="25"/>
  <c r="BL111" i="25"/>
  <c r="BI111" i="25"/>
  <c r="BB111" i="25"/>
  <c r="BA111" i="25"/>
  <c r="AZ111" i="25"/>
  <c r="AY111" i="25"/>
  <c r="AX111" i="25"/>
  <c r="AW111" i="25"/>
  <c r="AV111" i="25"/>
  <c r="AQ111" i="25"/>
  <c r="AP111" i="25"/>
  <c r="AO111" i="25"/>
  <c r="AN111" i="25"/>
  <c r="AM111" i="25"/>
  <c r="AL111" i="25"/>
  <c r="AK111" i="25"/>
  <c r="AF111" i="25"/>
  <c r="AE111" i="25"/>
  <c r="AD111" i="25"/>
  <c r="AC111" i="25"/>
  <c r="AB111" i="25"/>
  <c r="AA111" i="25"/>
  <c r="Z111" i="25"/>
  <c r="Y111" i="25"/>
  <c r="X111" i="25"/>
  <c r="W111" i="25"/>
  <c r="V111" i="25"/>
  <c r="U111" i="25"/>
  <c r="T111" i="25"/>
  <c r="S111" i="25"/>
  <c r="BL110" i="25"/>
  <c r="BI110" i="25"/>
  <c r="BB110" i="25"/>
  <c r="BA110" i="25"/>
  <c r="AZ110" i="25"/>
  <c r="AY110" i="25"/>
  <c r="AX110" i="25"/>
  <c r="AW110" i="25"/>
  <c r="AV110" i="25"/>
  <c r="AQ110" i="25"/>
  <c r="AP110" i="25"/>
  <c r="AO110" i="25"/>
  <c r="AN110" i="25"/>
  <c r="AM110" i="25"/>
  <c r="AL110" i="25"/>
  <c r="AK110" i="25"/>
  <c r="AF110" i="25"/>
  <c r="AE110" i="25"/>
  <c r="AD110" i="25"/>
  <c r="AC110" i="25"/>
  <c r="AB110" i="25"/>
  <c r="AA110" i="25"/>
  <c r="Z110" i="25"/>
  <c r="Y110" i="25"/>
  <c r="X110" i="25"/>
  <c r="W110" i="25"/>
  <c r="V110" i="25"/>
  <c r="U110" i="25"/>
  <c r="T110" i="25"/>
  <c r="S110" i="25"/>
  <c r="BL109" i="25"/>
  <c r="BI109" i="25"/>
  <c r="BB109" i="25"/>
  <c r="BA109" i="25"/>
  <c r="AZ109" i="25"/>
  <c r="AY109" i="25"/>
  <c r="AX109" i="25"/>
  <c r="AW109" i="25"/>
  <c r="AV109" i="25"/>
  <c r="AQ109" i="25"/>
  <c r="AP109" i="25"/>
  <c r="AO109" i="25"/>
  <c r="AN109" i="25"/>
  <c r="AM109" i="25"/>
  <c r="AL109" i="25"/>
  <c r="AK109" i="25"/>
  <c r="AF109" i="25"/>
  <c r="AE109" i="25"/>
  <c r="AD109" i="25"/>
  <c r="AC109" i="25"/>
  <c r="AB109" i="25"/>
  <c r="AA109" i="25"/>
  <c r="Z109" i="25"/>
  <c r="Y109" i="25"/>
  <c r="X109" i="25"/>
  <c r="W109" i="25"/>
  <c r="V109" i="25"/>
  <c r="U109" i="25"/>
  <c r="T109" i="25"/>
  <c r="S109" i="25"/>
  <c r="BL108" i="25"/>
  <c r="BI108" i="25"/>
  <c r="BB108" i="25"/>
  <c r="BA108" i="25"/>
  <c r="AZ108" i="25"/>
  <c r="AY108" i="25"/>
  <c r="AX108" i="25"/>
  <c r="AW108" i="25"/>
  <c r="AV108" i="25"/>
  <c r="AQ108" i="25"/>
  <c r="AP108" i="25"/>
  <c r="AO108" i="25"/>
  <c r="AN108" i="25"/>
  <c r="AM108" i="25"/>
  <c r="AL108" i="25"/>
  <c r="AK108" i="25"/>
  <c r="AF108" i="25"/>
  <c r="AE108" i="25"/>
  <c r="AD108" i="25"/>
  <c r="AC108" i="25"/>
  <c r="AB108" i="25"/>
  <c r="AA108" i="25"/>
  <c r="Z108" i="25"/>
  <c r="Y108" i="25"/>
  <c r="X108" i="25"/>
  <c r="W108" i="25"/>
  <c r="V108" i="25"/>
  <c r="U108" i="25"/>
  <c r="T108" i="25"/>
  <c r="S108" i="25"/>
  <c r="BL107" i="25"/>
  <c r="BI107" i="25"/>
  <c r="BB107" i="25"/>
  <c r="BA107" i="25"/>
  <c r="AZ107" i="25"/>
  <c r="AY107" i="25"/>
  <c r="AX107" i="25"/>
  <c r="AW107" i="25"/>
  <c r="AV107" i="25"/>
  <c r="AQ107" i="25"/>
  <c r="AP107" i="25"/>
  <c r="AO107" i="25"/>
  <c r="AN107" i="25"/>
  <c r="AM107" i="25"/>
  <c r="AL107" i="25"/>
  <c r="AK107" i="25"/>
  <c r="AF107" i="25"/>
  <c r="AE107" i="25"/>
  <c r="AD107" i="25"/>
  <c r="AC107" i="25"/>
  <c r="AB107" i="25"/>
  <c r="AA107" i="25"/>
  <c r="Z107" i="25"/>
  <c r="Y107" i="25"/>
  <c r="X107" i="25"/>
  <c r="W107" i="25"/>
  <c r="V107" i="25"/>
  <c r="U107" i="25"/>
  <c r="T107" i="25"/>
  <c r="S107" i="25"/>
  <c r="BL106" i="25"/>
  <c r="BI106" i="25"/>
  <c r="BB106" i="25"/>
  <c r="BA106" i="25"/>
  <c r="AZ106" i="25"/>
  <c r="AY106" i="25"/>
  <c r="AX106" i="25"/>
  <c r="AW106" i="25"/>
  <c r="AV106" i="25"/>
  <c r="AQ106" i="25"/>
  <c r="AP106" i="25"/>
  <c r="AO106" i="25"/>
  <c r="AN106" i="25"/>
  <c r="AM106" i="25"/>
  <c r="AL106" i="25"/>
  <c r="AK106" i="25"/>
  <c r="AF106" i="25"/>
  <c r="AE106" i="25"/>
  <c r="AD106" i="25"/>
  <c r="AC106" i="25"/>
  <c r="AB106" i="25"/>
  <c r="AA106" i="25"/>
  <c r="Z106" i="25"/>
  <c r="Y106" i="25"/>
  <c r="X106" i="25"/>
  <c r="W106" i="25"/>
  <c r="V106" i="25"/>
  <c r="U106" i="25"/>
  <c r="T106" i="25"/>
  <c r="S106" i="25"/>
  <c r="BL105" i="25"/>
  <c r="BI105" i="25"/>
  <c r="BB105" i="25"/>
  <c r="BA105" i="25"/>
  <c r="AZ105" i="25"/>
  <c r="AY105" i="25"/>
  <c r="AX105" i="25"/>
  <c r="AW105" i="25"/>
  <c r="AV105" i="25"/>
  <c r="AQ105" i="25"/>
  <c r="AP105" i="25"/>
  <c r="AO105" i="25"/>
  <c r="AN105" i="25"/>
  <c r="AM105" i="25"/>
  <c r="AL105" i="25"/>
  <c r="AK105" i="25"/>
  <c r="AF105" i="25"/>
  <c r="AE105" i="25"/>
  <c r="AD105" i="25"/>
  <c r="AC105" i="25"/>
  <c r="AB105" i="25"/>
  <c r="AA105" i="25"/>
  <c r="Z105" i="25"/>
  <c r="Y105" i="25"/>
  <c r="X105" i="25"/>
  <c r="W105" i="25"/>
  <c r="V105" i="25"/>
  <c r="U105" i="25"/>
  <c r="T105" i="25"/>
  <c r="S105" i="25"/>
  <c r="BL104" i="25"/>
  <c r="BI104" i="25"/>
  <c r="BB104" i="25"/>
  <c r="BA104" i="25"/>
  <c r="AZ104" i="25"/>
  <c r="AY104" i="25"/>
  <c r="AX104" i="25"/>
  <c r="AW104" i="25"/>
  <c r="AV104" i="25"/>
  <c r="AQ104" i="25"/>
  <c r="AP104" i="25"/>
  <c r="AO104" i="25"/>
  <c r="AN104" i="25"/>
  <c r="AM104" i="25"/>
  <c r="AL104" i="25"/>
  <c r="AK104" i="25"/>
  <c r="AF104" i="25"/>
  <c r="AE104" i="25"/>
  <c r="AD104" i="25"/>
  <c r="AC104" i="25"/>
  <c r="AB104" i="25"/>
  <c r="AA104" i="25"/>
  <c r="Z104" i="25"/>
  <c r="Y104" i="25"/>
  <c r="X104" i="25"/>
  <c r="W104" i="25"/>
  <c r="V104" i="25"/>
  <c r="U104" i="25"/>
  <c r="T104" i="25"/>
  <c r="S104" i="25"/>
  <c r="BL103" i="25"/>
  <c r="BI103" i="25"/>
  <c r="BB103" i="25"/>
  <c r="BA103" i="25"/>
  <c r="AZ103" i="25"/>
  <c r="AY103" i="25"/>
  <c r="AX103" i="25"/>
  <c r="AW103" i="25"/>
  <c r="AV103" i="25"/>
  <c r="AQ103" i="25"/>
  <c r="AP103" i="25"/>
  <c r="AO103" i="25"/>
  <c r="AN103" i="25"/>
  <c r="AM103" i="25"/>
  <c r="AL103" i="25"/>
  <c r="AK103" i="25"/>
  <c r="AF103" i="25"/>
  <c r="AE103" i="25"/>
  <c r="AD103" i="25"/>
  <c r="AC103" i="25"/>
  <c r="AB103" i="25"/>
  <c r="AA103" i="25"/>
  <c r="Z103" i="25"/>
  <c r="Y103" i="25"/>
  <c r="X103" i="25"/>
  <c r="W103" i="25"/>
  <c r="V103" i="25"/>
  <c r="U103" i="25"/>
  <c r="T103" i="25"/>
  <c r="S103" i="25"/>
  <c r="BL102" i="25"/>
  <c r="BI102" i="25"/>
  <c r="BB102" i="25"/>
  <c r="BA102" i="25"/>
  <c r="AZ102" i="25"/>
  <c r="AY102" i="25"/>
  <c r="AX102" i="25"/>
  <c r="AW102" i="25"/>
  <c r="AV102" i="25"/>
  <c r="AQ102" i="25"/>
  <c r="AP102" i="25"/>
  <c r="AO102" i="25"/>
  <c r="AN102" i="25"/>
  <c r="AM102" i="25"/>
  <c r="AL102" i="25"/>
  <c r="AK102" i="25"/>
  <c r="AF102" i="25"/>
  <c r="AE102" i="25"/>
  <c r="AD102" i="25"/>
  <c r="AC102" i="25"/>
  <c r="AB102" i="25"/>
  <c r="AA102" i="25"/>
  <c r="Z102" i="25"/>
  <c r="Y102" i="25"/>
  <c r="X102" i="25"/>
  <c r="W102" i="25"/>
  <c r="V102" i="25"/>
  <c r="U102" i="25"/>
  <c r="T102" i="25"/>
  <c r="S102" i="25"/>
  <c r="BL101" i="25"/>
  <c r="BI101" i="25"/>
  <c r="BB101" i="25"/>
  <c r="BA101" i="25"/>
  <c r="AZ101" i="25"/>
  <c r="AY101" i="25"/>
  <c r="AX101" i="25"/>
  <c r="AW101" i="25"/>
  <c r="AV101" i="25"/>
  <c r="AQ101" i="25"/>
  <c r="AP101" i="25"/>
  <c r="AO101" i="25"/>
  <c r="AN101" i="25"/>
  <c r="AM101" i="25"/>
  <c r="AL101" i="25"/>
  <c r="AK101" i="25"/>
  <c r="AF101" i="25"/>
  <c r="AE101" i="25"/>
  <c r="AD101" i="25"/>
  <c r="AC101" i="25"/>
  <c r="AB101" i="25"/>
  <c r="AA101" i="25"/>
  <c r="Z101" i="25"/>
  <c r="Y101" i="25"/>
  <c r="X101" i="25"/>
  <c r="W101" i="25"/>
  <c r="V101" i="25"/>
  <c r="U101" i="25"/>
  <c r="T101" i="25"/>
  <c r="S101" i="25"/>
  <c r="BL100" i="25"/>
  <c r="BI100" i="25"/>
  <c r="BB100" i="25"/>
  <c r="BA100" i="25"/>
  <c r="AZ100" i="25"/>
  <c r="AY100" i="25"/>
  <c r="AX100" i="25"/>
  <c r="AW100" i="25"/>
  <c r="AV100" i="25"/>
  <c r="AQ100" i="25"/>
  <c r="AP100" i="25"/>
  <c r="AO100" i="25"/>
  <c r="AN100" i="25"/>
  <c r="AM100" i="25"/>
  <c r="AL100" i="25"/>
  <c r="AK100" i="25"/>
  <c r="AF100" i="25"/>
  <c r="AE100" i="25"/>
  <c r="AD100" i="25"/>
  <c r="AC100" i="25"/>
  <c r="AB100" i="25"/>
  <c r="AA100" i="25"/>
  <c r="Z100" i="25"/>
  <c r="Y100" i="25"/>
  <c r="X100" i="25"/>
  <c r="W100" i="25"/>
  <c r="V100" i="25"/>
  <c r="U100" i="25"/>
  <c r="T100" i="25"/>
  <c r="S100" i="25"/>
  <c r="BL99" i="25"/>
  <c r="BI99" i="25"/>
  <c r="BB99" i="25"/>
  <c r="BA99" i="25"/>
  <c r="AZ99" i="25"/>
  <c r="AY99" i="25"/>
  <c r="AX99" i="25"/>
  <c r="AW99" i="25"/>
  <c r="AV99" i="25"/>
  <c r="AQ99" i="25"/>
  <c r="AP99" i="25"/>
  <c r="AO99" i="25"/>
  <c r="AN99" i="25"/>
  <c r="AM99" i="25"/>
  <c r="AL99" i="25"/>
  <c r="AK99" i="25"/>
  <c r="AF99" i="25"/>
  <c r="AE99" i="25"/>
  <c r="AD99" i="25"/>
  <c r="AC99" i="25"/>
  <c r="AB99" i="25"/>
  <c r="AA99" i="25"/>
  <c r="Z99" i="25"/>
  <c r="Y99" i="25"/>
  <c r="X99" i="25"/>
  <c r="W99" i="25"/>
  <c r="V99" i="25"/>
  <c r="U99" i="25"/>
  <c r="T99" i="25"/>
  <c r="S99" i="25"/>
  <c r="B99" i="25"/>
  <c r="BH104" i="25" s="1"/>
  <c r="BL98" i="25"/>
  <c r="BI98" i="25"/>
  <c r="BB98" i="25"/>
  <c r="BA98" i="25"/>
  <c r="AZ98" i="25"/>
  <c r="AY98" i="25"/>
  <c r="AX98" i="25"/>
  <c r="AW98" i="25"/>
  <c r="AV98" i="25"/>
  <c r="AQ98" i="25"/>
  <c r="AP98" i="25"/>
  <c r="AO98" i="25"/>
  <c r="AN98" i="25"/>
  <c r="AM98" i="25"/>
  <c r="AL98" i="25"/>
  <c r="AK98" i="25"/>
  <c r="AF98" i="25"/>
  <c r="AE98" i="25"/>
  <c r="AD98" i="25"/>
  <c r="AC98" i="25"/>
  <c r="AB98" i="25"/>
  <c r="AA98" i="25"/>
  <c r="Z98" i="25"/>
  <c r="Y98" i="25"/>
  <c r="X98" i="25"/>
  <c r="W98" i="25"/>
  <c r="V98" i="25"/>
  <c r="U98" i="25"/>
  <c r="T98" i="25"/>
  <c r="S98" i="25"/>
  <c r="B98" i="25"/>
  <c r="BQ112" i="25" s="1"/>
  <c r="BL97" i="25"/>
  <c r="BI97" i="25"/>
  <c r="BB97" i="25"/>
  <c r="BA97" i="25"/>
  <c r="AZ97" i="25"/>
  <c r="AY97" i="25"/>
  <c r="AX97" i="25"/>
  <c r="AW97" i="25"/>
  <c r="AV97" i="25"/>
  <c r="AQ97" i="25"/>
  <c r="AP97" i="25"/>
  <c r="AO97" i="25"/>
  <c r="AN97" i="25"/>
  <c r="AM97" i="25"/>
  <c r="AL97" i="25"/>
  <c r="AK97" i="25"/>
  <c r="AF97" i="25"/>
  <c r="AE97" i="25"/>
  <c r="AD97" i="25"/>
  <c r="AC97" i="25"/>
  <c r="AB97" i="25"/>
  <c r="AA97" i="25"/>
  <c r="Z97" i="25"/>
  <c r="Y97" i="25"/>
  <c r="X97" i="25"/>
  <c r="W97" i="25"/>
  <c r="V97" i="25"/>
  <c r="U97" i="25"/>
  <c r="T97" i="25"/>
  <c r="S97" i="25"/>
  <c r="B97" i="25"/>
  <c r="BH114" i="25" s="1"/>
  <c r="BL96" i="25"/>
  <c r="BI96" i="25"/>
  <c r="BB96" i="25"/>
  <c r="BA96" i="25"/>
  <c r="AZ96" i="25"/>
  <c r="AY96" i="25"/>
  <c r="AX96" i="25"/>
  <c r="AW96" i="25"/>
  <c r="AV96" i="25"/>
  <c r="AQ96" i="25"/>
  <c r="AP96" i="25"/>
  <c r="AO96" i="25"/>
  <c r="AN96" i="25"/>
  <c r="AM96" i="25"/>
  <c r="AL96" i="25"/>
  <c r="AK96" i="25"/>
  <c r="AF96" i="25"/>
  <c r="AE96" i="25"/>
  <c r="AD96" i="25"/>
  <c r="AC96" i="25"/>
  <c r="AB96" i="25"/>
  <c r="AA96" i="25"/>
  <c r="Z96" i="25"/>
  <c r="Y96" i="25"/>
  <c r="X96" i="25"/>
  <c r="W96" i="25"/>
  <c r="V96" i="25"/>
  <c r="U96" i="25"/>
  <c r="T96" i="25"/>
  <c r="S96" i="25"/>
  <c r="B96" i="25"/>
  <c r="BH96" i="25" s="1"/>
  <c r="BP95" i="25"/>
  <c r="BL95" i="25"/>
  <c r="BI95" i="25"/>
  <c r="BB95" i="25"/>
  <c r="BA95" i="25"/>
  <c r="AZ95" i="25"/>
  <c r="AY95" i="25"/>
  <c r="AX95" i="25"/>
  <c r="AW95" i="25"/>
  <c r="AV95" i="25"/>
  <c r="AQ95" i="25"/>
  <c r="AP95" i="25"/>
  <c r="AO95" i="25"/>
  <c r="AN95" i="25"/>
  <c r="AM95" i="25"/>
  <c r="AL95" i="25"/>
  <c r="AK95" i="25"/>
  <c r="AF95" i="25"/>
  <c r="AE95" i="25"/>
  <c r="AD95" i="25"/>
  <c r="AC95" i="25"/>
  <c r="AB95" i="25"/>
  <c r="AA95" i="25"/>
  <c r="Z95" i="25"/>
  <c r="Y95" i="25"/>
  <c r="X95" i="25"/>
  <c r="W95" i="25"/>
  <c r="V95" i="25"/>
  <c r="U95" i="25"/>
  <c r="T95" i="25"/>
  <c r="S95" i="25"/>
  <c r="B95" i="25"/>
  <c r="BG95" i="25" s="1"/>
  <c r="BL94" i="25"/>
  <c r="BI94" i="25"/>
  <c r="BB94" i="25"/>
  <c r="BA94" i="25"/>
  <c r="AZ94" i="25"/>
  <c r="AY94" i="25"/>
  <c r="AX94" i="25"/>
  <c r="AW94" i="25"/>
  <c r="AV94" i="25"/>
  <c r="AQ94" i="25"/>
  <c r="AP94" i="25"/>
  <c r="AO94" i="25"/>
  <c r="AN94" i="25"/>
  <c r="AM94" i="25"/>
  <c r="AL94" i="25"/>
  <c r="AK94" i="25"/>
  <c r="AF94" i="25"/>
  <c r="AE94" i="25"/>
  <c r="AD94" i="25"/>
  <c r="AC94" i="25"/>
  <c r="AB94" i="25"/>
  <c r="AA94" i="25"/>
  <c r="Z94" i="25"/>
  <c r="Y94" i="25"/>
  <c r="X94" i="25"/>
  <c r="W94" i="25"/>
  <c r="V94" i="25"/>
  <c r="U94" i="25"/>
  <c r="T94" i="25"/>
  <c r="S94" i="25"/>
  <c r="B94" i="25"/>
  <c r="BG93" i="25" s="1"/>
  <c r="BL93" i="25"/>
  <c r="BI93" i="25"/>
  <c r="BB93" i="25"/>
  <c r="BA93" i="25"/>
  <c r="AZ93" i="25"/>
  <c r="AY93" i="25"/>
  <c r="AX93" i="25"/>
  <c r="AW93" i="25"/>
  <c r="AV93" i="25"/>
  <c r="AQ93" i="25"/>
  <c r="AP93" i="25"/>
  <c r="AO93" i="25"/>
  <c r="AN93" i="25"/>
  <c r="AM93" i="25"/>
  <c r="AL93" i="25"/>
  <c r="AK93" i="25"/>
  <c r="AF93" i="25"/>
  <c r="AE93" i="25"/>
  <c r="AD93" i="25"/>
  <c r="AC93" i="25"/>
  <c r="AB93" i="25"/>
  <c r="AA93" i="25"/>
  <c r="Z93" i="25"/>
  <c r="Y93" i="25"/>
  <c r="X93" i="25"/>
  <c r="W93" i="25"/>
  <c r="V93" i="25"/>
  <c r="U93" i="25"/>
  <c r="T93" i="25"/>
  <c r="S93" i="25"/>
  <c r="B93" i="25"/>
  <c r="BL92" i="25"/>
  <c r="BJ92" i="25"/>
  <c r="BJ93" i="25" s="1"/>
  <c r="BJ94" i="25" s="1"/>
  <c r="BJ95" i="25" s="1"/>
  <c r="BJ96" i="25" s="1"/>
  <c r="BJ97" i="25" s="1"/>
  <c r="BJ98" i="25" s="1"/>
  <c r="BJ99" i="25" s="1"/>
  <c r="BJ100" i="25" s="1"/>
  <c r="BJ101" i="25" s="1"/>
  <c r="BJ102" i="25" s="1"/>
  <c r="BJ103" i="25" s="1"/>
  <c r="BJ104" i="25" s="1"/>
  <c r="BJ105" i="25" s="1"/>
  <c r="BJ106" i="25" s="1"/>
  <c r="BJ107" i="25" s="1"/>
  <c r="BJ108" i="25" s="1"/>
  <c r="BJ109" i="25" s="1"/>
  <c r="BJ110" i="25" s="1"/>
  <c r="BJ111" i="25" s="1"/>
  <c r="BJ112" i="25" s="1"/>
  <c r="BJ113" i="25" s="1"/>
  <c r="BJ114" i="25" s="1"/>
  <c r="BJ115" i="25" s="1"/>
  <c r="BJ116" i="25" s="1"/>
  <c r="BJ117" i="25" s="1"/>
  <c r="BJ118" i="25" s="1"/>
  <c r="BJ119" i="25" s="1"/>
  <c r="BI92" i="25"/>
  <c r="BG92" i="25"/>
  <c r="BB92" i="25"/>
  <c r="BA92" i="25"/>
  <c r="AZ92" i="25"/>
  <c r="AY92" i="25"/>
  <c r="AX92" i="25"/>
  <c r="AW92" i="25"/>
  <c r="AV92" i="25"/>
  <c r="AQ92" i="25"/>
  <c r="AP92" i="25"/>
  <c r="AO92" i="25"/>
  <c r="AN92" i="25"/>
  <c r="AM92" i="25"/>
  <c r="AL92" i="25"/>
  <c r="AK92" i="25"/>
  <c r="AF92" i="25"/>
  <c r="AE92" i="25"/>
  <c r="AD92" i="25"/>
  <c r="AC92" i="25"/>
  <c r="AB92" i="25"/>
  <c r="AA92" i="25"/>
  <c r="Z92" i="25"/>
  <c r="Y92" i="25"/>
  <c r="X92" i="25"/>
  <c r="W92" i="25"/>
  <c r="V92" i="25"/>
  <c r="U92" i="25"/>
  <c r="T92" i="25"/>
  <c r="S92" i="25"/>
  <c r="B92" i="25"/>
  <c r="BG104" i="25" s="1"/>
  <c r="BF91" i="25"/>
  <c r="BE91" i="25"/>
  <c r="BC91" i="25" s="1"/>
  <c r="AR91" i="25"/>
  <c r="BL90" i="25"/>
  <c r="BI90" i="25"/>
  <c r="BB90" i="25"/>
  <c r="BA90" i="25"/>
  <c r="AZ90" i="25"/>
  <c r="AY90" i="25"/>
  <c r="AX90" i="25"/>
  <c r="AW90" i="25"/>
  <c r="AV90" i="25"/>
  <c r="AQ90" i="25"/>
  <c r="AP90" i="25"/>
  <c r="AO90" i="25"/>
  <c r="AN90" i="25"/>
  <c r="AM90" i="25"/>
  <c r="AL90" i="25"/>
  <c r="AK90" i="25"/>
  <c r="AF90" i="25"/>
  <c r="AE90" i="25"/>
  <c r="AD90" i="25"/>
  <c r="AC90" i="25"/>
  <c r="AB90" i="25"/>
  <c r="AA90" i="25"/>
  <c r="Z90" i="25"/>
  <c r="Y90" i="25"/>
  <c r="X90" i="25"/>
  <c r="W90" i="25"/>
  <c r="V90" i="25"/>
  <c r="U90" i="25"/>
  <c r="T90" i="25"/>
  <c r="S90" i="25"/>
  <c r="BL89" i="25"/>
  <c r="BI89" i="25"/>
  <c r="BB89" i="25"/>
  <c r="BA89" i="25"/>
  <c r="AZ89" i="25"/>
  <c r="AY89" i="25"/>
  <c r="AX89" i="25"/>
  <c r="AW89" i="25"/>
  <c r="AV89" i="25"/>
  <c r="AQ89" i="25"/>
  <c r="AP89" i="25"/>
  <c r="AO89" i="25"/>
  <c r="AN89" i="25"/>
  <c r="AM89" i="25"/>
  <c r="AL89" i="25"/>
  <c r="AK89" i="25"/>
  <c r="AF89" i="25"/>
  <c r="AE89" i="25"/>
  <c r="AD89" i="25"/>
  <c r="AC89" i="25"/>
  <c r="AB89" i="25"/>
  <c r="AA89" i="25"/>
  <c r="Z89" i="25"/>
  <c r="Y89" i="25"/>
  <c r="X89" i="25"/>
  <c r="W89" i="25"/>
  <c r="V89" i="25"/>
  <c r="U89" i="25"/>
  <c r="T89" i="25"/>
  <c r="S89" i="25"/>
  <c r="BL88" i="25"/>
  <c r="BI88" i="25"/>
  <c r="BB88" i="25"/>
  <c r="BA88" i="25"/>
  <c r="AZ88" i="25"/>
  <c r="AY88" i="25"/>
  <c r="AX88" i="25"/>
  <c r="AW88" i="25"/>
  <c r="AV88" i="25"/>
  <c r="AQ88" i="25"/>
  <c r="AP88" i="25"/>
  <c r="AO88" i="25"/>
  <c r="AN88" i="25"/>
  <c r="AM88" i="25"/>
  <c r="AL88" i="25"/>
  <c r="AK88" i="25"/>
  <c r="AF88" i="25"/>
  <c r="AE88" i="25"/>
  <c r="AD88" i="25"/>
  <c r="AC88" i="25"/>
  <c r="AB88" i="25"/>
  <c r="AA88" i="25"/>
  <c r="Z88" i="25"/>
  <c r="Y88" i="25"/>
  <c r="X88" i="25"/>
  <c r="W88" i="25"/>
  <c r="V88" i="25"/>
  <c r="U88" i="25"/>
  <c r="T88" i="25"/>
  <c r="S88" i="25"/>
  <c r="BL87" i="25"/>
  <c r="BI87" i="25"/>
  <c r="BB87" i="25"/>
  <c r="BA87" i="25"/>
  <c r="AZ87" i="25"/>
  <c r="AY87" i="25"/>
  <c r="AX87" i="25"/>
  <c r="AW87" i="25"/>
  <c r="AV87" i="25"/>
  <c r="AQ87" i="25"/>
  <c r="AP87" i="25"/>
  <c r="AO87" i="25"/>
  <c r="AN87" i="25"/>
  <c r="AM87" i="25"/>
  <c r="AL87" i="25"/>
  <c r="AK87" i="25"/>
  <c r="AF87" i="25"/>
  <c r="AE87" i="25"/>
  <c r="AD87" i="25"/>
  <c r="AC87" i="25"/>
  <c r="AB87" i="25"/>
  <c r="AA87" i="25"/>
  <c r="Z87" i="25"/>
  <c r="Y87" i="25"/>
  <c r="X87" i="25"/>
  <c r="W87" i="25"/>
  <c r="V87" i="25"/>
  <c r="U87" i="25"/>
  <c r="T87" i="25"/>
  <c r="S87" i="25"/>
  <c r="BL86" i="25"/>
  <c r="BI86" i="25"/>
  <c r="BB86" i="25"/>
  <c r="BA86" i="25"/>
  <c r="AZ86" i="25"/>
  <c r="AY86" i="25"/>
  <c r="AX86" i="25"/>
  <c r="AW86" i="25"/>
  <c r="AV86" i="25"/>
  <c r="AQ86" i="25"/>
  <c r="AP86" i="25"/>
  <c r="AO86" i="25"/>
  <c r="AN86" i="25"/>
  <c r="AM86" i="25"/>
  <c r="AL86" i="25"/>
  <c r="AK86" i="25"/>
  <c r="AF86" i="25"/>
  <c r="AE86" i="25"/>
  <c r="AD86" i="25"/>
  <c r="AC86" i="25"/>
  <c r="AB86" i="25"/>
  <c r="AA86" i="25"/>
  <c r="Z86" i="25"/>
  <c r="Y86" i="25"/>
  <c r="X86" i="25"/>
  <c r="W86" i="25"/>
  <c r="V86" i="25"/>
  <c r="U86" i="25"/>
  <c r="T86" i="25"/>
  <c r="S86" i="25"/>
  <c r="BL85" i="25"/>
  <c r="BI85" i="25"/>
  <c r="BB85" i="25"/>
  <c r="BA85" i="25"/>
  <c r="AZ85" i="25"/>
  <c r="AY85" i="25"/>
  <c r="AX85" i="25"/>
  <c r="AW85" i="25"/>
  <c r="AV85" i="25"/>
  <c r="AQ85" i="25"/>
  <c r="AP85" i="25"/>
  <c r="AO85" i="25"/>
  <c r="AN85" i="25"/>
  <c r="AM85" i="25"/>
  <c r="AL85" i="25"/>
  <c r="AK85" i="25"/>
  <c r="AF85" i="25"/>
  <c r="AE85" i="25"/>
  <c r="AD85" i="25"/>
  <c r="AC85" i="25"/>
  <c r="AB85" i="25"/>
  <c r="AA85" i="25"/>
  <c r="Z85" i="25"/>
  <c r="Y85" i="25"/>
  <c r="X85" i="25"/>
  <c r="W85" i="25"/>
  <c r="V85" i="25"/>
  <c r="U85" i="25"/>
  <c r="T85" i="25"/>
  <c r="S85" i="25"/>
  <c r="BL84" i="25"/>
  <c r="BI84" i="25"/>
  <c r="BB84" i="25"/>
  <c r="BA84" i="25"/>
  <c r="AZ84" i="25"/>
  <c r="AY84" i="25"/>
  <c r="AX84" i="25"/>
  <c r="AW84" i="25"/>
  <c r="AV84" i="25"/>
  <c r="AQ84" i="25"/>
  <c r="AP84" i="25"/>
  <c r="AO84" i="25"/>
  <c r="AN84" i="25"/>
  <c r="AM84" i="25"/>
  <c r="AL84" i="25"/>
  <c r="AK84" i="25"/>
  <c r="AF84" i="25"/>
  <c r="AE84" i="25"/>
  <c r="AD84" i="25"/>
  <c r="AC84" i="25"/>
  <c r="AB84" i="25"/>
  <c r="AA84" i="25"/>
  <c r="Z84" i="25"/>
  <c r="Y84" i="25"/>
  <c r="X84" i="25"/>
  <c r="W84" i="25"/>
  <c r="V84" i="25"/>
  <c r="U84" i="25"/>
  <c r="T84" i="25"/>
  <c r="S84" i="25"/>
  <c r="BL83" i="25"/>
  <c r="BI83" i="25"/>
  <c r="BB83" i="25"/>
  <c r="BA83" i="25"/>
  <c r="AZ83" i="25"/>
  <c r="AY83" i="25"/>
  <c r="AX83" i="25"/>
  <c r="AW83" i="25"/>
  <c r="AV83" i="25"/>
  <c r="AQ83" i="25"/>
  <c r="AP83" i="25"/>
  <c r="AO83" i="25"/>
  <c r="AN83" i="25"/>
  <c r="AM83" i="25"/>
  <c r="AL83" i="25"/>
  <c r="AK83" i="25"/>
  <c r="AF83" i="25"/>
  <c r="AE83" i="25"/>
  <c r="AD83" i="25"/>
  <c r="AC83" i="25"/>
  <c r="AB83" i="25"/>
  <c r="AA83" i="25"/>
  <c r="Z83" i="25"/>
  <c r="Y83" i="25"/>
  <c r="X83" i="25"/>
  <c r="W83" i="25"/>
  <c r="V83" i="25"/>
  <c r="U83" i="25"/>
  <c r="T83" i="25"/>
  <c r="S83" i="25"/>
  <c r="BL82" i="25"/>
  <c r="BI82" i="25"/>
  <c r="BB82" i="25"/>
  <c r="BA82" i="25"/>
  <c r="AZ82" i="25"/>
  <c r="AY82" i="25"/>
  <c r="AX82" i="25"/>
  <c r="AW82" i="25"/>
  <c r="AV82" i="25"/>
  <c r="AQ82" i="25"/>
  <c r="AP82" i="25"/>
  <c r="AO82" i="25"/>
  <c r="AN82" i="25"/>
  <c r="AM82" i="25"/>
  <c r="AL82" i="25"/>
  <c r="AK82" i="25"/>
  <c r="AF82" i="25"/>
  <c r="AE82" i="25"/>
  <c r="AD82" i="25"/>
  <c r="AC82" i="25"/>
  <c r="AB82" i="25"/>
  <c r="AA82" i="25"/>
  <c r="Z82" i="25"/>
  <c r="Y82" i="25"/>
  <c r="X82" i="25"/>
  <c r="W82" i="25"/>
  <c r="V82" i="25"/>
  <c r="U82" i="25"/>
  <c r="T82" i="25"/>
  <c r="S82" i="25"/>
  <c r="BL81" i="25"/>
  <c r="BI81" i="25"/>
  <c r="BB81" i="25"/>
  <c r="BA81" i="25"/>
  <c r="AZ81" i="25"/>
  <c r="AY81" i="25"/>
  <c r="AX81" i="25"/>
  <c r="AW81" i="25"/>
  <c r="AV81" i="25"/>
  <c r="AQ81" i="25"/>
  <c r="AP81" i="25"/>
  <c r="AO81" i="25"/>
  <c r="AN81" i="25"/>
  <c r="AM81" i="25"/>
  <c r="AL81" i="25"/>
  <c r="AK81" i="25"/>
  <c r="AF81" i="25"/>
  <c r="AE81" i="25"/>
  <c r="AD81" i="25"/>
  <c r="AC81" i="25"/>
  <c r="AB81" i="25"/>
  <c r="AA81" i="25"/>
  <c r="Z81" i="25"/>
  <c r="Y81" i="25"/>
  <c r="X81" i="25"/>
  <c r="W81" i="25"/>
  <c r="V81" i="25"/>
  <c r="U81" i="25"/>
  <c r="T81" i="25"/>
  <c r="S81" i="25"/>
  <c r="BL80" i="25"/>
  <c r="BI80" i="25"/>
  <c r="BB80" i="25"/>
  <c r="BA80" i="25"/>
  <c r="AZ80" i="25"/>
  <c r="AY80" i="25"/>
  <c r="AX80" i="25"/>
  <c r="AW80" i="25"/>
  <c r="AV80" i="25"/>
  <c r="AQ80" i="25"/>
  <c r="AP80" i="25"/>
  <c r="AO80" i="25"/>
  <c r="AN80" i="25"/>
  <c r="AM80" i="25"/>
  <c r="AL80" i="25"/>
  <c r="AK80" i="25"/>
  <c r="AF80" i="25"/>
  <c r="AE80" i="25"/>
  <c r="AD80" i="25"/>
  <c r="AC80" i="25"/>
  <c r="AB80" i="25"/>
  <c r="AA80" i="25"/>
  <c r="Z80" i="25"/>
  <c r="Y80" i="25"/>
  <c r="X80" i="25"/>
  <c r="W80" i="25"/>
  <c r="V80" i="25"/>
  <c r="U80" i="25"/>
  <c r="T80" i="25"/>
  <c r="S80" i="25"/>
  <c r="BL79" i="25"/>
  <c r="BI79" i="25"/>
  <c r="BB79" i="25"/>
  <c r="BA79" i="25"/>
  <c r="AZ79" i="25"/>
  <c r="AY79" i="25"/>
  <c r="AX79" i="25"/>
  <c r="AW79" i="25"/>
  <c r="AV79" i="25"/>
  <c r="AQ79" i="25"/>
  <c r="AP79" i="25"/>
  <c r="AO79" i="25"/>
  <c r="AN79" i="25"/>
  <c r="AM79" i="25"/>
  <c r="AL79" i="25"/>
  <c r="AK79" i="25"/>
  <c r="AF79" i="25"/>
  <c r="AE79" i="25"/>
  <c r="AD79" i="25"/>
  <c r="AC79" i="25"/>
  <c r="AB79" i="25"/>
  <c r="AA79" i="25"/>
  <c r="Z79" i="25"/>
  <c r="Y79" i="25"/>
  <c r="X79" i="25"/>
  <c r="W79" i="25"/>
  <c r="V79" i="25"/>
  <c r="U79" i="25"/>
  <c r="T79" i="25"/>
  <c r="S79" i="25"/>
  <c r="BL78" i="25"/>
  <c r="BI78" i="25"/>
  <c r="BB78" i="25"/>
  <c r="BA78" i="25"/>
  <c r="AZ78" i="25"/>
  <c r="AY78" i="25"/>
  <c r="AX78" i="25"/>
  <c r="AW78" i="25"/>
  <c r="AV78" i="25"/>
  <c r="AQ78" i="25"/>
  <c r="AP78" i="25"/>
  <c r="AO78" i="25"/>
  <c r="AN78" i="25"/>
  <c r="AM78" i="25"/>
  <c r="AL78" i="25"/>
  <c r="AK78" i="25"/>
  <c r="AF78" i="25"/>
  <c r="AE78" i="25"/>
  <c r="AD78" i="25"/>
  <c r="AC78" i="25"/>
  <c r="AB78" i="25"/>
  <c r="AA78" i="25"/>
  <c r="Z78" i="25"/>
  <c r="Y78" i="25"/>
  <c r="X78" i="25"/>
  <c r="W78" i="25"/>
  <c r="V78" i="25"/>
  <c r="U78" i="25"/>
  <c r="T78" i="25"/>
  <c r="S78" i="25"/>
  <c r="BL77" i="25"/>
  <c r="BI77" i="25"/>
  <c r="BB77" i="25"/>
  <c r="BA77" i="25"/>
  <c r="AZ77" i="25"/>
  <c r="AY77" i="25"/>
  <c r="AX77" i="25"/>
  <c r="AW77" i="25"/>
  <c r="AV77" i="25"/>
  <c r="AQ77" i="25"/>
  <c r="AP77" i="25"/>
  <c r="AO77" i="25"/>
  <c r="AN77" i="25"/>
  <c r="AM77" i="25"/>
  <c r="AL77" i="25"/>
  <c r="AK77" i="25"/>
  <c r="AF77" i="25"/>
  <c r="AE77" i="25"/>
  <c r="AD77" i="25"/>
  <c r="AC77" i="25"/>
  <c r="AB77" i="25"/>
  <c r="AA77" i="25"/>
  <c r="Z77" i="25"/>
  <c r="Y77" i="25"/>
  <c r="X77" i="25"/>
  <c r="W77" i="25"/>
  <c r="V77" i="25"/>
  <c r="U77" i="25"/>
  <c r="T77" i="25"/>
  <c r="AH77" i="25" s="1"/>
  <c r="S77" i="25"/>
  <c r="BL76" i="25"/>
  <c r="BI76" i="25"/>
  <c r="BB76" i="25"/>
  <c r="BA76" i="25"/>
  <c r="AZ76" i="25"/>
  <c r="AY76" i="25"/>
  <c r="AX76" i="25"/>
  <c r="AW76" i="25"/>
  <c r="AV76" i="25"/>
  <c r="AQ76" i="25"/>
  <c r="AP76" i="25"/>
  <c r="AO76" i="25"/>
  <c r="AN76" i="25"/>
  <c r="AM76" i="25"/>
  <c r="AL76" i="25"/>
  <c r="AK76" i="25"/>
  <c r="AF76" i="25"/>
  <c r="AE76" i="25"/>
  <c r="AD76" i="25"/>
  <c r="AC76" i="25"/>
  <c r="AB76" i="25"/>
  <c r="AA76" i="25"/>
  <c r="Z76" i="25"/>
  <c r="Y76" i="25"/>
  <c r="X76" i="25"/>
  <c r="W76" i="25"/>
  <c r="V76" i="25"/>
  <c r="U76" i="25"/>
  <c r="T76" i="25"/>
  <c r="S76" i="25"/>
  <c r="BL75" i="25"/>
  <c r="BI75" i="25"/>
  <c r="BB75" i="25"/>
  <c r="BA75" i="25"/>
  <c r="AZ75" i="25"/>
  <c r="AY75" i="25"/>
  <c r="AX75" i="25"/>
  <c r="AW75" i="25"/>
  <c r="AV75" i="25"/>
  <c r="AQ75" i="25"/>
  <c r="AP75" i="25"/>
  <c r="AO75" i="25"/>
  <c r="AN75" i="25"/>
  <c r="AM75" i="25"/>
  <c r="AL75" i="25"/>
  <c r="AK75" i="25"/>
  <c r="AF75" i="25"/>
  <c r="AE75" i="25"/>
  <c r="AD75" i="25"/>
  <c r="AC75" i="25"/>
  <c r="AB75" i="25"/>
  <c r="AA75" i="25"/>
  <c r="Z75" i="25"/>
  <c r="Y75" i="25"/>
  <c r="X75" i="25"/>
  <c r="W75" i="25"/>
  <c r="V75" i="25"/>
  <c r="U75" i="25"/>
  <c r="T75" i="25"/>
  <c r="S75" i="25"/>
  <c r="BL74" i="25"/>
  <c r="BI74" i="25"/>
  <c r="BB74" i="25"/>
  <c r="BA74" i="25"/>
  <c r="AZ74" i="25"/>
  <c r="AY74" i="25"/>
  <c r="AX74" i="25"/>
  <c r="AW74" i="25"/>
  <c r="AV74" i="25"/>
  <c r="AQ74" i="25"/>
  <c r="AP74" i="25"/>
  <c r="AO74" i="25"/>
  <c r="AN74" i="25"/>
  <c r="AM74" i="25"/>
  <c r="AL74" i="25"/>
  <c r="AK74" i="25"/>
  <c r="AF74" i="25"/>
  <c r="AE74" i="25"/>
  <c r="AD74" i="25"/>
  <c r="AC74" i="25"/>
  <c r="AB74" i="25"/>
  <c r="AA74" i="25"/>
  <c r="Z74" i="25"/>
  <c r="Y74" i="25"/>
  <c r="X74" i="25"/>
  <c r="W74" i="25"/>
  <c r="V74" i="25"/>
  <c r="U74" i="25"/>
  <c r="T74" i="25"/>
  <c r="S74" i="25"/>
  <c r="BL73" i="25"/>
  <c r="BI73" i="25"/>
  <c r="BB73" i="25"/>
  <c r="BA73" i="25"/>
  <c r="AZ73" i="25"/>
  <c r="AY73" i="25"/>
  <c r="AX73" i="25"/>
  <c r="AW73" i="25"/>
  <c r="AV73" i="25"/>
  <c r="AQ73" i="25"/>
  <c r="AP73" i="25"/>
  <c r="AO73" i="25"/>
  <c r="AN73" i="25"/>
  <c r="AM73" i="25"/>
  <c r="AL73" i="25"/>
  <c r="AK73" i="25"/>
  <c r="AF73" i="25"/>
  <c r="AE73" i="25"/>
  <c r="AD73" i="25"/>
  <c r="AC73" i="25"/>
  <c r="AB73" i="25"/>
  <c r="AA73" i="25"/>
  <c r="Z73" i="25"/>
  <c r="Y73" i="25"/>
  <c r="X73" i="25"/>
  <c r="W73" i="25"/>
  <c r="V73" i="25"/>
  <c r="U73" i="25"/>
  <c r="T73" i="25"/>
  <c r="S73" i="25"/>
  <c r="BL72" i="25"/>
  <c r="BI72" i="25"/>
  <c r="BB72" i="25"/>
  <c r="BA72" i="25"/>
  <c r="AZ72" i="25"/>
  <c r="AY72" i="25"/>
  <c r="AX72" i="25"/>
  <c r="AW72" i="25"/>
  <c r="AV72" i="25"/>
  <c r="AQ72" i="25"/>
  <c r="AP72" i="25"/>
  <c r="AO72" i="25"/>
  <c r="AN72" i="25"/>
  <c r="AM72" i="25"/>
  <c r="AL72" i="25"/>
  <c r="AK72" i="25"/>
  <c r="AF72" i="25"/>
  <c r="AE72" i="25"/>
  <c r="AD72" i="25"/>
  <c r="AC72" i="25"/>
  <c r="AB72" i="25"/>
  <c r="AA72" i="25"/>
  <c r="Z72" i="25"/>
  <c r="Y72" i="25"/>
  <c r="X72" i="25"/>
  <c r="W72" i="25"/>
  <c r="V72" i="25"/>
  <c r="U72" i="25"/>
  <c r="T72" i="25"/>
  <c r="S72" i="25"/>
  <c r="BL71" i="25"/>
  <c r="BI71" i="25"/>
  <c r="BB71" i="25"/>
  <c r="BA71" i="25"/>
  <c r="AZ71" i="25"/>
  <c r="AY71" i="25"/>
  <c r="AX71" i="25"/>
  <c r="AW71" i="25"/>
  <c r="AV71" i="25"/>
  <c r="AQ71" i="25"/>
  <c r="AP71" i="25"/>
  <c r="AO71" i="25"/>
  <c r="AN71" i="25"/>
  <c r="AM71" i="25"/>
  <c r="AL71" i="25"/>
  <c r="AK71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BL70" i="25"/>
  <c r="BI70" i="25"/>
  <c r="BB70" i="25"/>
  <c r="BA70" i="25"/>
  <c r="AZ70" i="25"/>
  <c r="AY70" i="25"/>
  <c r="AX70" i="25"/>
  <c r="AW70" i="25"/>
  <c r="AV70" i="25"/>
  <c r="AQ70" i="25"/>
  <c r="AP70" i="25"/>
  <c r="AO70" i="25"/>
  <c r="AN70" i="25"/>
  <c r="AM70" i="25"/>
  <c r="AL70" i="25"/>
  <c r="AK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B70" i="25"/>
  <c r="BH66" i="25" s="1"/>
  <c r="BL69" i="25"/>
  <c r="BI69" i="25"/>
  <c r="BB69" i="25"/>
  <c r="BA69" i="25"/>
  <c r="AZ69" i="25"/>
  <c r="AY69" i="25"/>
  <c r="AX69" i="25"/>
  <c r="AW69" i="25"/>
  <c r="AV69" i="25"/>
  <c r="AQ69" i="25"/>
  <c r="AP69" i="25"/>
  <c r="AO69" i="25"/>
  <c r="AN69" i="25"/>
  <c r="AM69" i="25"/>
  <c r="AL69" i="25"/>
  <c r="AK69" i="25"/>
  <c r="AF69" i="25"/>
  <c r="AE69" i="25"/>
  <c r="AD69" i="25"/>
  <c r="AC69" i="25"/>
  <c r="AB69" i="25"/>
  <c r="AA69" i="25"/>
  <c r="Z69" i="25"/>
  <c r="Y69" i="25"/>
  <c r="X69" i="25"/>
  <c r="W69" i="25"/>
  <c r="V69" i="25"/>
  <c r="U69" i="25"/>
  <c r="T69" i="25"/>
  <c r="S69" i="25"/>
  <c r="B69" i="25"/>
  <c r="BH65" i="25" s="1"/>
  <c r="BL68" i="25"/>
  <c r="BI68" i="25"/>
  <c r="BB68" i="25"/>
  <c r="BA68" i="25"/>
  <c r="AZ68" i="25"/>
  <c r="AY68" i="25"/>
  <c r="AX68" i="25"/>
  <c r="AW68" i="25"/>
  <c r="AV68" i="25"/>
  <c r="AQ68" i="25"/>
  <c r="AP68" i="25"/>
  <c r="AO68" i="25"/>
  <c r="AN68" i="25"/>
  <c r="AM68" i="25"/>
  <c r="AL68" i="25"/>
  <c r="AK68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B68" i="25"/>
  <c r="BL67" i="25"/>
  <c r="BI67" i="25"/>
  <c r="BB67" i="25"/>
  <c r="BA67" i="25"/>
  <c r="AZ67" i="25"/>
  <c r="AY67" i="25"/>
  <c r="AX67" i="25"/>
  <c r="AW67" i="25"/>
  <c r="AV67" i="25"/>
  <c r="AQ67" i="25"/>
  <c r="AP67" i="25"/>
  <c r="AO67" i="25"/>
  <c r="AN67" i="25"/>
  <c r="AM67" i="25"/>
  <c r="AL67" i="25"/>
  <c r="AK67" i="25"/>
  <c r="AF67" i="25"/>
  <c r="AE67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B67" i="25"/>
  <c r="BH67" i="25" s="1"/>
  <c r="BP66" i="25"/>
  <c r="BL66" i="25"/>
  <c r="BI66" i="25"/>
  <c r="BB66" i="25"/>
  <c r="BA66" i="25"/>
  <c r="AZ66" i="25"/>
  <c r="AY66" i="25"/>
  <c r="AX66" i="25"/>
  <c r="AW66" i="25"/>
  <c r="AV66" i="25"/>
  <c r="AQ66" i="25"/>
  <c r="AP66" i="25"/>
  <c r="AO66" i="25"/>
  <c r="AN66" i="25"/>
  <c r="AM66" i="25"/>
  <c r="AL66" i="25"/>
  <c r="AK66" i="25"/>
  <c r="AF66" i="25"/>
  <c r="AE66" i="25"/>
  <c r="AD66" i="25"/>
  <c r="AC66" i="25"/>
  <c r="AB66" i="25"/>
  <c r="AA66" i="25"/>
  <c r="Z66" i="25"/>
  <c r="Y66" i="25"/>
  <c r="X66" i="25"/>
  <c r="W66" i="25"/>
  <c r="V66" i="25"/>
  <c r="U66" i="25"/>
  <c r="T66" i="25"/>
  <c r="S66" i="25"/>
  <c r="B66" i="25"/>
  <c r="BG66" i="25" s="1"/>
  <c r="BL65" i="25"/>
  <c r="BI65" i="25"/>
  <c r="BB65" i="25"/>
  <c r="BA65" i="25"/>
  <c r="AZ65" i="25"/>
  <c r="AY65" i="25"/>
  <c r="AX65" i="25"/>
  <c r="AW65" i="25"/>
  <c r="AV65" i="25"/>
  <c r="AQ65" i="25"/>
  <c r="AP65" i="25"/>
  <c r="AO65" i="25"/>
  <c r="AN65" i="25"/>
  <c r="AM65" i="25"/>
  <c r="AL65" i="25"/>
  <c r="AK65" i="25"/>
  <c r="AF65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B65" i="25"/>
  <c r="BG64" i="25" s="1"/>
  <c r="BL64" i="25"/>
  <c r="BI64" i="25"/>
  <c r="BB64" i="25"/>
  <c r="BA64" i="25"/>
  <c r="AZ64" i="25"/>
  <c r="AY64" i="25"/>
  <c r="AX64" i="25"/>
  <c r="AW64" i="25"/>
  <c r="AV64" i="25"/>
  <c r="AQ64" i="25"/>
  <c r="AP64" i="25"/>
  <c r="AO64" i="25"/>
  <c r="AN64" i="25"/>
  <c r="AM64" i="25"/>
  <c r="AL64" i="25"/>
  <c r="AK64" i="25"/>
  <c r="AF64" i="25"/>
  <c r="AE64" i="25"/>
  <c r="AD64" i="25"/>
  <c r="AC64" i="25"/>
  <c r="AB64" i="25"/>
  <c r="AA64" i="25"/>
  <c r="Z64" i="25"/>
  <c r="Y64" i="25"/>
  <c r="X64" i="25"/>
  <c r="W64" i="25"/>
  <c r="V64" i="25"/>
  <c r="U64" i="25"/>
  <c r="T64" i="25"/>
  <c r="S64" i="25"/>
  <c r="B64" i="25"/>
  <c r="BG63" i="25" s="1"/>
  <c r="BL63" i="25"/>
  <c r="BJ63" i="25"/>
  <c r="BJ64" i="25" s="1"/>
  <c r="BJ65" i="25" s="1"/>
  <c r="BJ66" i="25" s="1"/>
  <c r="BJ67" i="25" s="1"/>
  <c r="BJ68" i="25" s="1"/>
  <c r="BJ69" i="25" s="1"/>
  <c r="BJ70" i="25" s="1"/>
  <c r="BJ71" i="25" s="1"/>
  <c r="BJ72" i="25" s="1"/>
  <c r="BJ73" i="25" s="1"/>
  <c r="BJ74" i="25" s="1"/>
  <c r="BJ75" i="25" s="1"/>
  <c r="BJ76" i="25" s="1"/>
  <c r="BJ77" i="25" s="1"/>
  <c r="BJ78" i="25" s="1"/>
  <c r="BJ79" i="25" s="1"/>
  <c r="BJ80" i="25" s="1"/>
  <c r="BJ81" i="25" s="1"/>
  <c r="BJ82" i="25" s="1"/>
  <c r="BJ83" i="25" s="1"/>
  <c r="BJ84" i="25" s="1"/>
  <c r="BJ85" i="25" s="1"/>
  <c r="BJ86" i="25" s="1"/>
  <c r="BJ87" i="25" s="1"/>
  <c r="BJ88" i="25" s="1"/>
  <c r="BJ89" i="25" s="1"/>
  <c r="BJ90" i="25" s="1"/>
  <c r="BI63" i="25"/>
  <c r="BH63" i="25"/>
  <c r="BB63" i="25"/>
  <c r="BA63" i="25"/>
  <c r="AZ63" i="25"/>
  <c r="AY63" i="25"/>
  <c r="AX63" i="25"/>
  <c r="AW63" i="25"/>
  <c r="AV63" i="25"/>
  <c r="AQ63" i="25"/>
  <c r="AP63" i="25"/>
  <c r="AO63" i="25"/>
  <c r="AN63" i="25"/>
  <c r="AM63" i="25"/>
  <c r="AL63" i="25"/>
  <c r="AK63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B63" i="25"/>
  <c r="BG65" i="25" s="1"/>
  <c r="BF62" i="25"/>
  <c r="BE62" i="25"/>
  <c r="BC62" i="25" s="1"/>
  <c r="AR62" i="25"/>
  <c r="BL61" i="25"/>
  <c r="BI61" i="25"/>
  <c r="BB61" i="25"/>
  <c r="BA61" i="25"/>
  <c r="AZ61" i="25"/>
  <c r="AY61" i="25"/>
  <c r="AX61" i="25"/>
  <c r="AW61" i="25"/>
  <c r="AV61" i="25"/>
  <c r="AQ61" i="25"/>
  <c r="AP61" i="25"/>
  <c r="AO61" i="25"/>
  <c r="AN61" i="25"/>
  <c r="AM61" i="25"/>
  <c r="AL61" i="25"/>
  <c r="AK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BL60" i="25"/>
  <c r="BI60" i="25"/>
  <c r="BB60" i="25"/>
  <c r="BA60" i="25"/>
  <c r="AZ60" i="25"/>
  <c r="AY60" i="25"/>
  <c r="AX60" i="25"/>
  <c r="AW60" i="25"/>
  <c r="AV60" i="25"/>
  <c r="AQ60" i="25"/>
  <c r="AP60" i="25"/>
  <c r="AO60" i="25"/>
  <c r="AN60" i="25"/>
  <c r="AM60" i="25"/>
  <c r="AL60" i="25"/>
  <c r="AK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BL59" i="25"/>
  <c r="BI59" i="25"/>
  <c r="BB59" i="25"/>
  <c r="BA59" i="25"/>
  <c r="AZ59" i="25"/>
  <c r="AY59" i="25"/>
  <c r="AX59" i="25"/>
  <c r="AW59" i="25"/>
  <c r="AV59" i="25"/>
  <c r="AQ59" i="25"/>
  <c r="AP59" i="25"/>
  <c r="AO59" i="25"/>
  <c r="AN59" i="25"/>
  <c r="AM59" i="25"/>
  <c r="AL59" i="25"/>
  <c r="AK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BL58" i="25"/>
  <c r="BI58" i="25"/>
  <c r="BB58" i="25"/>
  <c r="BA58" i="25"/>
  <c r="AZ58" i="25"/>
  <c r="AY58" i="25"/>
  <c r="AX58" i="25"/>
  <c r="AW58" i="25"/>
  <c r="AV58" i="25"/>
  <c r="AQ58" i="25"/>
  <c r="AP58" i="25"/>
  <c r="AO58" i="25"/>
  <c r="AN58" i="25"/>
  <c r="AM58" i="25"/>
  <c r="AL58" i="25"/>
  <c r="AK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BL57" i="25"/>
  <c r="BI57" i="25"/>
  <c r="BB57" i="25"/>
  <c r="BA57" i="25"/>
  <c r="AZ57" i="25"/>
  <c r="AY57" i="25"/>
  <c r="AX57" i="25"/>
  <c r="AW57" i="25"/>
  <c r="AV57" i="25"/>
  <c r="AQ57" i="25"/>
  <c r="AP57" i="25"/>
  <c r="AO57" i="25"/>
  <c r="AN57" i="25"/>
  <c r="AM57" i="25"/>
  <c r="AL57" i="25"/>
  <c r="AK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BL56" i="25"/>
  <c r="BI56" i="25"/>
  <c r="BB56" i="25"/>
  <c r="BA56" i="25"/>
  <c r="AZ56" i="25"/>
  <c r="AY56" i="25"/>
  <c r="AX56" i="25"/>
  <c r="AW56" i="25"/>
  <c r="AV56" i="25"/>
  <c r="AQ56" i="25"/>
  <c r="AP56" i="25"/>
  <c r="AO56" i="25"/>
  <c r="AN56" i="25"/>
  <c r="AM56" i="25"/>
  <c r="AL56" i="25"/>
  <c r="AK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AG56" i="25" s="1"/>
  <c r="BL55" i="25"/>
  <c r="BI55" i="25"/>
  <c r="BB55" i="25"/>
  <c r="BA55" i="25"/>
  <c r="AZ55" i="25"/>
  <c r="AY55" i="25"/>
  <c r="AX55" i="25"/>
  <c r="AW55" i="25"/>
  <c r="AV55" i="25"/>
  <c r="AQ55" i="25"/>
  <c r="AP55" i="25"/>
  <c r="AO55" i="25"/>
  <c r="AN55" i="25"/>
  <c r="AM55" i="25"/>
  <c r="AL55" i="25"/>
  <c r="AK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BL54" i="25"/>
  <c r="BI54" i="25"/>
  <c r="BB54" i="25"/>
  <c r="BA54" i="25"/>
  <c r="AZ54" i="25"/>
  <c r="AY54" i="25"/>
  <c r="AX54" i="25"/>
  <c r="AW54" i="25"/>
  <c r="AV54" i="25"/>
  <c r="AQ54" i="25"/>
  <c r="AP54" i="25"/>
  <c r="AO54" i="25"/>
  <c r="AN54" i="25"/>
  <c r="AM54" i="25"/>
  <c r="AL54" i="25"/>
  <c r="AK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BL53" i="25"/>
  <c r="BI53" i="25"/>
  <c r="BB53" i="25"/>
  <c r="BA53" i="25"/>
  <c r="AZ53" i="25"/>
  <c r="AY53" i="25"/>
  <c r="AX53" i="25"/>
  <c r="AW53" i="25"/>
  <c r="AV53" i="25"/>
  <c r="AQ53" i="25"/>
  <c r="AP53" i="25"/>
  <c r="AO53" i="25"/>
  <c r="AN53" i="25"/>
  <c r="AM53" i="25"/>
  <c r="AL53" i="25"/>
  <c r="AK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BL52" i="25"/>
  <c r="BI52" i="25"/>
  <c r="BB52" i="25"/>
  <c r="BA52" i="25"/>
  <c r="AZ52" i="25"/>
  <c r="AY52" i="25"/>
  <c r="AX52" i="25"/>
  <c r="AW52" i="25"/>
  <c r="AV52" i="25"/>
  <c r="AQ52" i="25"/>
  <c r="AP52" i="25"/>
  <c r="AO52" i="25"/>
  <c r="AN52" i="25"/>
  <c r="AM52" i="25"/>
  <c r="AL52" i="25"/>
  <c r="AK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AG52" i="25" s="1"/>
  <c r="BL51" i="25"/>
  <c r="BI51" i="25"/>
  <c r="BB51" i="25"/>
  <c r="BA51" i="25"/>
  <c r="AZ51" i="25"/>
  <c r="AY51" i="25"/>
  <c r="AX51" i="25"/>
  <c r="AW51" i="25"/>
  <c r="AV51" i="25"/>
  <c r="AQ51" i="25"/>
  <c r="AP51" i="25"/>
  <c r="AO51" i="25"/>
  <c r="AN51" i="25"/>
  <c r="AM51" i="25"/>
  <c r="AL51" i="25"/>
  <c r="AK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AG51" i="25" s="1"/>
  <c r="T51" i="25"/>
  <c r="S51" i="25"/>
  <c r="BL50" i="25"/>
  <c r="BI50" i="25"/>
  <c r="BB50" i="25"/>
  <c r="BA50" i="25"/>
  <c r="AZ50" i="25"/>
  <c r="AY50" i="25"/>
  <c r="AX50" i="25"/>
  <c r="AW50" i="25"/>
  <c r="AV50" i="25"/>
  <c r="AQ50" i="25"/>
  <c r="AP50" i="25"/>
  <c r="AO50" i="25"/>
  <c r="AN50" i="25"/>
  <c r="AM50" i="25"/>
  <c r="AL50" i="25"/>
  <c r="AK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BL49" i="25"/>
  <c r="BI49" i="25"/>
  <c r="BB49" i="25"/>
  <c r="BA49" i="25"/>
  <c r="AZ49" i="25"/>
  <c r="AY49" i="25"/>
  <c r="AX49" i="25"/>
  <c r="AW49" i="25"/>
  <c r="AV49" i="25"/>
  <c r="AQ49" i="25"/>
  <c r="AP49" i="25"/>
  <c r="AO49" i="25"/>
  <c r="AN49" i="25"/>
  <c r="AM49" i="25"/>
  <c r="AL49" i="25"/>
  <c r="AK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BL48" i="25"/>
  <c r="BI48" i="25"/>
  <c r="BB48" i="25"/>
  <c r="BA48" i="25"/>
  <c r="AZ48" i="25"/>
  <c r="AY48" i="25"/>
  <c r="AX48" i="25"/>
  <c r="AW48" i="25"/>
  <c r="AV48" i="25"/>
  <c r="AQ48" i="25"/>
  <c r="AP48" i="25"/>
  <c r="AO48" i="25"/>
  <c r="AN48" i="25"/>
  <c r="AM48" i="25"/>
  <c r="AL48" i="25"/>
  <c r="AK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AG48" i="25" s="1"/>
  <c r="BL47" i="25"/>
  <c r="BI47" i="25"/>
  <c r="BB47" i="25"/>
  <c r="BA47" i="25"/>
  <c r="AZ47" i="25"/>
  <c r="AY47" i="25"/>
  <c r="AX47" i="25"/>
  <c r="AW47" i="25"/>
  <c r="AV47" i="25"/>
  <c r="AQ47" i="25"/>
  <c r="AP47" i="25"/>
  <c r="AO47" i="25"/>
  <c r="AN47" i="25"/>
  <c r="AM47" i="25"/>
  <c r="AL47" i="25"/>
  <c r="AK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BL46" i="25"/>
  <c r="BI46" i="25"/>
  <c r="BB46" i="25"/>
  <c r="BA46" i="25"/>
  <c r="AZ46" i="25"/>
  <c r="AY46" i="25"/>
  <c r="AX46" i="25"/>
  <c r="AW46" i="25"/>
  <c r="AV46" i="25"/>
  <c r="AQ46" i="25"/>
  <c r="AP46" i="25"/>
  <c r="AO46" i="25"/>
  <c r="AN46" i="25"/>
  <c r="AM46" i="25"/>
  <c r="AL46" i="25"/>
  <c r="AK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AG46" i="25" s="1"/>
  <c r="BL45" i="25"/>
  <c r="BI45" i="25"/>
  <c r="BB45" i="25"/>
  <c r="BA45" i="25"/>
  <c r="AZ45" i="25"/>
  <c r="AY45" i="25"/>
  <c r="AX45" i="25"/>
  <c r="AW45" i="25"/>
  <c r="AV45" i="25"/>
  <c r="AQ45" i="25"/>
  <c r="AP45" i="25"/>
  <c r="AO45" i="25"/>
  <c r="AN45" i="25"/>
  <c r="AM45" i="25"/>
  <c r="AL45" i="25"/>
  <c r="AK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AG45" i="25" s="1"/>
  <c r="T45" i="25"/>
  <c r="S45" i="25"/>
  <c r="BL44" i="25"/>
  <c r="BI44" i="25"/>
  <c r="BB44" i="25"/>
  <c r="BA44" i="25"/>
  <c r="AZ44" i="25"/>
  <c r="AY44" i="25"/>
  <c r="AX44" i="25"/>
  <c r="AW44" i="25"/>
  <c r="AV44" i="25"/>
  <c r="AQ44" i="25"/>
  <c r="AP44" i="25"/>
  <c r="AO44" i="25"/>
  <c r="AN44" i="25"/>
  <c r="AM44" i="25"/>
  <c r="AL44" i="25"/>
  <c r="AK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AG44" i="25" s="1"/>
  <c r="BL43" i="25"/>
  <c r="BI43" i="25"/>
  <c r="BB43" i="25"/>
  <c r="BA43" i="25"/>
  <c r="AZ43" i="25"/>
  <c r="AY43" i="25"/>
  <c r="AX43" i="25"/>
  <c r="AW43" i="25"/>
  <c r="AV43" i="25"/>
  <c r="AQ43" i="25"/>
  <c r="AP43" i="25"/>
  <c r="AO43" i="25"/>
  <c r="AN43" i="25"/>
  <c r="AM43" i="25"/>
  <c r="AL43" i="25"/>
  <c r="AK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AG43" i="25" s="1"/>
  <c r="T43" i="25"/>
  <c r="S43" i="25"/>
  <c r="BL42" i="25"/>
  <c r="BI42" i="25"/>
  <c r="BB42" i="25"/>
  <c r="BA42" i="25"/>
  <c r="AZ42" i="25"/>
  <c r="AY42" i="25"/>
  <c r="AX42" i="25"/>
  <c r="AW42" i="25"/>
  <c r="AV42" i="25"/>
  <c r="AQ42" i="25"/>
  <c r="AP42" i="25"/>
  <c r="AO42" i="25"/>
  <c r="AN42" i="25"/>
  <c r="AM42" i="25"/>
  <c r="AL42" i="25"/>
  <c r="AK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AG42" i="25" s="1"/>
  <c r="BL41" i="25"/>
  <c r="BI41" i="25"/>
  <c r="BB41" i="25"/>
  <c r="BA41" i="25"/>
  <c r="AZ41" i="25"/>
  <c r="AY41" i="25"/>
  <c r="AX41" i="25"/>
  <c r="AW41" i="25"/>
  <c r="AV41" i="25"/>
  <c r="AQ41" i="25"/>
  <c r="AP41" i="25"/>
  <c r="AO41" i="25"/>
  <c r="AN41" i="25"/>
  <c r="AM41" i="25"/>
  <c r="AL41" i="25"/>
  <c r="AK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AG41" i="25" s="1"/>
  <c r="T41" i="25"/>
  <c r="S41" i="25"/>
  <c r="B41" i="25"/>
  <c r="BQ56" i="25" s="1"/>
  <c r="BL40" i="25"/>
  <c r="BI40" i="25"/>
  <c r="BB40" i="25"/>
  <c r="BA40" i="25"/>
  <c r="AZ40" i="25"/>
  <c r="AY40" i="25"/>
  <c r="AX40" i="25"/>
  <c r="AW40" i="25"/>
  <c r="AV40" i="25"/>
  <c r="AQ40" i="25"/>
  <c r="AP40" i="25"/>
  <c r="AO40" i="25"/>
  <c r="AN40" i="25"/>
  <c r="AM40" i="25"/>
  <c r="AL40" i="25"/>
  <c r="AK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B40" i="25"/>
  <c r="BH52" i="25" s="1"/>
  <c r="BL39" i="25"/>
  <c r="BI39" i="25"/>
  <c r="BB39" i="25"/>
  <c r="BA39" i="25"/>
  <c r="AZ39" i="25"/>
  <c r="AY39" i="25"/>
  <c r="AX39" i="25"/>
  <c r="AW39" i="25"/>
  <c r="AV39" i="25"/>
  <c r="AQ39" i="25"/>
  <c r="AP39" i="25"/>
  <c r="AO39" i="25"/>
  <c r="AN39" i="25"/>
  <c r="AM39" i="25"/>
  <c r="AL39" i="25"/>
  <c r="AK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B39" i="25"/>
  <c r="BQ52" i="25" s="1"/>
  <c r="BL38" i="25"/>
  <c r="BI38" i="25"/>
  <c r="BB38" i="25"/>
  <c r="BA38" i="25"/>
  <c r="AZ38" i="25"/>
  <c r="AY38" i="25"/>
  <c r="AX38" i="25"/>
  <c r="AW38" i="25"/>
  <c r="AV38" i="25"/>
  <c r="AQ38" i="25"/>
  <c r="AP38" i="25"/>
  <c r="AO38" i="25"/>
  <c r="AN38" i="25"/>
  <c r="AM38" i="25"/>
  <c r="AL38" i="25"/>
  <c r="AK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B38" i="25"/>
  <c r="BH47" i="25" s="1"/>
  <c r="BP37" i="25"/>
  <c r="BL37" i="25"/>
  <c r="BI37" i="25"/>
  <c r="BB37" i="25"/>
  <c r="BA37" i="25"/>
  <c r="AZ37" i="25"/>
  <c r="AY37" i="25"/>
  <c r="AX37" i="25"/>
  <c r="AW37" i="25"/>
  <c r="AV37" i="25"/>
  <c r="AQ37" i="25"/>
  <c r="AP37" i="25"/>
  <c r="AO37" i="25"/>
  <c r="AN37" i="25"/>
  <c r="AM37" i="25"/>
  <c r="AL37" i="25"/>
  <c r="AK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B37" i="25"/>
  <c r="BH55" i="25" s="1"/>
  <c r="BL36" i="25"/>
  <c r="BI36" i="25"/>
  <c r="BB36" i="25"/>
  <c r="BA36" i="25"/>
  <c r="AZ36" i="25"/>
  <c r="AY36" i="25"/>
  <c r="AX36" i="25"/>
  <c r="AW36" i="25"/>
  <c r="AV36" i="25"/>
  <c r="AQ36" i="25"/>
  <c r="AP36" i="25"/>
  <c r="AO36" i="25"/>
  <c r="AN36" i="25"/>
  <c r="AM36" i="25"/>
  <c r="AL36" i="25"/>
  <c r="AK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B36" i="25"/>
  <c r="BH59" i="25" s="1"/>
  <c r="BL35" i="25"/>
  <c r="BI35" i="25"/>
  <c r="BB35" i="25"/>
  <c r="BA35" i="25"/>
  <c r="AZ35" i="25"/>
  <c r="AY35" i="25"/>
  <c r="AX35" i="25"/>
  <c r="AW35" i="25"/>
  <c r="AV35" i="25"/>
  <c r="AQ35" i="25"/>
  <c r="AP35" i="25"/>
  <c r="AO35" i="25"/>
  <c r="AN35" i="25"/>
  <c r="AM35" i="25"/>
  <c r="AL35" i="25"/>
  <c r="AK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B35" i="25"/>
  <c r="BG51" i="25" s="1"/>
  <c r="BL34" i="25"/>
  <c r="BJ34" i="25"/>
  <c r="BJ35" i="25" s="1"/>
  <c r="BJ36" i="25" s="1"/>
  <c r="BJ37" i="25" s="1"/>
  <c r="BJ38" i="25" s="1"/>
  <c r="BJ39" i="25" s="1"/>
  <c r="BJ40" i="25" s="1"/>
  <c r="BJ41" i="25" s="1"/>
  <c r="BJ42" i="25" s="1"/>
  <c r="BJ43" i="25" s="1"/>
  <c r="BJ44" i="25" s="1"/>
  <c r="BJ45" i="25" s="1"/>
  <c r="BJ46" i="25" s="1"/>
  <c r="BJ47" i="25" s="1"/>
  <c r="BJ48" i="25" s="1"/>
  <c r="BJ49" i="25" s="1"/>
  <c r="BJ50" i="25" s="1"/>
  <c r="BJ51" i="25" s="1"/>
  <c r="BJ52" i="25" s="1"/>
  <c r="BJ53" i="25" s="1"/>
  <c r="BJ54" i="25" s="1"/>
  <c r="BJ55" i="25" s="1"/>
  <c r="BJ56" i="25" s="1"/>
  <c r="BJ57" i="25" s="1"/>
  <c r="BJ58" i="25" s="1"/>
  <c r="BJ59" i="25" s="1"/>
  <c r="BJ60" i="25" s="1"/>
  <c r="BJ61" i="25" s="1"/>
  <c r="BI34" i="25"/>
  <c r="BH34" i="25"/>
  <c r="BB34" i="25"/>
  <c r="BA34" i="25"/>
  <c r="AZ34" i="25"/>
  <c r="AY34" i="25"/>
  <c r="AX34" i="25"/>
  <c r="AW34" i="25"/>
  <c r="AV34" i="25"/>
  <c r="AQ34" i="25"/>
  <c r="AP34" i="25"/>
  <c r="AO34" i="25"/>
  <c r="AN34" i="25"/>
  <c r="AM34" i="25"/>
  <c r="AL34" i="25"/>
  <c r="AK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B34" i="25"/>
  <c r="BG58" i="25" s="1"/>
  <c r="BF33" i="25"/>
  <c r="BE33" i="25"/>
  <c r="BC33" i="25" s="1"/>
  <c r="AR33" i="25"/>
  <c r="BL32" i="25"/>
  <c r="BI32" i="25"/>
  <c r="BB32" i="25"/>
  <c r="BA32" i="25"/>
  <c r="AZ32" i="25"/>
  <c r="AY32" i="25"/>
  <c r="AX32" i="25"/>
  <c r="AW32" i="25"/>
  <c r="AV32" i="25"/>
  <c r="AQ32" i="25"/>
  <c r="AP32" i="25"/>
  <c r="AO32" i="25"/>
  <c r="AN32" i="25"/>
  <c r="AM32" i="25"/>
  <c r="AL32" i="25"/>
  <c r="AK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BL31" i="25"/>
  <c r="BI31" i="25"/>
  <c r="BB31" i="25"/>
  <c r="BA31" i="25"/>
  <c r="AZ31" i="25"/>
  <c r="AY31" i="25"/>
  <c r="AX31" i="25"/>
  <c r="AW31" i="25"/>
  <c r="AV31" i="25"/>
  <c r="AQ31" i="25"/>
  <c r="AP31" i="25"/>
  <c r="AO31" i="25"/>
  <c r="AN31" i="25"/>
  <c r="AM31" i="25"/>
  <c r="AL31" i="25"/>
  <c r="AK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BL30" i="25"/>
  <c r="BI30" i="25"/>
  <c r="BB30" i="25"/>
  <c r="BA30" i="25"/>
  <c r="AZ30" i="25"/>
  <c r="AY30" i="25"/>
  <c r="AX30" i="25"/>
  <c r="AW30" i="25"/>
  <c r="AV30" i="25"/>
  <c r="AQ30" i="25"/>
  <c r="AP30" i="25"/>
  <c r="AO30" i="25"/>
  <c r="AN30" i="25"/>
  <c r="AM30" i="25"/>
  <c r="AL30" i="25"/>
  <c r="AK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BL29" i="25"/>
  <c r="BI29" i="25"/>
  <c r="BB29" i="25"/>
  <c r="BA29" i="25"/>
  <c r="AZ29" i="25"/>
  <c r="AY29" i="25"/>
  <c r="AX29" i="25"/>
  <c r="AW29" i="25"/>
  <c r="AV29" i="25"/>
  <c r="AQ29" i="25"/>
  <c r="AP29" i="25"/>
  <c r="AO29" i="25"/>
  <c r="AN29" i="25"/>
  <c r="AM29" i="25"/>
  <c r="AL29" i="25"/>
  <c r="AK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BL28" i="25"/>
  <c r="BI28" i="25"/>
  <c r="BB28" i="25"/>
  <c r="BA28" i="25"/>
  <c r="AZ28" i="25"/>
  <c r="AY28" i="25"/>
  <c r="AX28" i="25"/>
  <c r="AW28" i="25"/>
  <c r="AV28" i="25"/>
  <c r="AQ28" i="25"/>
  <c r="AP28" i="25"/>
  <c r="AO28" i="25"/>
  <c r="AN28" i="25"/>
  <c r="AM28" i="25"/>
  <c r="AL28" i="25"/>
  <c r="AK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BL27" i="25"/>
  <c r="BI27" i="25"/>
  <c r="BB27" i="25"/>
  <c r="BA27" i="25"/>
  <c r="AZ27" i="25"/>
  <c r="AY27" i="25"/>
  <c r="AX27" i="25"/>
  <c r="AW27" i="25"/>
  <c r="AV27" i="25"/>
  <c r="AQ27" i="25"/>
  <c r="AP27" i="25"/>
  <c r="AO27" i="25"/>
  <c r="AN27" i="25"/>
  <c r="AM27" i="25"/>
  <c r="AL27" i="25"/>
  <c r="AK27" i="25"/>
  <c r="AS27" i="25" s="1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AG27" i="25" s="1"/>
  <c r="T27" i="25"/>
  <c r="S27" i="25"/>
  <c r="BL26" i="25"/>
  <c r="BI26" i="25"/>
  <c r="BB26" i="25"/>
  <c r="BA26" i="25"/>
  <c r="AZ26" i="25"/>
  <c r="AY26" i="25"/>
  <c r="AX26" i="25"/>
  <c r="AW26" i="25"/>
  <c r="AV26" i="25"/>
  <c r="AQ26" i="25"/>
  <c r="AP26" i="25"/>
  <c r="AO26" i="25"/>
  <c r="AN26" i="25"/>
  <c r="AM26" i="25"/>
  <c r="AL26" i="25"/>
  <c r="AK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AG26" i="25" s="1"/>
  <c r="BL25" i="25"/>
  <c r="BI25" i="25"/>
  <c r="BB25" i="25"/>
  <c r="BA25" i="25"/>
  <c r="AZ25" i="25"/>
  <c r="AY25" i="25"/>
  <c r="AX25" i="25"/>
  <c r="AW25" i="25"/>
  <c r="AV25" i="25"/>
  <c r="AQ25" i="25"/>
  <c r="AP25" i="25"/>
  <c r="AO25" i="25"/>
  <c r="AN25" i="25"/>
  <c r="AM25" i="25"/>
  <c r="AL25" i="25"/>
  <c r="AK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BL24" i="25"/>
  <c r="BI24" i="25"/>
  <c r="BB24" i="25"/>
  <c r="BA24" i="25"/>
  <c r="AZ24" i="25"/>
  <c r="AY24" i="25"/>
  <c r="AX24" i="25"/>
  <c r="AW24" i="25"/>
  <c r="AV24" i="25"/>
  <c r="AQ24" i="25"/>
  <c r="AP24" i="25"/>
  <c r="AO24" i="25"/>
  <c r="AN24" i="25"/>
  <c r="AM24" i="25"/>
  <c r="AL24" i="25"/>
  <c r="AK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AG24" i="25" s="1"/>
  <c r="BL23" i="25"/>
  <c r="BI23" i="25"/>
  <c r="BB23" i="25"/>
  <c r="BA23" i="25"/>
  <c r="AZ23" i="25"/>
  <c r="AY23" i="25"/>
  <c r="AX23" i="25"/>
  <c r="AW23" i="25"/>
  <c r="AV23" i="25"/>
  <c r="AQ23" i="25"/>
  <c r="AP23" i="25"/>
  <c r="AO23" i="25"/>
  <c r="AN23" i="25"/>
  <c r="AM23" i="25"/>
  <c r="AL23" i="25"/>
  <c r="AK23" i="25"/>
  <c r="AS23" i="25" s="1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AG23" i="25" s="1"/>
  <c r="T23" i="25"/>
  <c r="S23" i="25"/>
  <c r="BL22" i="25"/>
  <c r="BI22" i="25"/>
  <c r="BB22" i="25"/>
  <c r="BA22" i="25"/>
  <c r="AZ22" i="25"/>
  <c r="AY22" i="25"/>
  <c r="AX22" i="25"/>
  <c r="AW22" i="25"/>
  <c r="AV22" i="25"/>
  <c r="AQ22" i="25"/>
  <c r="AP22" i="25"/>
  <c r="AO22" i="25"/>
  <c r="AN22" i="25"/>
  <c r="AM22" i="25"/>
  <c r="AL22" i="25"/>
  <c r="AK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AG22" i="25" s="1"/>
  <c r="BL21" i="25"/>
  <c r="BI21" i="25"/>
  <c r="BB21" i="25"/>
  <c r="BA21" i="25"/>
  <c r="AZ21" i="25"/>
  <c r="AY21" i="25"/>
  <c r="AX21" i="25"/>
  <c r="AW21" i="25"/>
  <c r="AV21" i="25"/>
  <c r="AQ21" i="25"/>
  <c r="AP21" i="25"/>
  <c r="AO21" i="25"/>
  <c r="AN21" i="25"/>
  <c r="AM21" i="25"/>
  <c r="AL21" i="25"/>
  <c r="AK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BL20" i="25"/>
  <c r="BI20" i="25"/>
  <c r="BB20" i="25"/>
  <c r="BA20" i="25"/>
  <c r="AZ20" i="25"/>
  <c r="AY20" i="25"/>
  <c r="AX20" i="25"/>
  <c r="AW20" i="25"/>
  <c r="AV20" i="25"/>
  <c r="AQ20" i="25"/>
  <c r="AP20" i="25"/>
  <c r="AO20" i="25"/>
  <c r="AN20" i="25"/>
  <c r="AM20" i="25"/>
  <c r="AL20" i="25"/>
  <c r="AK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AG20" i="25" s="1"/>
  <c r="BL19" i="25"/>
  <c r="BI19" i="25"/>
  <c r="BB19" i="25"/>
  <c r="BA19" i="25"/>
  <c r="AZ19" i="25"/>
  <c r="AY19" i="25"/>
  <c r="AX19" i="25"/>
  <c r="AW19" i="25"/>
  <c r="AV19" i="25"/>
  <c r="AQ19" i="25"/>
  <c r="AP19" i="25"/>
  <c r="AO19" i="25"/>
  <c r="AN19" i="25"/>
  <c r="AM19" i="25"/>
  <c r="AL19" i="25"/>
  <c r="AK19" i="25"/>
  <c r="AS19" i="25" s="1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AG19" i="25" s="1"/>
  <c r="T19" i="25"/>
  <c r="S19" i="25"/>
  <c r="BL18" i="25"/>
  <c r="BI18" i="25"/>
  <c r="BB18" i="25"/>
  <c r="BA18" i="25"/>
  <c r="AZ18" i="25"/>
  <c r="AY18" i="25"/>
  <c r="AX18" i="25"/>
  <c r="AW18" i="25"/>
  <c r="AV18" i="25"/>
  <c r="AQ18" i="25"/>
  <c r="AP18" i="25"/>
  <c r="AO18" i="25"/>
  <c r="AN18" i="25"/>
  <c r="AM18" i="25"/>
  <c r="AL18" i="25"/>
  <c r="AK18" i="25"/>
  <c r="AF18" i="25"/>
  <c r="AE18" i="25"/>
  <c r="AD18" i="25"/>
  <c r="AC18" i="25"/>
  <c r="AB18" i="25"/>
  <c r="AA18" i="25"/>
  <c r="Z18" i="25"/>
  <c r="Y18" i="25"/>
  <c r="X18" i="25"/>
  <c r="W18" i="25"/>
  <c r="V18" i="25"/>
  <c r="U18" i="25"/>
  <c r="T18" i="25"/>
  <c r="S18" i="25"/>
  <c r="BL17" i="25"/>
  <c r="BI17" i="25"/>
  <c r="BB17" i="25"/>
  <c r="BA17" i="25"/>
  <c r="AZ17" i="25"/>
  <c r="AY17" i="25"/>
  <c r="AX17" i="25"/>
  <c r="AW17" i="25"/>
  <c r="AV17" i="25"/>
  <c r="AQ17" i="25"/>
  <c r="AP17" i="25"/>
  <c r="AO17" i="25"/>
  <c r="AN17" i="25"/>
  <c r="AM17" i="25"/>
  <c r="AL17" i="25"/>
  <c r="AK17" i="25"/>
  <c r="AS17" i="25" s="1"/>
  <c r="AF17" i="25"/>
  <c r="AE17" i="25"/>
  <c r="AD17" i="25"/>
  <c r="AC17" i="25"/>
  <c r="AB17" i="25"/>
  <c r="AA17" i="25"/>
  <c r="Z17" i="25"/>
  <c r="Y17" i="25"/>
  <c r="X17" i="25"/>
  <c r="W17" i="25"/>
  <c r="V17" i="25"/>
  <c r="U17" i="25"/>
  <c r="AG17" i="25" s="1"/>
  <c r="T17" i="25"/>
  <c r="S17" i="25"/>
  <c r="BL16" i="25"/>
  <c r="BI16" i="25"/>
  <c r="BB16" i="25"/>
  <c r="BA16" i="25"/>
  <c r="AZ16" i="25"/>
  <c r="AY16" i="25"/>
  <c r="AX16" i="25"/>
  <c r="AW16" i="25"/>
  <c r="AV16" i="25"/>
  <c r="AQ16" i="25"/>
  <c r="AP16" i="25"/>
  <c r="AO16" i="25"/>
  <c r="AN16" i="25"/>
  <c r="AM16" i="25"/>
  <c r="AL16" i="25"/>
  <c r="AK16" i="25"/>
  <c r="AF16" i="25"/>
  <c r="AE16" i="25"/>
  <c r="AD16" i="25"/>
  <c r="AC16" i="25"/>
  <c r="AB16" i="25"/>
  <c r="AA16" i="25"/>
  <c r="Z16" i="25"/>
  <c r="Y16" i="25"/>
  <c r="X16" i="25"/>
  <c r="W16" i="25"/>
  <c r="V16" i="25"/>
  <c r="U16" i="25"/>
  <c r="T16" i="25"/>
  <c r="S16" i="25"/>
  <c r="AG16" i="25" s="1"/>
  <c r="BL15" i="25"/>
  <c r="BI15" i="25"/>
  <c r="BB15" i="25"/>
  <c r="BA15" i="25"/>
  <c r="AZ15" i="25"/>
  <c r="AY15" i="25"/>
  <c r="AX15" i="25"/>
  <c r="AW15" i="25"/>
  <c r="AV15" i="25"/>
  <c r="AQ15" i="25"/>
  <c r="AP15" i="25"/>
  <c r="AO15" i="25"/>
  <c r="AN15" i="25"/>
  <c r="AM15" i="25"/>
  <c r="AL15" i="25"/>
  <c r="AK15" i="25"/>
  <c r="AS15" i="25" s="1"/>
  <c r="AF15" i="25"/>
  <c r="AE15" i="25"/>
  <c r="AD15" i="25"/>
  <c r="AC15" i="25"/>
  <c r="AB15" i="25"/>
  <c r="AA15" i="25"/>
  <c r="Z15" i="25"/>
  <c r="Y15" i="25"/>
  <c r="X15" i="25"/>
  <c r="W15" i="25"/>
  <c r="V15" i="25"/>
  <c r="U15" i="25"/>
  <c r="T15" i="25"/>
  <c r="S15" i="25"/>
  <c r="BL14" i="25"/>
  <c r="BI14" i="25"/>
  <c r="BB14" i="25"/>
  <c r="BA14" i="25"/>
  <c r="AZ14" i="25"/>
  <c r="AY14" i="25"/>
  <c r="AX14" i="25"/>
  <c r="AW14" i="25"/>
  <c r="AV14" i="25"/>
  <c r="AQ14" i="25"/>
  <c r="AP14" i="25"/>
  <c r="AO14" i="25"/>
  <c r="AN14" i="25"/>
  <c r="AM14" i="25"/>
  <c r="AL14" i="25"/>
  <c r="AK14" i="25"/>
  <c r="AF14" i="25"/>
  <c r="AE14" i="25"/>
  <c r="AD14" i="25"/>
  <c r="AC14" i="25"/>
  <c r="AB14" i="25"/>
  <c r="AA14" i="25"/>
  <c r="Z14" i="25"/>
  <c r="Y14" i="25"/>
  <c r="X14" i="25"/>
  <c r="W14" i="25"/>
  <c r="V14" i="25"/>
  <c r="U14" i="25"/>
  <c r="T14" i="25"/>
  <c r="S14" i="25"/>
  <c r="AG14" i="25" s="1"/>
  <c r="BL13" i="25"/>
  <c r="BI13" i="25"/>
  <c r="BB13" i="25"/>
  <c r="BA13" i="25"/>
  <c r="AZ13" i="25"/>
  <c r="AY13" i="25"/>
  <c r="AX13" i="25"/>
  <c r="AW13" i="25"/>
  <c r="AV13" i="25"/>
  <c r="AQ13" i="25"/>
  <c r="AP13" i="25"/>
  <c r="AO13" i="25"/>
  <c r="AN13" i="25"/>
  <c r="AM13" i="25"/>
  <c r="AL13" i="25"/>
  <c r="AK13" i="25"/>
  <c r="AF13" i="25"/>
  <c r="AE13" i="25"/>
  <c r="AD13" i="25"/>
  <c r="AC13" i="25"/>
  <c r="AB13" i="25"/>
  <c r="AA13" i="25"/>
  <c r="Z13" i="25"/>
  <c r="Y13" i="25"/>
  <c r="X13" i="25"/>
  <c r="W13" i="25"/>
  <c r="V13" i="25"/>
  <c r="U13" i="25"/>
  <c r="T13" i="25"/>
  <c r="S13" i="25"/>
  <c r="BL12" i="25"/>
  <c r="BI12" i="25"/>
  <c r="BB12" i="25"/>
  <c r="BA12" i="25"/>
  <c r="AZ12" i="25"/>
  <c r="AY12" i="25"/>
  <c r="AX12" i="25"/>
  <c r="AW12" i="25"/>
  <c r="AV12" i="25"/>
  <c r="AQ12" i="25"/>
  <c r="AP12" i="25"/>
  <c r="AO12" i="25"/>
  <c r="AN12" i="25"/>
  <c r="AM12" i="25"/>
  <c r="AL12" i="25"/>
  <c r="AK12" i="25"/>
  <c r="AF12" i="25"/>
  <c r="AE12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B12" i="25"/>
  <c r="BH32" i="25" s="1"/>
  <c r="BL11" i="25"/>
  <c r="BI11" i="25"/>
  <c r="BB11" i="25"/>
  <c r="BA11" i="25"/>
  <c r="AZ11" i="25"/>
  <c r="AY11" i="25"/>
  <c r="AX11" i="25"/>
  <c r="AW11" i="25"/>
  <c r="AV11" i="25"/>
  <c r="AQ11" i="25"/>
  <c r="AP11" i="25"/>
  <c r="AO11" i="25"/>
  <c r="AN11" i="25"/>
  <c r="AM11" i="25"/>
  <c r="AL11" i="25"/>
  <c r="AK11" i="25"/>
  <c r="AF11" i="25"/>
  <c r="AE11" i="25"/>
  <c r="AD11" i="25"/>
  <c r="AC11" i="25"/>
  <c r="AB11" i="25"/>
  <c r="AA11" i="25"/>
  <c r="Z11" i="25"/>
  <c r="Y11" i="25"/>
  <c r="X11" i="25"/>
  <c r="W11" i="25"/>
  <c r="V11" i="25"/>
  <c r="AH11" i="25" s="1"/>
  <c r="U11" i="25"/>
  <c r="T11" i="25"/>
  <c r="S11" i="25"/>
  <c r="B11" i="25"/>
  <c r="BG28" i="25" s="1"/>
  <c r="BL10" i="25"/>
  <c r="BI10" i="25"/>
  <c r="BB10" i="25"/>
  <c r="BA10" i="25"/>
  <c r="AZ10" i="25"/>
  <c r="AY10" i="25"/>
  <c r="AX10" i="25"/>
  <c r="AW10" i="25"/>
  <c r="AV10" i="25"/>
  <c r="AQ10" i="25"/>
  <c r="AP10" i="25"/>
  <c r="AO10" i="25"/>
  <c r="AN10" i="25"/>
  <c r="AM10" i="25"/>
  <c r="AL10" i="25"/>
  <c r="AK10" i="25"/>
  <c r="AS10" i="25" s="1"/>
  <c r="AF10" i="25"/>
  <c r="AE10" i="25"/>
  <c r="AD10" i="25"/>
  <c r="AC10" i="25"/>
  <c r="AB10" i="25"/>
  <c r="AA10" i="25"/>
  <c r="Z10" i="25"/>
  <c r="Y10" i="25"/>
  <c r="X10" i="25"/>
  <c r="W10" i="25"/>
  <c r="V10" i="25"/>
  <c r="U10" i="25"/>
  <c r="T10" i="25"/>
  <c r="S10" i="25"/>
  <c r="B10" i="25"/>
  <c r="BG31" i="25" s="1"/>
  <c r="BL9" i="25"/>
  <c r="BI9" i="25"/>
  <c r="BB9" i="25"/>
  <c r="BA9" i="25"/>
  <c r="AZ9" i="25"/>
  <c r="AY9" i="25"/>
  <c r="AX9" i="25"/>
  <c r="AW9" i="25"/>
  <c r="AV9" i="25"/>
  <c r="AQ9" i="25"/>
  <c r="AP9" i="25"/>
  <c r="AO9" i="25"/>
  <c r="AN9" i="25"/>
  <c r="AM9" i="25"/>
  <c r="AL9" i="25"/>
  <c r="AK9" i="25"/>
  <c r="AF9" i="25"/>
  <c r="AE9" i="25"/>
  <c r="AD9" i="25"/>
  <c r="AC9" i="25"/>
  <c r="AB9" i="25"/>
  <c r="AA9" i="25"/>
  <c r="Z9" i="25"/>
  <c r="Y9" i="25"/>
  <c r="X9" i="25"/>
  <c r="W9" i="25"/>
  <c r="V9" i="25"/>
  <c r="U9" i="25"/>
  <c r="T9" i="25"/>
  <c r="S9" i="25"/>
  <c r="B9" i="25"/>
  <c r="BG27" i="25" s="1"/>
  <c r="BP8" i="25"/>
  <c r="BL8" i="25"/>
  <c r="BI8" i="25"/>
  <c r="BB8" i="25"/>
  <c r="BA8" i="25"/>
  <c r="AZ8" i="25"/>
  <c r="AY8" i="25"/>
  <c r="AX8" i="25"/>
  <c r="AW8" i="25"/>
  <c r="AV8" i="25"/>
  <c r="AQ8" i="25"/>
  <c r="AP8" i="25"/>
  <c r="AO8" i="25"/>
  <c r="AN8" i="25"/>
  <c r="AM8" i="25"/>
  <c r="AL8" i="25"/>
  <c r="AK8" i="25"/>
  <c r="AF8" i="25"/>
  <c r="AE8" i="25"/>
  <c r="AD8" i="25"/>
  <c r="AC8" i="25"/>
  <c r="AB8" i="25"/>
  <c r="AA8" i="25"/>
  <c r="Z8" i="25"/>
  <c r="Y8" i="25"/>
  <c r="X8" i="25"/>
  <c r="W8" i="25"/>
  <c r="V8" i="25"/>
  <c r="U8" i="25"/>
  <c r="T8" i="25"/>
  <c r="S8" i="25"/>
  <c r="B8" i="25"/>
  <c r="BG18" i="25" s="1"/>
  <c r="BL7" i="25"/>
  <c r="BI7" i="25"/>
  <c r="BB7" i="25"/>
  <c r="BA7" i="25"/>
  <c r="AZ7" i="25"/>
  <c r="AY7" i="25"/>
  <c r="AX7" i="25"/>
  <c r="AW7" i="25"/>
  <c r="AV7" i="25"/>
  <c r="AQ7" i="25"/>
  <c r="AP7" i="25"/>
  <c r="AO7" i="25"/>
  <c r="AN7" i="25"/>
  <c r="AM7" i="25"/>
  <c r="AL7" i="25"/>
  <c r="AK7" i="25"/>
  <c r="AF7" i="25"/>
  <c r="AE7" i="25"/>
  <c r="AD7" i="25"/>
  <c r="AC7" i="25"/>
  <c r="AB7" i="25"/>
  <c r="AA7" i="25"/>
  <c r="Z7" i="25"/>
  <c r="Y7" i="25"/>
  <c r="X7" i="25"/>
  <c r="W7" i="25"/>
  <c r="V7" i="25"/>
  <c r="U7" i="25"/>
  <c r="T7" i="25"/>
  <c r="S7" i="25"/>
  <c r="AG7" i="25" s="1"/>
  <c r="B7" i="25"/>
  <c r="BH21" i="25" s="1"/>
  <c r="BL6" i="25"/>
  <c r="BI6" i="25"/>
  <c r="BH6" i="25"/>
  <c r="BG6" i="25"/>
  <c r="BB6" i="25"/>
  <c r="BA6" i="25"/>
  <c r="AZ6" i="25"/>
  <c r="AY6" i="25"/>
  <c r="AX6" i="25"/>
  <c r="AW6" i="25"/>
  <c r="AV6" i="25"/>
  <c r="BD6" i="25" s="1"/>
  <c r="AQ6" i="25"/>
  <c r="AP6" i="25"/>
  <c r="AO6" i="25"/>
  <c r="AN6" i="25"/>
  <c r="AM6" i="25"/>
  <c r="AL6" i="25"/>
  <c r="AK6" i="25"/>
  <c r="AS6" i="25" s="1"/>
  <c r="AF6" i="25"/>
  <c r="AE6" i="25"/>
  <c r="AD6" i="25"/>
  <c r="AC6" i="25"/>
  <c r="AB6" i="25"/>
  <c r="AA6" i="25"/>
  <c r="Z6" i="25"/>
  <c r="Y6" i="25"/>
  <c r="X6" i="25"/>
  <c r="W6" i="25"/>
  <c r="V6" i="25"/>
  <c r="U6" i="25"/>
  <c r="T6" i="25"/>
  <c r="S6" i="25"/>
  <c r="B6" i="25"/>
  <c r="BG5" i="25" s="1"/>
  <c r="BL5" i="25"/>
  <c r="BJ5" i="25"/>
  <c r="BJ6" i="25" s="1"/>
  <c r="BJ7" i="25" s="1"/>
  <c r="BJ8" i="25" s="1"/>
  <c r="BJ9" i="25" s="1"/>
  <c r="BJ10" i="25" s="1"/>
  <c r="BJ11" i="25" s="1"/>
  <c r="BJ12" i="25" s="1"/>
  <c r="BJ13" i="25" s="1"/>
  <c r="BJ14" i="25" s="1"/>
  <c r="BJ15" i="25" s="1"/>
  <c r="BJ16" i="25" s="1"/>
  <c r="BJ17" i="25" s="1"/>
  <c r="BJ18" i="25" s="1"/>
  <c r="BJ19" i="25" s="1"/>
  <c r="BJ20" i="25" s="1"/>
  <c r="BJ21" i="25" s="1"/>
  <c r="BJ22" i="25" s="1"/>
  <c r="BJ23" i="25" s="1"/>
  <c r="BJ24" i="25" s="1"/>
  <c r="BJ25" i="25" s="1"/>
  <c r="BJ26" i="25" s="1"/>
  <c r="BJ27" i="25" s="1"/>
  <c r="BJ28" i="25" s="1"/>
  <c r="BJ29" i="25" s="1"/>
  <c r="BJ30" i="25" s="1"/>
  <c r="BJ31" i="25" s="1"/>
  <c r="BJ32" i="25" s="1"/>
  <c r="BI5" i="25"/>
  <c r="BB5" i="25"/>
  <c r="BA5" i="25"/>
  <c r="AZ5" i="25"/>
  <c r="AY5" i="25"/>
  <c r="AX5" i="25"/>
  <c r="AW5" i="25"/>
  <c r="AV5" i="25"/>
  <c r="AQ5" i="25"/>
  <c r="AP5" i="25"/>
  <c r="AO5" i="25"/>
  <c r="AN5" i="25"/>
  <c r="AM5" i="25"/>
  <c r="AL5" i="25"/>
  <c r="AK5" i="25"/>
  <c r="AS5" i="25" s="1"/>
  <c r="AF5" i="25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B5" i="25"/>
  <c r="BF4" i="25"/>
  <c r="BE4" i="25"/>
  <c r="BC4" i="25" s="1"/>
  <c r="BC1" i="25" s="1"/>
  <c r="AR4" i="25"/>
  <c r="AR1" i="25" s="1"/>
  <c r="AG15" i="25" l="1"/>
  <c r="AS43" i="25"/>
  <c r="AS211" i="25"/>
  <c r="AH9" i="25"/>
  <c r="AH39" i="25"/>
  <c r="BD39" i="25"/>
  <c r="AS40" i="25"/>
  <c r="BH64" i="25"/>
  <c r="AH101" i="25"/>
  <c r="AH103" i="25"/>
  <c r="AH105" i="25"/>
  <c r="AH130" i="25"/>
  <c r="AG132" i="25"/>
  <c r="AG136" i="25"/>
  <c r="AG144" i="25"/>
  <c r="AG145" i="25"/>
  <c r="AS145" i="25"/>
  <c r="BD145" i="25"/>
  <c r="AS151" i="25"/>
  <c r="AH153" i="25"/>
  <c r="AH154" i="25"/>
  <c r="AH157" i="25"/>
  <c r="AG158" i="25"/>
  <c r="AH159" i="25"/>
  <c r="AG160" i="25"/>
  <c r="AG161" i="25"/>
  <c r="AS162" i="25"/>
  <c r="AG163" i="25"/>
  <c r="AG165" i="25"/>
  <c r="AG168" i="25"/>
  <c r="AG170" i="25"/>
  <c r="AS170" i="25"/>
  <c r="AG171" i="25"/>
  <c r="AG175" i="25"/>
  <c r="AS176" i="25"/>
  <c r="AS178" i="25"/>
  <c r="AH179" i="25"/>
  <c r="AH180" i="25"/>
  <c r="BD203" i="25"/>
  <c r="AH205" i="25"/>
  <c r="AH208" i="25"/>
  <c r="AH209" i="25"/>
  <c r="BD209" i="25"/>
  <c r="AH5" i="25"/>
  <c r="BH35" i="25"/>
  <c r="BH124" i="25"/>
  <c r="AH125" i="25"/>
  <c r="AH126" i="25"/>
  <c r="AH129" i="25"/>
  <c r="AH134" i="25"/>
  <c r="BD134" i="25"/>
  <c r="AH135" i="25"/>
  <c r="AH136" i="25"/>
  <c r="AH137" i="25"/>
  <c r="AH138" i="25"/>
  <c r="AH139" i="25"/>
  <c r="AH140" i="25"/>
  <c r="AH143" i="25"/>
  <c r="AH173" i="25"/>
  <c r="AH174" i="25"/>
  <c r="BH182" i="25"/>
  <c r="BH211" i="25"/>
  <c r="AS51" i="25"/>
  <c r="AS53" i="25"/>
  <c r="AS55" i="25"/>
  <c r="AS57" i="25"/>
  <c r="AS190" i="25"/>
  <c r="AS194" i="25"/>
  <c r="AS198" i="25"/>
  <c r="AS200" i="25"/>
  <c r="AG133" i="25"/>
  <c r="BD173" i="25"/>
  <c r="AS174" i="25"/>
  <c r="BD212" i="25"/>
  <c r="BD217" i="25"/>
  <c r="AS218" i="25"/>
  <c r="AS220" i="25"/>
  <c r="AS222" i="25"/>
  <c r="AS232" i="25"/>
  <c r="BH5" i="25"/>
  <c r="BH40" i="25"/>
  <c r="BH69" i="25"/>
  <c r="BD77" i="25"/>
  <c r="AG80" i="25"/>
  <c r="AG81" i="25"/>
  <c r="AG85" i="25"/>
  <c r="AG86" i="25"/>
  <c r="BG94" i="25"/>
  <c r="AG95" i="25"/>
  <c r="AH96" i="25"/>
  <c r="AG97" i="25"/>
  <c r="AH98" i="25"/>
  <c r="BD98" i="25"/>
  <c r="AG100" i="25"/>
  <c r="AS101" i="25"/>
  <c r="AG102" i="25"/>
  <c r="AG105" i="25"/>
  <c r="AG106" i="25"/>
  <c r="AG111" i="25"/>
  <c r="AS111" i="25"/>
  <c r="AG112" i="25"/>
  <c r="AG113" i="25"/>
  <c r="AG125" i="25"/>
  <c r="AS125" i="25"/>
  <c r="AG126" i="25"/>
  <c r="AS126" i="25"/>
  <c r="BD131" i="25"/>
  <c r="AG147" i="25"/>
  <c r="AG173" i="25"/>
  <c r="AG203" i="25"/>
  <c r="AS203" i="25"/>
  <c r="AG215" i="25"/>
  <c r="AH216" i="25"/>
  <c r="AG217" i="25"/>
  <c r="AH218" i="25"/>
  <c r="AH219" i="25"/>
  <c r="AH221" i="25"/>
  <c r="AH224" i="25"/>
  <c r="AH225" i="25"/>
  <c r="AH13" i="25"/>
  <c r="AH15" i="25"/>
  <c r="AH17" i="25"/>
  <c r="AH20" i="25"/>
  <c r="AH21" i="25"/>
  <c r="AH23" i="25"/>
  <c r="AH24" i="25"/>
  <c r="AH25" i="25"/>
  <c r="AH27" i="25"/>
  <c r="AH28" i="25"/>
  <c r="BH36" i="25"/>
  <c r="BH37" i="25"/>
  <c r="AG39" i="25"/>
  <c r="AH40" i="25"/>
  <c r="AH41" i="25"/>
  <c r="AH42" i="25"/>
  <c r="AH43" i="25"/>
  <c r="AH44" i="25"/>
  <c r="AH45" i="25"/>
  <c r="AH46" i="25"/>
  <c r="AH49" i="25"/>
  <c r="AH51" i="25"/>
  <c r="AH52" i="25"/>
  <c r="AH53" i="25"/>
  <c r="AH57" i="25"/>
  <c r="AH110" i="25"/>
  <c r="AH111" i="25"/>
  <c r="AG124" i="25"/>
  <c r="AS135" i="25"/>
  <c r="AS137" i="25"/>
  <c r="AG138" i="25"/>
  <c r="AS139" i="25"/>
  <c r="AG140" i="25"/>
  <c r="AI140" i="25" s="1"/>
  <c r="AG141" i="25"/>
  <c r="AS141" i="25"/>
  <c r="AH146" i="25"/>
  <c r="AS146" i="25"/>
  <c r="AH149" i="25"/>
  <c r="AH150" i="25"/>
  <c r="AH155" i="25"/>
  <c r="BD155" i="25"/>
  <c r="AS156" i="25"/>
  <c r="AG157" i="25"/>
  <c r="AS157" i="25"/>
  <c r="AG159" i="25"/>
  <c r="BD160" i="25"/>
  <c r="AH161" i="25"/>
  <c r="BD162" i="25"/>
  <c r="BD164" i="25"/>
  <c r="AH166" i="25"/>
  <c r="BD166" i="25"/>
  <c r="AH168" i="25"/>
  <c r="BD168" i="25"/>
  <c r="AH169" i="25"/>
  <c r="BD170" i="25"/>
  <c r="AH171" i="25"/>
  <c r="AH172" i="25"/>
  <c r="AG186" i="25"/>
  <c r="AH187" i="25"/>
  <c r="BD187" i="25"/>
  <c r="AG188" i="25"/>
  <c r="AS188" i="25"/>
  <c r="AH189" i="25"/>
  <c r="AH190" i="25"/>
  <c r="BD190" i="25"/>
  <c r="AH191" i="25"/>
  <c r="AH192" i="25"/>
  <c r="BD192" i="25"/>
  <c r="AH193" i="25"/>
  <c r="AH194" i="25"/>
  <c r="BD194" i="25"/>
  <c r="AH196" i="25"/>
  <c r="BD196" i="25"/>
  <c r="BD198" i="25"/>
  <c r="AH199" i="25"/>
  <c r="AH200" i="25"/>
  <c r="BD200" i="25"/>
  <c r="BD202" i="25"/>
  <c r="AH61" i="25"/>
  <c r="AG89" i="25"/>
  <c r="AG90" i="25"/>
  <c r="AH92" i="25"/>
  <c r="AG213" i="25"/>
  <c r="AS213" i="25"/>
  <c r="AG206" i="25"/>
  <c r="AG207" i="25"/>
  <c r="AG180" i="25"/>
  <c r="AH182" i="25"/>
  <c r="AG155" i="25"/>
  <c r="AG30" i="25"/>
  <c r="BD5" i="25"/>
  <c r="AS8" i="25"/>
  <c r="AH6" i="25"/>
  <c r="AS7" i="25"/>
  <c r="AG9" i="25"/>
  <c r="AJ9" i="25" s="1"/>
  <c r="AG5" i="25"/>
  <c r="BD9" i="25"/>
  <c r="AH128" i="25"/>
  <c r="AG128" i="25"/>
  <c r="AS207" i="25"/>
  <c r="AG212" i="25"/>
  <c r="AG214" i="25"/>
  <c r="BD206" i="25"/>
  <c r="AS179" i="25"/>
  <c r="BD182" i="25"/>
  <c r="AH184" i="25"/>
  <c r="AG185" i="25"/>
  <c r="AH177" i="25"/>
  <c r="AG178" i="25"/>
  <c r="AS148" i="25"/>
  <c r="AG150" i="25"/>
  <c r="AS150" i="25"/>
  <c r="AH156" i="25"/>
  <c r="AG127" i="25"/>
  <c r="AS89" i="25"/>
  <c r="BD92" i="25"/>
  <c r="AG92" i="25"/>
  <c r="AS59" i="25"/>
  <c r="AG60" i="25"/>
  <c r="AS61" i="25"/>
  <c r="AG63" i="25"/>
  <c r="AH64" i="25"/>
  <c r="AH65" i="25"/>
  <c r="AG31" i="25"/>
  <c r="AH34" i="25"/>
  <c r="AH63" i="25"/>
  <c r="BD63" i="25"/>
  <c r="AH67" i="25"/>
  <c r="AG68" i="25"/>
  <c r="AH71" i="25"/>
  <c r="AH73" i="25"/>
  <c r="AH75" i="25"/>
  <c r="AH78" i="25"/>
  <c r="AH79" i="25"/>
  <c r="AS79" i="25"/>
  <c r="AH80" i="25"/>
  <c r="BD80" i="25"/>
  <c r="BD82" i="25"/>
  <c r="AH84" i="25"/>
  <c r="BD84" i="25"/>
  <c r="BD86" i="25"/>
  <c r="AH88" i="25"/>
  <c r="BD88" i="25"/>
  <c r="AH89" i="25"/>
  <c r="AS92" i="25"/>
  <c r="AH93" i="25"/>
  <c r="AH94" i="25"/>
  <c r="BD94" i="25"/>
  <c r="AH95" i="25"/>
  <c r="BD95" i="25"/>
  <c r="AG96" i="25"/>
  <c r="AH97" i="25"/>
  <c r="BD97" i="25"/>
  <c r="BD129" i="25"/>
  <c r="BD130" i="25"/>
  <c r="AS131" i="25"/>
  <c r="BD133" i="25"/>
  <c r="AS134" i="25"/>
  <c r="BD136" i="25"/>
  <c r="BD138" i="25"/>
  <c r="BC140" i="25"/>
  <c r="BD140" i="25"/>
  <c r="BD142" i="25"/>
  <c r="BD144" i="25"/>
  <c r="BD149" i="25"/>
  <c r="BD151" i="25"/>
  <c r="AS153" i="25"/>
  <c r="AS63" i="25"/>
  <c r="AS67" i="25"/>
  <c r="AG70" i="25"/>
  <c r="AS71" i="25"/>
  <c r="AG72" i="25"/>
  <c r="AS73" i="25"/>
  <c r="AG74" i="25"/>
  <c r="AG75" i="25"/>
  <c r="AS75" i="25"/>
  <c r="AG76" i="25"/>
  <c r="AG77" i="25"/>
  <c r="AT77" i="25" s="1"/>
  <c r="BD78" i="25"/>
  <c r="AG79" i="25"/>
  <c r="AG109" i="25"/>
  <c r="AH124" i="25"/>
  <c r="BD124" i="25"/>
  <c r="AH127" i="25"/>
  <c r="BD127" i="25"/>
  <c r="BD128" i="25"/>
  <c r="AG129" i="25"/>
  <c r="BC129" i="25" s="1"/>
  <c r="AS129" i="25"/>
  <c r="AG130" i="25"/>
  <c r="AS130" i="25"/>
  <c r="AH131" i="25"/>
  <c r="AH132" i="25"/>
  <c r="BD132" i="25"/>
  <c r="AS133" i="25"/>
  <c r="AG135" i="25"/>
  <c r="AU135" i="25" s="1"/>
  <c r="AS136" i="25"/>
  <c r="AG137" i="25"/>
  <c r="AS138" i="25"/>
  <c r="AG139" i="25"/>
  <c r="AT139" i="25" s="1"/>
  <c r="AS140" i="25"/>
  <c r="AG142" i="25"/>
  <c r="AS142" i="25"/>
  <c r="AG143" i="25"/>
  <c r="AT143" i="25" s="1"/>
  <c r="AH144" i="25"/>
  <c r="AU144" i="25" s="1"/>
  <c r="AG148" i="25"/>
  <c r="AG149" i="25"/>
  <c r="AS149" i="25"/>
  <c r="BD154" i="25"/>
  <c r="AS155" i="25"/>
  <c r="BD10" i="25"/>
  <c r="BD13" i="25"/>
  <c r="BD15" i="25"/>
  <c r="BD17" i="25"/>
  <c r="BD19" i="25"/>
  <c r="BD21" i="25"/>
  <c r="BD23" i="25"/>
  <c r="BD25" i="25"/>
  <c r="BD27" i="25"/>
  <c r="BD40" i="25"/>
  <c r="BD41" i="25"/>
  <c r="BD43" i="25"/>
  <c r="BD45" i="25"/>
  <c r="BD47" i="25"/>
  <c r="BD49" i="25"/>
  <c r="BD99" i="25"/>
  <c r="BD101" i="25"/>
  <c r="BD103" i="25"/>
  <c r="BD105" i="25"/>
  <c r="AH106" i="25"/>
  <c r="AH107" i="25"/>
  <c r="BD107" i="25"/>
  <c r="BD108" i="25"/>
  <c r="AH109" i="25"/>
  <c r="AJ109" i="25" s="1"/>
  <c r="AH112" i="25"/>
  <c r="AH113" i="25"/>
  <c r="BD113" i="25"/>
  <c r="AH114" i="25"/>
  <c r="AH115" i="25"/>
  <c r="BD115" i="25"/>
  <c r="BD116" i="25"/>
  <c r="AS124" i="25"/>
  <c r="BD125" i="25"/>
  <c r="BD126" i="25"/>
  <c r="AS127" i="25"/>
  <c r="AS128" i="25"/>
  <c r="AG131" i="25"/>
  <c r="AS132" i="25"/>
  <c r="AH133" i="25"/>
  <c r="AG134" i="25"/>
  <c r="BD135" i="25"/>
  <c r="BD137" i="25"/>
  <c r="BD139" i="25"/>
  <c r="AH141" i="25"/>
  <c r="BD141" i="25"/>
  <c r="AH142" i="25"/>
  <c r="AH145" i="25"/>
  <c r="AG146" i="25"/>
  <c r="AH147" i="25"/>
  <c r="AH148" i="25"/>
  <c r="BD148" i="25"/>
  <c r="BD150" i="25"/>
  <c r="AH151" i="25"/>
  <c r="AG153" i="25"/>
  <c r="AG154" i="25"/>
  <c r="AS154" i="25"/>
  <c r="AG156" i="25"/>
  <c r="AH158" i="25"/>
  <c r="BD158" i="25"/>
  <c r="AS159" i="25"/>
  <c r="AH160" i="25"/>
  <c r="BD161" i="25"/>
  <c r="AH162" i="25"/>
  <c r="AH163" i="25"/>
  <c r="BD163" i="25"/>
  <c r="AH164" i="25"/>
  <c r="AH165" i="25"/>
  <c r="BD165" i="25"/>
  <c r="AH167" i="25"/>
  <c r="BD167" i="25"/>
  <c r="BD169" i="25"/>
  <c r="AH170" i="25"/>
  <c r="BD171" i="25"/>
  <c r="BD172" i="25"/>
  <c r="AG176" i="25"/>
  <c r="AG177" i="25"/>
  <c r="AS177" i="25"/>
  <c r="AH178" i="25"/>
  <c r="AG179" i="25"/>
  <c r="AS180" i="25"/>
  <c r="AG183" i="25"/>
  <c r="AS183" i="25"/>
  <c r="BD184" i="25"/>
  <c r="AS185" i="25"/>
  <c r="AS186" i="25"/>
  <c r="BD189" i="25"/>
  <c r="BD191" i="25"/>
  <c r="BD193" i="25"/>
  <c r="AH195" i="25"/>
  <c r="BD195" i="25"/>
  <c r="AH197" i="25"/>
  <c r="BD197" i="25"/>
  <c r="AH198" i="25"/>
  <c r="BD199" i="25"/>
  <c r="AH201" i="25"/>
  <c r="BD201" i="25"/>
  <c r="AH202" i="25"/>
  <c r="AH204" i="25"/>
  <c r="BD204" i="25"/>
  <c r="AH206" i="25"/>
  <c r="BD208" i="25"/>
  <c r="AG211" i="25"/>
  <c r="AH212" i="25"/>
  <c r="AH214" i="25"/>
  <c r="BD214" i="25"/>
  <c r="BD215" i="25"/>
  <c r="AG216" i="25"/>
  <c r="AS216" i="25"/>
  <c r="AG218" i="25"/>
  <c r="AS219" i="25"/>
  <c r="AG220" i="25"/>
  <c r="AG221" i="25"/>
  <c r="AS221" i="25"/>
  <c r="AS223" i="25"/>
  <c r="AG224" i="25"/>
  <c r="AI224" i="25" s="1"/>
  <c r="AG226" i="25"/>
  <c r="AH227" i="25"/>
  <c r="BD227" i="25"/>
  <c r="AH228" i="25"/>
  <c r="AH229" i="25"/>
  <c r="BD229" i="25"/>
  <c r="AH230" i="25"/>
  <c r="BD231" i="25"/>
  <c r="BD233" i="25"/>
  <c r="AH235" i="25"/>
  <c r="BD235" i="25"/>
  <c r="AH236" i="25"/>
  <c r="BD237" i="25"/>
  <c r="AG151" i="25"/>
  <c r="BD153" i="25"/>
  <c r="BD156" i="25"/>
  <c r="BD157" i="25"/>
  <c r="AS158" i="25"/>
  <c r="AS161" i="25"/>
  <c r="AG162" i="25"/>
  <c r="AS163" i="25"/>
  <c r="AG164" i="25"/>
  <c r="AS165" i="25"/>
  <c r="AG166" i="25"/>
  <c r="AG167" i="25"/>
  <c r="AS167" i="25"/>
  <c r="AG169" i="25"/>
  <c r="AS169" i="25"/>
  <c r="AG172" i="25"/>
  <c r="AR172" i="25" s="1"/>
  <c r="AG174" i="25"/>
  <c r="AH175" i="25"/>
  <c r="AH176" i="25"/>
  <c r="AT176" i="25" s="1"/>
  <c r="BD176" i="25"/>
  <c r="BD179" i="25"/>
  <c r="AG182" i="25"/>
  <c r="AH183" i="25"/>
  <c r="AG184" i="25"/>
  <c r="AS184" i="25"/>
  <c r="AH186" i="25"/>
  <c r="AH188" i="25"/>
  <c r="BD188" i="25"/>
  <c r="AS189" i="25"/>
  <c r="AG190" i="25"/>
  <c r="AS191" i="25"/>
  <c r="AG192" i="25"/>
  <c r="AS193" i="25"/>
  <c r="AG194" i="25"/>
  <c r="AS195" i="25"/>
  <c r="AG197" i="25"/>
  <c r="AS197" i="25"/>
  <c r="AS199" i="25"/>
  <c r="AG200" i="25"/>
  <c r="AG201" i="25"/>
  <c r="AS201" i="25"/>
  <c r="AH203" i="25"/>
  <c r="AG204" i="25"/>
  <c r="AG205" i="25"/>
  <c r="AH207" i="25"/>
  <c r="AG208" i="25"/>
  <c r="AS208" i="25"/>
  <c r="AG209" i="25"/>
  <c r="AH211" i="25"/>
  <c r="BD211" i="25"/>
  <c r="AH213" i="25"/>
  <c r="BD213" i="25"/>
  <c r="AS214" i="25"/>
  <c r="AS215" i="25"/>
  <c r="BD218" i="25"/>
  <c r="AH220" i="25"/>
  <c r="BD220" i="25"/>
  <c r="AH222" i="25"/>
  <c r="AH223" i="25"/>
  <c r="BD224" i="25"/>
  <c r="AH226" i="25"/>
  <c r="AG227" i="25"/>
  <c r="AS227" i="25"/>
  <c r="AG228" i="25"/>
  <c r="AS229" i="25"/>
  <c r="AS231" i="25"/>
  <c r="AG233" i="25"/>
  <c r="AS233" i="25"/>
  <c r="AG234" i="25"/>
  <c r="AG235" i="25"/>
  <c r="AS235" i="25"/>
  <c r="AS237" i="25"/>
  <c r="AG238" i="25"/>
  <c r="BD159" i="25"/>
  <c r="AS160" i="25"/>
  <c r="AS164" i="25"/>
  <c r="AS166" i="25"/>
  <c r="AS168" i="25"/>
  <c r="AS173" i="25"/>
  <c r="BD180" i="25"/>
  <c r="AS182" i="25"/>
  <c r="BD183" i="25"/>
  <c r="BD185" i="25"/>
  <c r="BD186" i="25"/>
  <c r="AS187" i="25"/>
  <c r="AS192" i="25"/>
  <c r="AS196" i="25"/>
  <c r="AS202" i="25"/>
  <c r="AS205" i="25"/>
  <c r="AS209" i="25"/>
  <c r="AS212" i="25"/>
  <c r="BD216" i="25"/>
  <c r="AS217" i="25"/>
  <c r="BD219" i="25"/>
  <c r="BD221" i="25"/>
  <c r="AT225" i="25"/>
  <c r="BD225" i="25"/>
  <c r="AS228" i="25"/>
  <c r="AS230" i="25"/>
  <c r="AS234" i="25"/>
  <c r="AS236" i="25"/>
  <c r="BD118" i="25"/>
  <c r="AS117" i="25"/>
  <c r="AS118" i="25"/>
  <c r="AG119" i="25"/>
  <c r="AS11" i="25"/>
  <c r="AH7" i="25"/>
  <c r="AJ7" i="25" s="1"/>
  <c r="AH8" i="25"/>
  <c r="AH10" i="25"/>
  <c r="BH11" i="25"/>
  <c r="AG13" i="25"/>
  <c r="AS21" i="25"/>
  <c r="AS25" i="25"/>
  <c r="AS41" i="25"/>
  <c r="AS45" i="25"/>
  <c r="AS47" i="25"/>
  <c r="AS49" i="25"/>
  <c r="BG8" i="25"/>
  <c r="AG11" i="25"/>
  <c r="AG12" i="25"/>
  <c r="AS13" i="25"/>
  <c r="AG6" i="25"/>
  <c r="AR6" i="25" s="1"/>
  <c r="BD7" i="25"/>
  <c r="AG8" i="25"/>
  <c r="AI8" i="25" s="1"/>
  <c r="CS19" i="25" s="1"/>
  <c r="BH8" i="25"/>
  <c r="BH9" i="25"/>
  <c r="AG10" i="25"/>
  <c r="BD11" i="25"/>
  <c r="AH12" i="25"/>
  <c r="BD12" i="25"/>
  <c r="AH14" i="25"/>
  <c r="BD14" i="25"/>
  <c r="AH16" i="25"/>
  <c r="BD16" i="25"/>
  <c r="AH18" i="25"/>
  <c r="BD18" i="25"/>
  <c r="AH19" i="25"/>
  <c r="BD20" i="25"/>
  <c r="AH22" i="25"/>
  <c r="BD22" i="25"/>
  <c r="BD24" i="25"/>
  <c r="AH26" i="25"/>
  <c r="BD26" i="25"/>
  <c r="BD28" i="25"/>
  <c r="AH29" i="25"/>
  <c r="AH30" i="25"/>
  <c r="BD30" i="25"/>
  <c r="BD32" i="25"/>
  <c r="AS35" i="25"/>
  <c r="AS36" i="25"/>
  <c r="AG37" i="25"/>
  <c r="AS37" i="25"/>
  <c r="AH38" i="25"/>
  <c r="BD38" i="25"/>
  <c r="AS39" i="25"/>
  <c r="BD42" i="25"/>
  <c r="AS12" i="25"/>
  <c r="AS14" i="25"/>
  <c r="AS16" i="25"/>
  <c r="AG18" i="25"/>
  <c r="AS18" i="25"/>
  <c r="AS20" i="25"/>
  <c r="AG21" i="25"/>
  <c r="AS22" i="25"/>
  <c r="AS24" i="25"/>
  <c r="AG25" i="25"/>
  <c r="AS26" i="25"/>
  <c r="AG28" i="25"/>
  <c r="AU28" i="25" s="1"/>
  <c r="AS28" i="25"/>
  <c r="AH37" i="25"/>
  <c r="AG38" i="25"/>
  <c r="AS38" i="25"/>
  <c r="AG40" i="25"/>
  <c r="AS42" i="25"/>
  <c r="BD44" i="25"/>
  <c r="BD46" i="25"/>
  <c r="AH47" i="25"/>
  <c r="AH48" i="25"/>
  <c r="BD48" i="25"/>
  <c r="AH50" i="25"/>
  <c r="BD50" i="25"/>
  <c r="BD52" i="25"/>
  <c r="AH54" i="25"/>
  <c r="BD54" i="25"/>
  <c r="AH55" i="25"/>
  <c r="AH56" i="25"/>
  <c r="BD56" i="25"/>
  <c r="AH58" i="25"/>
  <c r="BD58" i="25"/>
  <c r="AH59" i="25"/>
  <c r="AH60" i="25"/>
  <c r="AJ60" i="25" s="1"/>
  <c r="BD60" i="25"/>
  <c r="AG64" i="25"/>
  <c r="AU64" i="25" s="1"/>
  <c r="AG65" i="25"/>
  <c r="AG66" i="25"/>
  <c r="AH69" i="25"/>
  <c r="BD69" i="25"/>
  <c r="AH70" i="25"/>
  <c r="BD70" i="25"/>
  <c r="AH72" i="25"/>
  <c r="BC72" i="25" s="1"/>
  <c r="BD72" i="25"/>
  <c r="AH74" i="25"/>
  <c r="BD74" i="25"/>
  <c r="AH76" i="25"/>
  <c r="BD76" i="25"/>
  <c r="AS77" i="25"/>
  <c r="AG78" i="25"/>
  <c r="AS80" i="25"/>
  <c r="AG82" i="25"/>
  <c r="AS82" i="25"/>
  <c r="AG83" i="25"/>
  <c r="AG84" i="25"/>
  <c r="AS84" i="25"/>
  <c r="AS86" i="25"/>
  <c r="AG87" i="25"/>
  <c r="AG88" i="25"/>
  <c r="AS88" i="25"/>
  <c r="AS90" i="25"/>
  <c r="AG93" i="25"/>
  <c r="AR93" i="25" s="1"/>
  <c r="AS93" i="25"/>
  <c r="AG94" i="25"/>
  <c r="AS94" i="25"/>
  <c r="AS95" i="25"/>
  <c r="BD96" i="25"/>
  <c r="AS97" i="25"/>
  <c r="AH99" i="25"/>
  <c r="AH100" i="25"/>
  <c r="BD100" i="25"/>
  <c r="AH102" i="25"/>
  <c r="BD102" i="25"/>
  <c r="AH104" i="25"/>
  <c r="BD104" i="25"/>
  <c r="BD106" i="25"/>
  <c r="AH108" i="25"/>
  <c r="BD112" i="25"/>
  <c r="AH116" i="25"/>
  <c r="AG117" i="25"/>
  <c r="BD117" i="25"/>
  <c r="AH118" i="25"/>
  <c r="AH119" i="25"/>
  <c r="BD119" i="25"/>
  <c r="BH130" i="25"/>
  <c r="BH131" i="25"/>
  <c r="BH135" i="25"/>
  <c r="BG154" i="25"/>
  <c r="BH155" i="25"/>
  <c r="BH156" i="25"/>
  <c r="BH159" i="25"/>
  <c r="BH184" i="25"/>
  <c r="BG185" i="25"/>
  <c r="BH214" i="25"/>
  <c r="AS44" i="25"/>
  <c r="AS46" i="25"/>
  <c r="AG47" i="25"/>
  <c r="BC47" i="25" s="1"/>
  <c r="AS48" i="25"/>
  <c r="AG49" i="25"/>
  <c r="AI49" i="25" s="1"/>
  <c r="CM46" i="25" s="1"/>
  <c r="AG50" i="25"/>
  <c r="AS50" i="25"/>
  <c r="AS52" i="25"/>
  <c r="AG53" i="25"/>
  <c r="AI53" i="25" s="1"/>
  <c r="CS52" i="25" s="1"/>
  <c r="AG54" i="25"/>
  <c r="AS54" i="25"/>
  <c r="AG55" i="25"/>
  <c r="AR55" i="25" s="1"/>
  <c r="AS56" i="25"/>
  <c r="AG57" i="25"/>
  <c r="AG58" i="25"/>
  <c r="AS58" i="25"/>
  <c r="AG59" i="25"/>
  <c r="AU59" i="25" s="1"/>
  <c r="AS60" i="25"/>
  <c r="AG61" i="25"/>
  <c r="BD64" i="25"/>
  <c r="BD65" i="25"/>
  <c r="AH66" i="25"/>
  <c r="BD66" i="25"/>
  <c r="AG67" i="25"/>
  <c r="AH68" i="25"/>
  <c r="AJ68" i="25" s="1"/>
  <c r="BD68" i="25"/>
  <c r="AG69" i="25"/>
  <c r="AS69" i="25"/>
  <c r="AS70" i="25"/>
  <c r="AG71" i="25"/>
  <c r="AR71" i="25" s="1"/>
  <c r="AS72" i="25"/>
  <c r="AG73" i="25"/>
  <c r="AR73" i="25" s="1"/>
  <c r="AS74" i="25"/>
  <c r="AS76" i="25"/>
  <c r="AS78" i="25"/>
  <c r="BD79" i="25"/>
  <c r="AH81" i="25"/>
  <c r="BD81" i="25"/>
  <c r="AH82" i="25"/>
  <c r="AH83" i="25"/>
  <c r="AJ83" i="25" s="1"/>
  <c r="BD83" i="25"/>
  <c r="AH85" i="25"/>
  <c r="BD85" i="25"/>
  <c r="AH86" i="25"/>
  <c r="AH87" i="25"/>
  <c r="BD87" i="25"/>
  <c r="BD89" i="25"/>
  <c r="AH90" i="25"/>
  <c r="AS96" i="25"/>
  <c r="AG98" i="25"/>
  <c r="BH98" i="25"/>
  <c r="AG99" i="25"/>
  <c r="AS100" i="25"/>
  <c r="AG101" i="25"/>
  <c r="AS102" i="25"/>
  <c r="AG103" i="25"/>
  <c r="AG104" i="25"/>
  <c r="AS104" i="25"/>
  <c r="AS106" i="25"/>
  <c r="AG107" i="25"/>
  <c r="AG108" i="25"/>
  <c r="AS108" i="25"/>
  <c r="AG110" i="25"/>
  <c r="AG114" i="25"/>
  <c r="AS114" i="25"/>
  <c r="AG115" i="25"/>
  <c r="AG116" i="25"/>
  <c r="AT116" i="25" s="1"/>
  <c r="BX106" i="25" s="1"/>
  <c r="AS116" i="25"/>
  <c r="AH117" i="25"/>
  <c r="AG118" i="25"/>
  <c r="AS119" i="25"/>
  <c r="BH126" i="25"/>
  <c r="BG182" i="25"/>
  <c r="BG211" i="25"/>
  <c r="BD51" i="25"/>
  <c r="BD53" i="25"/>
  <c r="BD55" i="25"/>
  <c r="BD57" i="25"/>
  <c r="BD59" i="25"/>
  <c r="BD61" i="25"/>
  <c r="AS64" i="25"/>
  <c r="AS65" i="25"/>
  <c r="AS66" i="25"/>
  <c r="BD67" i="25"/>
  <c r="AS68" i="25"/>
  <c r="BD71" i="25"/>
  <c r="BD73" i="25"/>
  <c r="BD75" i="25"/>
  <c r="AS81" i="25"/>
  <c r="AS83" i="25"/>
  <c r="AS85" i="25"/>
  <c r="AS87" i="25"/>
  <c r="AI109" i="25"/>
  <c r="CG102" i="25" s="1"/>
  <c r="BG124" i="25"/>
  <c r="BD90" i="25"/>
  <c r="BD93" i="25"/>
  <c r="AS98" i="25"/>
  <c r="AS99" i="25"/>
  <c r="AS103" i="25"/>
  <c r="AS105" i="25"/>
  <c r="BD110" i="25"/>
  <c r="AS113" i="25"/>
  <c r="BH188" i="25"/>
  <c r="BH189" i="25"/>
  <c r="BG212" i="25"/>
  <c r="BH213" i="25"/>
  <c r="BH217" i="25"/>
  <c r="BH218" i="25"/>
  <c r="AG29" i="25"/>
  <c r="AU29" i="25" s="1"/>
  <c r="AS30" i="25"/>
  <c r="AG32" i="25"/>
  <c r="AS32" i="25"/>
  <c r="AG34" i="25"/>
  <c r="AJ34" i="25" s="1"/>
  <c r="BD29" i="25"/>
  <c r="AH31" i="25"/>
  <c r="BC31" i="25" s="1"/>
  <c r="BD31" i="25"/>
  <c r="AH32" i="25"/>
  <c r="BD34" i="25"/>
  <c r="AG35" i="25"/>
  <c r="AG36" i="25"/>
  <c r="AR36" i="25" s="1"/>
  <c r="AS29" i="25"/>
  <c r="AS31" i="25"/>
  <c r="AS34" i="25"/>
  <c r="AH35" i="25"/>
  <c r="AI35" i="25" s="1"/>
  <c r="BD35" i="25"/>
  <c r="AH36" i="25"/>
  <c r="BD36" i="25"/>
  <c r="BD37" i="25"/>
  <c r="AI6" i="25"/>
  <c r="CJ17" i="25" s="1"/>
  <c r="AR8" i="25"/>
  <c r="AU8" i="25"/>
  <c r="AJ5" i="25"/>
  <c r="AT5" i="25"/>
  <c r="CA23" i="25" s="1"/>
  <c r="BC5" i="25"/>
  <c r="AI7" i="25"/>
  <c r="CP13" i="25" s="1"/>
  <c r="AR5" i="25"/>
  <c r="AU5" i="25"/>
  <c r="AI5" i="25"/>
  <c r="BQ13" i="25"/>
  <c r="BG10" i="25"/>
  <c r="BG29" i="25"/>
  <c r="BG25" i="25"/>
  <c r="BG21" i="25"/>
  <c r="BG17" i="25"/>
  <c r="BG13" i="25"/>
  <c r="BD8" i="25"/>
  <c r="AS9" i="25"/>
  <c r="AR10" i="25"/>
  <c r="AJ12" i="25"/>
  <c r="BC12" i="25"/>
  <c r="AT12" i="25"/>
  <c r="CG25" i="25" s="1"/>
  <c r="AT14" i="25"/>
  <c r="AJ16" i="25"/>
  <c r="BC16" i="25"/>
  <c r="AT16" i="25"/>
  <c r="CD25" i="25" s="1"/>
  <c r="AJ18" i="25"/>
  <c r="AT19" i="25"/>
  <c r="CA25" i="25" s="1"/>
  <c r="AJ19" i="25"/>
  <c r="BC19" i="25"/>
  <c r="AT22" i="25"/>
  <c r="AJ26" i="25"/>
  <c r="BC26" i="25"/>
  <c r="AT26" i="25"/>
  <c r="CD19" i="25" s="1"/>
  <c r="BC29" i="25"/>
  <c r="AJ29" i="25"/>
  <c r="AJ30" i="25"/>
  <c r="BC30" i="25"/>
  <c r="AT30" i="25"/>
  <c r="CA17" i="25" s="1"/>
  <c r="AT34" i="25"/>
  <c r="CA52" i="25" s="1"/>
  <c r="AR37" i="25"/>
  <c r="AJ38" i="25"/>
  <c r="BC38" i="25"/>
  <c r="BU56" i="25"/>
  <c r="BU57" i="25"/>
  <c r="BV56" i="25"/>
  <c r="AT47" i="25"/>
  <c r="CG50" i="25" s="1"/>
  <c r="AJ47" i="25"/>
  <c r="BC48" i="25"/>
  <c r="AT48" i="25"/>
  <c r="AJ48" i="25"/>
  <c r="AJ50" i="25"/>
  <c r="BC54" i="25"/>
  <c r="BC55" i="25"/>
  <c r="BC56" i="25"/>
  <c r="AT56" i="25"/>
  <c r="CJ52" i="25" s="1"/>
  <c r="AJ56" i="25"/>
  <c r="AJ58" i="25"/>
  <c r="BC58" i="25"/>
  <c r="AJ59" i="25"/>
  <c r="BC59" i="25"/>
  <c r="AJ63" i="25"/>
  <c r="AR65" i="25"/>
  <c r="AU65" i="25"/>
  <c r="AI65" i="25"/>
  <c r="CP71" i="25" s="1"/>
  <c r="AJ69" i="25"/>
  <c r="BC70" i="25"/>
  <c r="AT70" i="25"/>
  <c r="CG83" i="25" s="1"/>
  <c r="AJ70" i="25"/>
  <c r="AT72" i="25"/>
  <c r="CA85" i="25" s="1"/>
  <c r="AJ72" i="25"/>
  <c r="BC74" i="25"/>
  <c r="AT74" i="25"/>
  <c r="AJ74" i="25"/>
  <c r="BH25" i="25"/>
  <c r="BQ15" i="25"/>
  <c r="BG9" i="25"/>
  <c r="BG30" i="25"/>
  <c r="BG22" i="25"/>
  <c r="BG19" i="25"/>
  <c r="BG14" i="25"/>
  <c r="AT7" i="25"/>
  <c r="BX25" i="25" s="1"/>
  <c r="BG7" i="25"/>
  <c r="AU9" i="25"/>
  <c r="AI9" i="25"/>
  <c r="CJ15" i="25" s="1"/>
  <c r="AR18" i="25"/>
  <c r="AU21" i="25"/>
  <c r="AR21" i="25"/>
  <c r="AU25" i="25"/>
  <c r="AI25" i="25"/>
  <c r="CA13" i="25" s="1"/>
  <c r="AR25" i="25"/>
  <c r="AR28" i="25"/>
  <c r="AI29" i="25"/>
  <c r="CG13" i="25" s="1"/>
  <c r="AR32" i="25"/>
  <c r="AU34" i="25"/>
  <c r="AT37" i="25"/>
  <c r="CG56" i="25" s="1"/>
  <c r="AJ37" i="25"/>
  <c r="AU38" i="25"/>
  <c r="BU53" i="25"/>
  <c r="BV52" i="25"/>
  <c r="BU52" i="25"/>
  <c r="AU40" i="25"/>
  <c r="AI40" i="25"/>
  <c r="CS46" i="25" s="1"/>
  <c r="AR40" i="25"/>
  <c r="AR47" i="25"/>
  <c r="AU47" i="25"/>
  <c r="AI47" i="25"/>
  <c r="CJ48" i="25" s="1"/>
  <c r="AU49" i="25"/>
  <c r="AR50" i="25"/>
  <c r="AR53" i="25"/>
  <c r="AU53" i="25"/>
  <c r="AU54" i="25"/>
  <c r="AR57" i="25"/>
  <c r="AU57" i="25"/>
  <c r="AI57" i="25"/>
  <c r="CS54" i="25" s="1"/>
  <c r="AR58" i="25"/>
  <c r="AR59" i="25"/>
  <c r="AR61" i="25"/>
  <c r="AU61" i="25"/>
  <c r="AI61" i="25"/>
  <c r="CS50" i="25" s="1"/>
  <c r="AR67" i="25"/>
  <c r="AT68" i="25"/>
  <c r="BX81" i="25" s="1"/>
  <c r="AI69" i="25"/>
  <c r="CS75" i="25" s="1"/>
  <c r="AT6" i="25"/>
  <c r="CD21" i="25" s="1"/>
  <c r="AJ6" i="25"/>
  <c r="BC6" i="25"/>
  <c r="AJ8" i="25"/>
  <c r="BC8" i="25"/>
  <c r="AT8" i="25"/>
  <c r="CG27" i="25" s="1"/>
  <c r="BC9" i="25"/>
  <c r="AT9" i="25"/>
  <c r="CA21" i="25" s="1"/>
  <c r="AJ11" i="25"/>
  <c r="BC11" i="25"/>
  <c r="AT13" i="25"/>
  <c r="BX21" i="25" s="1"/>
  <c r="AJ15" i="25"/>
  <c r="BC15" i="25"/>
  <c r="AT15" i="25"/>
  <c r="CG23" i="25" s="1"/>
  <c r="AJ17" i="25"/>
  <c r="BC17" i="25"/>
  <c r="AT17" i="25"/>
  <c r="BX27" i="25" s="1"/>
  <c r="AT20" i="25"/>
  <c r="CD23" i="25" s="1"/>
  <c r="AJ20" i="25"/>
  <c r="BC20" i="25"/>
  <c r="AJ21" i="25"/>
  <c r="AJ23" i="25"/>
  <c r="BC23" i="25"/>
  <c r="AT23" i="25"/>
  <c r="CJ25" i="25" s="1"/>
  <c r="AT24" i="25"/>
  <c r="AJ24" i="25"/>
  <c r="BC24" i="25"/>
  <c r="BC25" i="25"/>
  <c r="AT25" i="25"/>
  <c r="BX15" i="25" s="1"/>
  <c r="AJ25" i="25"/>
  <c r="AJ27" i="25"/>
  <c r="BC27" i="25"/>
  <c r="AT27" i="25"/>
  <c r="CJ23" i="25" s="1"/>
  <c r="AT28" i="25"/>
  <c r="CP27" i="25" s="1"/>
  <c r="AJ28" i="25"/>
  <c r="BC28" i="25"/>
  <c r="AJ31" i="25"/>
  <c r="AJ32" i="25"/>
  <c r="AU39" i="25"/>
  <c r="AI39" i="25"/>
  <c r="CM42" i="25" s="1"/>
  <c r="AR39" i="25"/>
  <c r="BC40" i="25"/>
  <c r="AT40" i="25"/>
  <c r="CD56" i="25" s="1"/>
  <c r="AJ40" i="25"/>
  <c r="AJ41" i="25"/>
  <c r="BC41" i="25"/>
  <c r="AT41" i="25"/>
  <c r="AT42" i="25"/>
  <c r="BX50" i="25" s="1"/>
  <c r="AJ42" i="25"/>
  <c r="BC42" i="25"/>
  <c r="AJ43" i="25"/>
  <c r="BC43" i="25"/>
  <c r="AT43" i="25"/>
  <c r="CA56" i="25" s="1"/>
  <c r="AT44" i="25"/>
  <c r="AJ44" i="25"/>
  <c r="BC44" i="25"/>
  <c r="AJ45" i="25"/>
  <c r="BC45" i="25"/>
  <c r="AT45" i="25"/>
  <c r="AT46" i="25"/>
  <c r="BX56" i="25" s="1"/>
  <c r="AJ46" i="25"/>
  <c r="BC46" i="25"/>
  <c r="BC49" i="25"/>
  <c r="AT49" i="25"/>
  <c r="CD52" i="25" s="1"/>
  <c r="AJ51" i="25"/>
  <c r="BC51" i="25"/>
  <c r="AT51" i="25"/>
  <c r="CA48" i="25" s="1"/>
  <c r="AT52" i="25"/>
  <c r="CJ54" i="25" s="1"/>
  <c r="AJ52" i="25"/>
  <c r="BC52" i="25"/>
  <c r="AJ53" i="25"/>
  <c r="AJ57" i="25"/>
  <c r="BC57" i="25"/>
  <c r="AT57" i="25"/>
  <c r="CP56" i="25" s="1"/>
  <c r="AJ61" i="25"/>
  <c r="BC61" i="25"/>
  <c r="AT61" i="25"/>
  <c r="CJ56" i="25" s="1"/>
  <c r="AJ67" i="25"/>
  <c r="AI68" i="25"/>
  <c r="CM71" i="25" s="1"/>
  <c r="AJ71" i="25"/>
  <c r="AJ73" i="25"/>
  <c r="AT75" i="25"/>
  <c r="AJ10" i="25"/>
  <c r="BC10" i="25"/>
  <c r="AU11" i="25"/>
  <c r="AI11" i="25"/>
  <c r="AR12" i="25"/>
  <c r="AU12" i="25"/>
  <c r="AI12" i="25"/>
  <c r="CP19" i="25" s="1"/>
  <c r="AU13" i="25"/>
  <c r="AU14" i="25"/>
  <c r="AI14" i="25"/>
  <c r="CS15" i="25" s="1"/>
  <c r="AR15" i="25"/>
  <c r="AU15" i="25"/>
  <c r="AI15" i="25"/>
  <c r="CM19" i="25" s="1"/>
  <c r="AR16" i="25"/>
  <c r="AU16" i="25"/>
  <c r="AI16" i="25"/>
  <c r="CP17" i="25" s="1"/>
  <c r="AR17" i="25"/>
  <c r="AU17" i="25"/>
  <c r="AI17" i="25"/>
  <c r="CS13" i="25" s="1"/>
  <c r="AR19" i="25"/>
  <c r="AU19" i="25"/>
  <c r="AI19" i="25"/>
  <c r="CP15" i="25" s="1"/>
  <c r="AR20" i="25"/>
  <c r="AU20" i="25"/>
  <c r="AI20" i="25"/>
  <c r="CM17" i="25" s="1"/>
  <c r="AU22" i="25"/>
  <c r="AI22" i="25"/>
  <c r="CG15" i="25" s="1"/>
  <c r="AR23" i="25"/>
  <c r="AU23" i="25"/>
  <c r="AI23" i="25"/>
  <c r="CP21" i="25" s="1"/>
  <c r="AR24" i="25"/>
  <c r="CM27" i="25"/>
  <c r="AU24" i="25"/>
  <c r="AI24" i="25"/>
  <c r="CS23" i="25" s="1"/>
  <c r="AR26" i="25"/>
  <c r="AU26" i="25"/>
  <c r="AI26" i="25"/>
  <c r="CG17" i="25" s="1"/>
  <c r="AR27" i="25"/>
  <c r="AU27" i="25"/>
  <c r="AI27" i="25"/>
  <c r="CM21" i="25" s="1"/>
  <c r="AR30" i="25"/>
  <c r="AU30" i="25"/>
  <c r="AI30" i="25"/>
  <c r="CD15" i="25" s="1"/>
  <c r="AU31" i="25"/>
  <c r="BC39" i="25"/>
  <c r="AT39" i="25"/>
  <c r="BX52" i="25" s="1"/>
  <c r="AJ39" i="25"/>
  <c r="CG54" i="25"/>
  <c r="AR41" i="25"/>
  <c r="AU41" i="25"/>
  <c r="AI41" i="25"/>
  <c r="CP48" i="25" s="1"/>
  <c r="AR42" i="25"/>
  <c r="AU42" i="25"/>
  <c r="AI42" i="25"/>
  <c r="AR43" i="25"/>
  <c r="AU43" i="25"/>
  <c r="AI43" i="25"/>
  <c r="CS44" i="25" s="1"/>
  <c r="CG52" i="25"/>
  <c r="AR44" i="25"/>
  <c r="AU44" i="25"/>
  <c r="AI44" i="25"/>
  <c r="AR45" i="25"/>
  <c r="CD54" i="25"/>
  <c r="AU45" i="25"/>
  <c r="AI45" i="25"/>
  <c r="CP46" i="25" s="1"/>
  <c r="AR46" i="25"/>
  <c r="AU46" i="25"/>
  <c r="AI46" i="25"/>
  <c r="AU48" i="25"/>
  <c r="AI48" i="25"/>
  <c r="CP44" i="25" s="1"/>
  <c r="CA54" i="25"/>
  <c r="AR48" i="25"/>
  <c r="AR51" i="25"/>
  <c r="AU51" i="25"/>
  <c r="AI51" i="25"/>
  <c r="CG44" i="25" s="1"/>
  <c r="AR52" i="25"/>
  <c r="AU52" i="25"/>
  <c r="AI52" i="25"/>
  <c r="CP50" i="25" s="1"/>
  <c r="AU56" i="25"/>
  <c r="AI56" i="25"/>
  <c r="CM50" i="25" s="1"/>
  <c r="AR56" i="25"/>
  <c r="AU60" i="25"/>
  <c r="AI63" i="25"/>
  <c r="CM73" i="25" s="1"/>
  <c r="AT64" i="25"/>
  <c r="CD79" i="25" s="1"/>
  <c r="AJ64" i="25"/>
  <c r="BC64" i="25"/>
  <c r="AT65" i="25"/>
  <c r="BX83" i="25" s="1"/>
  <c r="AJ65" i="25"/>
  <c r="BC65" i="25"/>
  <c r="AU70" i="25"/>
  <c r="AI70" i="25"/>
  <c r="CP77" i="25" s="1"/>
  <c r="AR70" i="25"/>
  <c r="AU72" i="25"/>
  <c r="AI72" i="25"/>
  <c r="CS73" i="25" s="1"/>
  <c r="AR72" i="25"/>
  <c r="CD83" i="25"/>
  <c r="AU74" i="25"/>
  <c r="AI74" i="25"/>
  <c r="CP75" i="25" s="1"/>
  <c r="AR74" i="25"/>
  <c r="AR76" i="25"/>
  <c r="AJ76" i="25"/>
  <c r="AI76" i="25"/>
  <c r="BC76" i="25"/>
  <c r="AU76" i="25"/>
  <c r="AR79" i="25"/>
  <c r="BH7" i="25"/>
  <c r="BG11" i="25"/>
  <c r="BG12" i="25"/>
  <c r="BG16" i="25"/>
  <c r="BH18" i="25"/>
  <c r="BH23" i="25"/>
  <c r="BQ23" i="25"/>
  <c r="BG26" i="25"/>
  <c r="BH27" i="25"/>
  <c r="BQ27" i="25"/>
  <c r="BH31" i="25"/>
  <c r="BG34" i="25"/>
  <c r="BG35" i="25"/>
  <c r="BH41" i="25"/>
  <c r="BG42" i="25"/>
  <c r="BH43" i="25"/>
  <c r="BG44" i="25"/>
  <c r="BH45" i="25"/>
  <c r="BG46" i="25"/>
  <c r="BH48" i="25"/>
  <c r="BQ48" i="25"/>
  <c r="BG50" i="25"/>
  <c r="BH51" i="25"/>
  <c r="BG53" i="25"/>
  <c r="BH54" i="25"/>
  <c r="BQ54" i="25"/>
  <c r="BG57" i="25"/>
  <c r="BH58" i="25"/>
  <c r="BG61" i="25"/>
  <c r="BG89" i="25"/>
  <c r="BG82" i="25"/>
  <c r="BH85" i="25"/>
  <c r="BQ81" i="25"/>
  <c r="BH68" i="25"/>
  <c r="BH89" i="25"/>
  <c r="BQ83" i="25"/>
  <c r="BG86" i="25"/>
  <c r="BH81" i="25"/>
  <c r="AT76" i="25"/>
  <c r="CG79" i="25" s="1"/>
  <c r="BH78" i="25"/>
  <c r="AR82" i="25"/>
  <c r="AU82" i="25"/>
  <c r="AI82" i="25"/>
  <c r="CS81" i="25" s="1"/>
  <c r="AI83" i="25"/>
  <c r="AR83" i="25"/>
  <c r="AR84" i="25"/>
  <c r="AU84" i="25"/>
  <c r="AI84" i="25"/>
  <c r="AR88" i="25"/>
  <c r="AU88" i="25"/>
  <c r="AU93" i="25"/>
  <c r="AI93" i="25"/>
  <c r="CJ104" i="25" s="1"/>
  <c r="AR94" i="25"/>
  <c r="AU94" i="25"/>
  <c r="AI94" i="25"/>
  <c r="CP100" i="25" s="1"/>
  <c r="BU113" i="25"/>
  <c r="BV112" i="25"/>
  <c r="BU112" i="25"/>
  <c r="AT99" i="25"/>
  <c r="CG112" i="25" s="1"/>
  <c r="AJ99" i="25"/>
  <c r="AT100" i="25"/>
  <c r="AJ100" i="25"/>
  <c r="AJ102" i="25"/>
  <c r="BC102" i="25"/>
  <c r="AT102" i="25"/>
  <c r="AJ104" i="25"/>
  <c r="BH12" i="25"/>
  <c r="BH14" i="25"/>
  <c r="BG15" i="25"/>
  <c r="BH16" i="25"/>
  <c r="BH19" i="25"/>
  <c r="BQ19" i="25"/>
  <c r="BH22" i="25"/>
  <c r="BH26" i="25"/>
  <c r="BH30" i="25"/>
  <c r="BG38" i="25"/>
  <c r="BG39" i="25"/>
  <c r="BH42" i="25"/>
  <c r="BQ42" i="25"/>
  <c r="BH44" i="25"/>
  <c r="BQ44" i="25"/>
  <c r="BH46" i="25"/>
  <c r="BQ46" i="25"/>
  <c r="BG49" i="25"/>
  <c r="BH50" i="25"/>
  <c r="BQ50" i="25"/>
  <c r="BH53" i="25"/>
  <c r="BG56" i="25"/>
  <c r="BH57" i="25"/>
  <c r="BG60" i="25"/>
  <c r="BH61" i="25"/>
  <c r="BG83" i="25"/>
  <c r="BG79" i="25"/>
  <c r="BG87" i="25"/>
  <c r="BH87" i="25"/>
  <c r="BH84" i="25"/>
  <c r="BH80" i="25"/>
  <c r="BG69" i="25"/>
  <c r="BG70" i="25"/>
  <c r="BG72" i="25"/>
  <c r="BG74" i="25"/>
  <c r="CA83" i="25"/>
  <c r="AU77" i="25"/>
  <c r="AI77" i="25"/>
  <c r="BC77" i="25"/>
  <c r="BH77" i="25"/>
  <c r="BQ77" i="25"/>
  <c r="AI78" i="25"/>
  <c r="BC78" i="25"/>
  <c r="AJ81" i="25"/>
  <c r="BC81" i="25"/>
  <c r="AT81" i="25"/>
  <c r="CJ83" i="25" s="1"/>
  <c r="AT82" i="25"/>
  <c r="CM85" i="25" s="1"/>
  <c r="AJ82" i="25"/>
  <c r="BC82" i="25"/>
  <c r="BC83" i="25"/>
  <c r="AT83" i="25"/>
  <c r="BX73" i="25" s="1"/>
  <c r="AJ85" i="25"/>
  <c r="BC85" i="25"/>
  <c r="AT85" i="25"/>
  <c r="CJ81" i="25" s="1"/>
  <c r="AJ86" i="25"/>
  <c r="AJ87" i="25"/>
  <c r="BC90" i="25"/>
  <c r="AT90" i="25"/>
  <c r="CJ85" i="25" s="1"/>
  <c r="AU92" i="25"/>
  <c r="AI92" i="25"/>
  <c r="CM102" i="25" s="1"/>
  <c r="AR92" i="25"/>
  <c r="AR98" i="25"/>
  <c r="AU98" i="25"/>
  <c r="AI98" i="25"/>
  <c r="CS104" i="25" s="1"/>
  <c r="AI99" i="25"/>
  <c r="CP106" i="25" s="1"/>
  <c r="AU101" i="25"/>
  <c r="AI101" i="25"/>
  <c r="AR101" i="25"/>
  <c r="AR103" i="25"/>
  <c r="AU103" i="25"/>
  <c r="AU104" i="25"/>
  <c r="AI104" i="25"/>
  <c r="CS100" i="25" s="1"/>
  <c r="AU108" i="25"/>
  <c r="AI108" i="25"/>
  <c r="AR108" i="25"/>
  <c r="AR114" i="25"/>
  <c r="AU116" i="25"/>
  <c r="BH13" i="25"/>
  <c r="BH15" i="25"/>
  <c r="BH17" i="25"/>
  <c r="BQ17" i="25"/>
  <c r="BG20" i="25"/>
  <c r="BQ21" i="25"/>
  <c r="BG24" i="25"/>
  <c r="BQ25" i="25"/>
  <c r="BH29" i="25"/>
  <c r="BG32" i="25"/>
  <c r="BG36" i="25"/>
  <c r="BG37" i="25"/>
  <c r="BH38" i="25"/>
  <c r="BH39" i="25"/>
  <c r="BG47" i="25"/>
  <c r="BH49" i="25"/>
  <c r="BG52" i="25"/>
  <c r="BG55" i="25"/>
  <c r="BH56" i="25"/>
  <c r="BG59" i="25"/>
  <c r="BH60" i="25"/>
  <c r="BG85" i="25"/>
  <c r="BG81" i="25"/>
  <c r="BQ79" i="25"/>
  <c r="BG90" i="25"/>
  <c r="BH76" i="25"/>
  <c r="BH82" i="25"/>
  <c r="BH90" i="25"/>
  <c r="BH86" i="25"/>
  <c r="BQ85" i="25"/>
  <c r="BH70" i="25"/>
  <c r="BG71" i="25"/>
  <c r="BH72" i="25"/>
  <c r="BG73" i="25"/>
  <c r="BH74" i="25"/>
  <c r="BG75" i="25"/>
  <c r="AJ77" i="25"/>
  <c r="AR77" i="25"/>
  <c r="AJ78" i="25"/>
  <c r="AR80" i="25"/>
  <c r="AU80" i="25"/>
  <c r="AI80" i="25"/>
  <c r="AR81" i="25"/>
  <c r="AU81" i="25"/>
  <c r="AI81" i="25"/>
  <c r="CP79" i="25" s="1"/>
  <c r="AR85" i="25"/>
  <c r="AU85" i="25"/>
  <c r="AI85" i="25"/>
  <c r="CM79" i="25" s="1"/>
  <c r="AU86" i="25"/>
  <c r="AI86" i="25"/>
  <c r="CS83" i="25" s="1"/>
  <c r="AR89" i="25"/>
  <c r="AU89" i="25"/>
  <c r="AI89" i="25"/>
  <c r="CP81" i="25" s="1"/>
  <c r="AR90" i="25"/>
  <c r="BC92" i="25"/>
  <c r="AT92" i="25"/>
  <c r="CA110" i="25" s="1"/>
  <c r="AJ92" i="25"/>
  <c r="AU95" i="25"/>
  <c r="AI95" i="25"/>
  <c r="CS106" i="25" s="1"/>
  <c r="AR95" i="25"/>
  <c r="AT96" i="25"/>
  <c r="CA108" i="25" s="1"/>
  <c r="AJ96" i="25"/>
  <c r="BC96" i="25"/>
  <c r="AR97" i="25"/>
  <c r="AU97" i="25"/>
  <c r="AI97" i="25"/>
  <c r="CM100" i="25" s="1"/>
  <c r="AJ98" i="25"/>
  <c r="BC98" i="25"/>
  <c r="AT98" i="25"/>
  <c r="CD114" i="25" s="1"/>
  <c r="BC101" i="25"/>
  <c r="AT101" i="25"/>
  <c r="CA114" i="25" s="1"/>
  <c r="AJ101" i="25"/>
  <c r="AJ103" i="25"/>
  <c r="AJ105" i="25"/>
  <c r="BC105" i="25"/>
  <c r="AT105" i="25"/>
  <c r="CG108" i="25" s="1"/>
  <c r="AT106" i="25"/>
  <c r="AJ106" i="25"/>
  <c r="BC106" i="25"/>
  <c r="AU111" i="25"/>
  <c r="AI111" i="25"/>
  <c r="CS110" i="25" s="1"/>
  <c r="AR111" i="25"/>
  <c r="AJ113" i="25"/>
  <c r="BC114" i="25"/>
  <c r="AJ114" i="25"/>
  <c r="BH10" i="25"/>
  <c r="BH20" i="25"/>
  <c r="BG23" i="25"/>
  <c r="BH24" i="25"/>
  <c r="BH28" i="25"/>
  <c r="BG40" i="25"/>
  <c r="BG41" i="25"/>
  <c r="BG43" i="25"/>
  <c r="BG45" i="25"/>
  <c r="BG48" i="25"/>
  <c r="BG54" i="25"/>
  <c r="BG88" i="25"/>
  <c r="BH83" i="25"/>
  <c r="BG80" i="25"/>
  <c r="BG77" i="25"/>
  <c r="BH79" i="25"/>
  <c r="BG78" i="25"/>
  <c r="BH88" i="25"/>
  <c r="BG84" i="25"/>
  <c r="BG67" i="25"/>
  <c r="BG68" i="25"/>
  <c r="BH71" i="25"/>
  <c r="BQ71" i="25"/>
  <c r="BH73" i="25"/>
  <c r="BQ73" i="25"/>
  <c r="BH75" i="25"/>
  <c r="BQ75" i="25"/>
  <c r="BG76" i="25"/>
  <c r="AJ79" i="25"/>
  <c r="AJ80" i="25"/>
  <c r="BC80" i="25"/>
  <c r="AT80" i="25"/>
  <c r="CA77" i="25" s="1"/>
  <c r="AJ84" i="25"/>
  <c r="BC84" i="25"/>
  <c r="AT84" i="25"/>
  <c r="CD77" i="25" s="1"/>
  <c r="BC88" i="25"/>
  <c r="AT88" i="25"/>
  <c r="CA75" i="25" s="1"/>
  <c r="AT89" i="25"/>
  <c r="CM83" i="25" s="1"/>
  <c r="AJ89" i="25"/>
  <c r="BC89" i="25"/>
  <c r="AJ93" i="25"/>
  <c r="AJ94" i="25"/>
  <c r="BC94" i="25"/>
  <c r="AT94" i="25"/>
  <c r="BX112" i="25" s="1"/>
  <c r="BC95" i="25"/>
  <c r="AT95" i="25"/>
  <c r="CG114" i="25" s="1"/>
  <c r="AJ95" i="25"/>
  <c r="AR96" i="25"/>
  <c r="AU96" i="25"/>
  <c r="AI96" i="25"/>
  <c r="CJ102" i="25" s="1"/>
  <c r="AJ97" i="25"/>
  <c r="BC97" i="25"/>
  <c r="AT97" i="25"/>
  <c r="BX110" i="25" s="1"/>
  <c r="AU100" i="25"/>
  <c r="AR100" i="25"/>
  <c r="AR102" i="25"/>
  <c r="AU102" i="25"/>
  <c r="AI102" i="25"/>
  <c r="CM106" i="25" s="1"/>
  <c r="CG110" i="25"/>
  <c r="AR105" i="25"/>
  <c r="AU105" i="25"/>
  <c r="AI105" i="25"/>
  <c r="CA112" i="25"/>
  <c r="AR106" i="25"/>
  <c r="AU106" i="25"/>
  <c r="AI106" i="25"/>
  <c r="BC111" i="25"/>
  <c r="AJ111" i="25"/>
  <c r="AT111" i="25"/>
  <c r="CM114" i="25" s="1"/>
  <c r="AU113" i="25"/>
  <c r="AI113" i="25"/>
  <c r="CG104" i="25" s="1"/>
  <c r="AR113" i="25"/>
  <c r="BH92" i="25"/>
  <c r="BG117" i="25"/>
  <c r="BG109" i="25"/>
  <c r="BH93" i="25"/>
  <c r="BH108" i="25"/>
  <c r="BG107" i="25"/>
  <c r="BH117" i="25"/>
  <c r="BG96" i="25"/>
  <c r="BG97" i="25"/>
  <c r="BH100" i="25"/>
  <c r="BQ100" i="25"/>
  <c r="BG103" i="25"/>
  <c r="BH105" i="25"/>
  <c r="BH106" i="25"/>
  <c r="AT108" i="25"/>
  <c r="BX104" i="25" s="1"/>
  <c r="BC108" i="25"/>
  <c r="BG108" i="25"/>
  <c r="AT109" i="25"/>
  <c r="CA106" i="25" s="1"/>
  <c r="AJ110" i="25"/>
  <c r="BG111" i="25"/>
  <c r="AR112" i="25"/>
  <c r="AS112" i="25"/>
  <c r="BD114" i="25"/>
  <c r="AS115" i="25"/>
  <c r="BC119" i="25"/>
  <c r="BC126" i="25"/>
  <c r="AT126" i="25"/>
  <c r="BX144" i="25" s="1"/>
  <c r="AJ126" i="25"/>
  <c r="AJ128" i="25"/>
  <c r="BC128" i="25"/>
  <c r="AT128" i="25"/>
  <c r="AU131" i="25"/>
  <c r="AJ132" i="25"/>
  <c r="BC132" i="25"/>
  <c r="AT132" i="25"/>
  <c r="AR135" i="25"/>
  <c r="AJ136" i="25"/>
  <c r="BC136" i="25"/>
  <c r="AT136" i="25"/>
  <c r="AJ137" i="25"/>
  <c r="BC137" i="25"/>
  <c r="AT137" i="25"/>
  <c r="CG140" i="25" s="1"/>
  <c r="AJ138" i="25"/>
  <c r="BC138" i="25"/>
  <c r="AT138" i="25"/>
  <c r="BC139" i="25"/>
  <c r="BG118" i="25"/>
  <c r="BQ110" i="25"/>
  <c r="BH107" i="25"/>
  <c r="BH97" i="25"/>
  <c r="BG115" i="25"/>
  <c r="BH118" i="25"/>
  <c r="BH110" i="25"/>
  <c r="BG101" i="25"/>
  <c r="BH103" i="25"/>
  <c r="AR107" i="25"/>
  <c r="AR109" i="25"/>
  <c r="AS109" i="25"/>
  <c r="AU109" i="25"/>
  <c r="BC109" i="25"/>
  <c r="BZ107" i="25" s="1"/>
  <c r="AS110" i="25"/>
  <c r="AU110" i="25"/>
  <c r="BC110" i="25"/>
  <c r="BD111" i="25"/>
  <c r="BH111" i="25"/>
  <c r="BH112" i="25"/>
  <c r="AU118" i="25"/>
  <c r="AR127" i="25"/>
  <c r="AU127" i="25"/>
  <c r="AI127" i="25"/>
  <c r="CS138" i="25" s="1"/>
  <c r="CA140" i="25"/>
  <c r="AR128" i="25"/>
  <c r="AU128" i="25"/>
  <c r="AI128" i="25"/>
  <c r="CJ134" i="25" s="1"/>
  <c r="AJ129" i="25"/>
  <c r="AT130" i="25"/>
  <c r="CD146" i="25" s="1"/>
  <c r="AJ130" i="25"/>
  <c r="BC130" i="25"/>
  <c r="AJ133" i="25"/>
  <c r="BC133" i="25"/>
  <c r="AT133" i="25"/>
  <c r="CA146" i="25" s="1"/>
  <c r="AR134" i="25"/>
  <c r="AU134" i="25"/>
  <c r="AI134" i="25"/>
  <c r="CM138" i="25" s="1"/>
  <c r="AR137" i="25"/>
  <c r="AU137" i="25"/>
  <c r="AI137" i="25"/>
  <c r="CJ138" i="25" s="1"/>
  <c r="AI139" i="25"/>
  <c r="AR142" i="25"/>
  <c r="AU142" i="25"/>
  <c r="AI142" i="25"/>
  <c r="CP140" i="25" s="1"/>
  <c r="BG116" i="25"/>
  <c r="BG112" i="25"/>
  <c r="BH94" i="25"/>
  <c r="BH116" i="25"/>
  <c r="BH113" i="25"/>
  <c r="BH95" i="25"/>
  <c r="BG98" i="25"/>
  <c r="BG99" i="25"/>
  <c r="BH101" i="25"/>
  <c r="BG102" i="25"/>
  <c r="BQ104" i="25"/>
  <c r="AS107" i="25"/>
  <c r="AJ108" i="25"/>
  <c r="BD109" i="25"/>
  <c r="BH109" i="25"/>
  <c r="AT110" i="25"/>
  <c r="CJ112" i="25" s="1"/>
  <c r="AI115" i="25"/>
  <c r="AR124" i="25"/>
  <c r="AU124" i="25"/>
  <c r="AI124" i="25"/>
  <c r="CM134" i="25" s="1"/>
  <c r="AU125" i="25"/>
  <c r="AI125" i="25"/>
  <c r="CJ136" i="25" s="1"/>
  <c r="AR125" i="25"/>
  <c r="AJ127" i="25"/>
  <c r="BC127" i="25"/>
  <c r="AT127" i="25"/>
  <c r="CG146" i="25" s="1"/>
  <c r="AI129" i="25"/>
  <c r="CM132" i="25" s="1"/>
  <c r="AR130" i="25"/>
  <c r="AU130" i="25"/>
  <c r="AI130" i="25"/>
  <c r="CS136" i="25" s="1"/>
  <c r="AR133" i="25"/>
  <c r="AU133" i="25"/>
  <c r="AI133" i="25"/>
  <c r="CS134" i="25" s="1"/>
  <c r="AJ134" i="25"/>
  <c r="BC134" i="25"/>
  <c r="AT134" i="25"/>
  <c r="CG142" i="25" s="1"/>
  <c r="AJ142" i="25"/>
  <c r="BC142" i="25"/>
  <c r="AT142" i="25"/>
  <c r="CJ144" i="25" s="1"/>
  <c r="AR146" i="25"/>
  <c r="AU146" i="25"/>
  <c r="AI146" i="25"/>
  <c r="CM140" i="25" s="1"/>
  <c r="BC147" i="25"/>
  <c r="AJ147" i="25"/>
  <c r="AT147" i="25"/>
  <c r="CP146" i="25" s="1"/>
  <c r="BG119" i="25"/>
  <c r="BG110" i="25"/>
  <c r="BQ108" i="25"/>
  <c r="BH119" i="25"/>
  <c r="BH115" i="25"/>
  <c r="BH99" i="25"/>
  <c r="BG100" i="25"/>
  <c r="BH102" i="25"/>
  <c r="BQ102" i="25"/>
  <c r="BG105" i="25"/>
  <c r="BG106" i="25"/>
  <c r="BQ106" i="25"/>
  <c r="AT113" i="25"/>
  <c r="CD106" i="25" s="1"/>
  <c r="BC113" i="25"/>
  <c r="BG113" i="25"/>
  <c r="BG114" i="25"/>
  <c r="BQ114" i="25"/>
  <c r="AR115" i="25"/>
  <c r="AJ124" i="25"/>
  <c r="BC124" i="25"/>
  <c r="AT124" i="25"/>
  <c r="CA142" i="25" s="1"/>
  <c r="BC125" i="25"/>
  <c r="AT125" i="25"/>
  <c r="CD140" i="25" s="1"/>
  <c r="AJ125" i="25"/>
  <c r="AU126" i="25"/>
  <c r="AI126" i="25"/>
  <c r="CP132" i="25" s="1"/>
  <c r="AR126" i="25"/>
  <c r="AT131" i="25"/>
  <c r="CG144" i="25" s="1"/>
  <c r="BX140" i="25"/>
  <c r="AR132" i="25"/>
  <c r="AU132" i="25"/>
  <c r="AI132" i="25"/>
  <c r="CJ132" i="25" s="1"/>
  <c r="AT135" i="25"/>
  <c r="CD144" i="25" s="1"/>
  <c r="BX146" i="25"/>
  <c r="AR136" i="25"/>
  <c r="AU136" i="25"/>
  <c r="AI136" i="25"/>
  <c r="CA144" i="25"/>
  <c r="AR138" i="25"/>
  <c r="AU138" i="25"/>
  <c r="AI138" i="25"/>
  <c r="CP134" i="25" s="1"/>
  <c r="CD132" i="25"/>
  <c r="AU141" i="25"/>
  <c r="AI141" i="25"/>
  <c r="CG134" i="25" s="1"/>
  <c r="AR141" i="25"/>
  <c r="AU145" i="25"/>
  <c r="AI145" i="25"/>
  <c r="CG136" i="25" s="1"/>
  <c r="AR145" i="25"/>
  <c r="AJ145" i="25"/>
  <c r="AJ146" i="25"/>
  <c r="BC146" i="25"/>
  <c r="AT146" i="25"/>
  <c r="CJ142" i="25" s="1"/>
  <c r="BG148" i="25"/>
  <c r="BG144" i="25"/>
  <c r="BG140" i="25"/>
  <c r="BH148" i="25"/>
  <c r="BH145" i="25"/>
  <c r="BH141" i="25"/>
  <c r="BH127" i="25"/>
  <c r="BG130" i="25"/>
  <c r="BG131" i="25"/>
  <c r="BG133" i="25"/>
  <c r="BG137" i="25"/>
  <c r="BH139" i="25"/>
  <c r="AJ140" i="25"/>
  <c r="CC133" i="25" s="1"/>
  <c r="AR140" i="25"/>
  <c r="BD143" i="25"/>
  <c r="BD146" i="25"/>
  <c r="AS147" i="25"/>
  <c r="BD147" i="25"/>
  <c r="AR148" i="25"/>
  <c r="AU148" i="25"/>
  <c r="AJ149" i="25"/>
  <c r="BC149" i="25"/>
  <c r="AT149" i="25"/>
  <c r="CA136" i="25" s="1"/>
  <c r="AT150" i="25"/>
  <c r="CM144" i="25" s="1"/>
  <c r="AJ150" i="25"/>
  <c r="BC150" i="25"/>
  <c r="AU156" i="25"/>
  <c r="AI156" i="25"/>
  <c r="CS167" i="25" s="1"/>
  <c r="AR156" i="25"/>
  <c r="AT157" i="25"/>
  <c r="AJ157" i="25"/>
  <c r="BC157" i="25"/>
  <c r="AR158" i="25"/>
  <c r="AU158" i="25"/>
  <c r="AI158" i="25"/>
  <c r="CM161" i="25" s="1"/>
  <c r="AJ159" i="25"/>
  <c r="BC159" i="25"/>
  <c r="AT159" i="25"/>
  <c r="CD175" i="25" s="1"/>
  <c r="BC162" i="25"/>
  <c r="AT162" i="25"/>
  <c r="AJ162" i="25"/>
  <c r="AJ163" i="25"/>
  <c r="BC163" i="25"/>
  <c r="AT163" i="25"/>
  <c r="CG171" i="25" s="1"/>
  <c r="BC164" i="25"/>
  <c r="AT164" i="25"/>
  <c r="AJ164" i="25"/>
  <c r="AJ165" i="25"/>
  <c r="BC165" i="25"/>
  <c r="AT165" i="25"/>
  <c r="AJ167" i="25"/>
  <c r="BC167" i="25"/>
  <c r="AT167" i="25"/>
  <c r="AJ170" i="25"/>
  <c r="BC170" i="25"/>
  <c r="AT170" i="25"/>
  <c r="CA167" i="25" s="1"/>
  <c r="BG151" i="25"/>
  <c r="BQ140" i="25"/>
  <c r="BQ146" i="25"/>
  <c r="BH151" i="25"/>
  <c r="BG132" i="25"/>
  <c r="BH133" i="25"/>
  <c r="BG134" i="25"/>
  <c r="BG136" i="25"/>
  <c r="BH137" i="25"/>
  <c r="BG138" i="25"/>
  <c r="AU140" i="25"/>
  <c r="BC141" i="25"/>
  <c r="AT141" i="25"/>
  <c r="CA138" i="25" s="1"/>
  <c r="BG142" i="25"/>
  <c r="BQ142" i="25"/>
  <c r="AU147" i="25"/>
  <c r="AI147" i="25"/>
  <c r="CS144" i="25" s="1"/>
  <c r="AR147" i="25"/>
  <c r="AJ148" i="25"/>
  <c r="BC148" i="25"/>
  <c r="AT148" i="25"/>
  <c r="BX138" i="25" s="1"/>
  <c r="AR149" i="25"/>
  <c r="AU149" i="25"/>
  <c r="AI149" i="25"/>
  <c r="BC153" i="25"/>
  <c r="AT153" i="25"/>
  <c r="CA171" i="25" s="1"/>
  <c r="AJ153" i="25"/>
  <c r="AJ154" i="25"/>
  <c r="BC154" i="25"/>
  <c r="AT154" i="25"/>
  <c r="CD169" i="25" s="1"/>
  <c r="AJ155" i="25"/>
  <c r="BC155" i="25"/>
  <c r="AT155" i="25"/>
  <c r="BX173" i="25" s="1"/>
  <c r="AJ158" i="25"/>
  <c r="BC158" i="25"/>
  <c r="AT158" i="25"/>
  <c r="BX171" i="25" s="1"/>
  <c r="AU162" i="25"/>
  <c r="AI162" i="25"/>
  <c r="CS163" i="25" s="1"/>
  <c r="CA175" i="25"/>
  <c r="AR162" i="25"/>
  <c r="CD173" i="25"/>
  <c r="AU164" i="25"/>
  <c r="AI164" i="25"/>
  <c r="CP165" i="25" s="1"/>
  <c r="AR164" i="25"/>
  <c r="AR166" i="25"/>
  <c r="AU166" i="25"/>
  <c r="AI166" i="25"/>
  <c r="CJ167" i="25" s="1"/>
  <c r="CA173" i="25"/>
  <c r="AR167" i="25"/>
  <c r="AU167" i="25"/>
  <c r="AI167" i="25"/>
  <c r="CP163" i="25" s="1"/>
  <c r="AR169" i="25"/>
  <c r="AU169" i="25"/>
  <c r="AI169" i="25"/>
  <c r="CD161" i="25" s="1"/>
  <c r="AR174" i="25"/>
  <c r="AU174" i="25"/>
  <c r="AI174" i="25"/>
  <c r="CG165" i="25" s="1"/>
  <c r="AJ175" i="25"/>
  <c r="BC175" i="25"/>
  <c r="AT175" i="25"/>
  <c r="AI175" i="25"/>
  <c r="CM169" i="25" s="1"/>
  <c r="BG149" i="25"/>
  <c r="BH144" i="25"/>
  <c r="BH140" i="25"/>
  <c r="BG139" i="25"/>
  <c r="BH149" i="25"/>
  <c r="BG128" i="25"/>
  <c r="BH132" i="25"/>
  <c r="BQ132" i="25"/>
  <c r="BQ134" i="25"/>
  <c r="BH136" i="25"/>
  <c r="BQ136" i="25"/>
  <c r="BH138" i="25"/>
  <c r="BQ138" i="25"/>
  <c r="AT140" i="25"/>
  <c r="BX136" i="25" s="1"/>
  <c r="AI143" i="25"/>
  <c r="AI148" i="25"/>
  <c r="BC151" i="25"/>
  <c r="AT151" i="25"/>
  <c r="CJ146" i="25" s="1"/>
  <c r="AJ151" i="25"/>
  <c r="AU153" i="25"/>
  <c r="AI153" i="25"/>
  <c r="CM163" i="25" s="1"/>
  <c r="AR153" i="25"/>
  <c r="AR154" i="25"/>
  <c r="AU154" i="25"/>
  <c r="AI154" i="25"/>
  <c r="AR155" i="25"/>
  <c r="AU155" i="25"/>
  <c r="AI155" i="25"/>
  <c r="CP161" i="25" s="1"/>
  <c r="AR160" i="25"/>
  <c r="AU160" i="25"/>
  <c r="AI160" i="25"/>
  <c r="CP167" i="25" s="1"/>
  <c r="BC161" i="25"/>
  <c r="AT161" i="25"/>
  <c r="AJ161" i="25"/>
  <c r="AJ166" i="25"/>
  <c r="BC166" i="25"/>
  <c r="AT166" i="25"/>
  <c r="CG169" i="25" s="1"/>
  <c r="AJ168" i="25"/>
  <c r="BC168" i="25"/>
  <c r="AT168" i="25"/>
  <c r="CD171" i="25" s="1"/>
  <c r="AT169" i="25"/>
  <c r="BX165" i="25" s="1"/>
  <c r="AJ169" i="25"/>
  <c r="BC169" i="25"/>
  <c r="AJ171" i="25"/>
  <c r="BC171" i="25"/>
  <c r="AT171" i="25"/>
  <c r="CJ173" i="25" s="1"/>
  <c r="AJ174" i="25"/>
  <c r="BC174" i="25"/>
  <c r="AT174" i="25"/>
  <c r="CD167" i="25" s="1"/>
  <c r="BG126" i="25"/>
  <c r="BG127" i="25"/>
  <c r="BH128" i="25"/>
  <c r="BH146" i="25"/>
  <c r="BG150" i="25"/>
  <c r="BG143" i="25"/>
  <c r="BH129" i="25"/>
  <c r="BH150" i="25"/>
  <c r="BG147" i="25"/>
  <c r="BQ144" i="25"/>
  <c r="AJ141" i="25"/>
  <c r="AR143" i="25"/>
  <c r="AS143" i="25"/>
  <c r="BC143" i="25"/>
  <c r="AS144" i="25"/>
  <c r="BC144" i="25"/>
  <c r="BC145" i="25"/>
  <c r="AT145" i="25"/>
  <c r="CD138" i="25" s="1"/>
  <c r="BG145" i="25"/>
  <c r="BG146" i="25"/>
  <c r="BH147" i="25"/>
  <c r="AR150" i="25"/>
  <c r="AU150" i="25"/>
  <c r="AI150" i="25"/>
  <c r="AU151" i="25"/>
  <c r="AI151" i="25"/>
  <c r="AR151" i="25"/>
  <c r="BC156" i="25"/>
  <c r="AT156" i="25"/>
  <c r="CG175" i="25" s="1"/>
  <c r="AJ156" i="25"/>
  <c r="CA169" i="25"/>
  <c r="AR157" i="25"/>
  <c r="AU157" i="25"/>
  <c r="AI157" i="25"/>
  <c r="CJ163" i="25" s="1"/>
  <c r="AR159" i="25"/>
  <c r="AU159" i="25"/>
  <c r="AI159" i="25"/>
  <c r="CS165" i="25" s="1"/>
  <c r="AT160" i="25"/>
  <c r="CG173" i="25" s="1"/>
  <c r="AJ160" i="25"/>
  <c r="BC160" i="25"/>
  <c r="AU161" i="25"/>
  <c r="AI161" i="25"/>
  <c r="CJ161" i="25" s="1"/>
  <c r="BX169" i="25"/>
  <c r="AR161" i="25"/>
  <c r="AR163" i="25"/>
  <c r="AU163" i="25"/>
  <c r="AI163" i="25"/>
  <c r="CM167" i="25" s="1"/>
  <c r="BX175" i="25"/>
  <c r="AR165" i="25"/>
  <c r="AU165" i="25"/>
  <c r="AI165" i="25"/>
  <c r="CS161" i="25" s="1"/>
  <c r="AR168" i="25"/>
  <c r="AU168" i="25"/>
  <c r="AI168" i="25"/>
  <c r="CM165" i="25" s="1"/>
  <c r="AR170" i="25"/>
  <c r="AU170" i="25"/>
  <c r="AI170" i="25"/>
  <c r="CG163" i="25" s="1"/>
  <c r="AU173" i="25"/>
  <c r="AI173" i="25"/>
  <c r="AR173" i="25"/>
  <c r="AR178" i="25"/>
  <c r="AU178" i="25"/>
  <c r="AI178" i="25"/>
  <c r="CD163" i="25" s="1"/>
  <c r="BG178" i="25"/>
  <c r="BH173" i="25"/>
  <c r="BH154" i="25"/>
  <c r="BH178" i="25"/>
  <c r="BH169" i="25"/>
  <c r="BG157" i="25"/>
  <c r="BG158" i="25"/>
  <c r="BH161" i="25"/>
  <c r="BQ161" i="25"/>
  <c r="BG166" i="25"/>
  <c r="BH168" i="25"/>
  <c r="AI171" i="25"/>
  <c r="CP169" i="25" s="1"/>
  <c r="AT172" i="25"/>
  <c r="CM175" i="25" s="1"/>
  <c r="BD174" i="25"/>
  <c r="BH174" i="25"/>
  <c r="BD175" i="25"/>
  <c r="CP175" i="25"/>
  <c r="AJ176" i="25"/>
  <c r="AU177" i="25"/>
  <c r="AI177" i="25"/>
  <c r="AJ177" i="25"/>
  <c r="AR177" i="25"/>
  <c r="AU179" i="25"/>
  <c r="AI179" i="25"/>
  <c r="AR179" i="25"/>
  <c r="AR185" i="25"/>
  <c r="AU185" i="25"/>
  <c r="AI185" i="25"/>
  <c r="CS196" i="25" s="1"/>
  <c r="BC186" i="25"/>
  <c r="AT186" i="25"/>
  <c r="CA198" i="25" s="1"/>
  <c r="AJ186" i="25"/>
  <c r="AJ188" i="25"/>
  <c r="BC188" i="25"/>
  <c r="AT188" i="25"/>
  <c r="CD204" i="25" s="1"/>
  <c r="AU191" i="25"/>
  <c r="AI191" i="25"/>
  <c r="CS192" i="25" s="1"/>
  <c r="AR191" i="25"/>
  <c r="AU193" i="25"/>
  <c r="AI193" i="25"/>
  <c r="CP194" i="25" s="1"/>
  <c r="AR193" i="25"/>
  <c r="AR195" i="25"/>
  <c r="AU195" i="25"/>
  <c r="AI195" i="25"/>
  <c r="CJ196" i="25" s="1"/>
  <c r="AR196" i="25"/>
  <c r="AU196" i="25"/>
  <c r="AI196" i="25"/>
  <c r="AR198" i="25"/>
  <c r="AU198" i="25"/>
  <c r="AI198" i="25"/>
  <c r="AU199" i="25"/>
  <c r="AI199" i="25"/>
  <c r="AR199" i="25"/>
  <c r="AU202" i="25"/>
  <c r="AR202" i="25"/>
  <c r="AI202" i="25"/>
  <c r="BG155" i="25"/>
  <c r="BG156" i="25"/>
  <c r="BH157" i="25"/>
  <c r="BG179" i="25"/>
  <c r="BG172" i="25"/>
  <c r="BH158" i="25"/>
  <c r="BH179" i="25"/>
  <c r="BG176" i="25"/>
  <c r="BQ173" i="25"/>
  <c r="BG162" i="25"/>
  <c r="BG164" i="25"/>
  <c r="BG167" i="25"/>
  <c r="BG170" i="25"/>
  <c r="AR171" i="25"/>
  <c r="AS171" i="25"/>
  <c r="AU171" i="25"/>
  <c r="BQ171" i="25"/>
  <c r="AI172" i="25"/>
  <c r="BC173" i="25"/>
  <c r="AT173" i="25"/>
  <c r="BX163" i="25" s="1"/>
  <c r="BG173" i="25"/>
  <c r="AU176" i="25"/>
  <c r="BC176" i="25"/>
  <c r="AR182" i="25"/>
  <c r="AU182" i="25"/>
  <c r="AI182" i="25"/>
  <c r="CM192" i="25" s="1"/>
  <c r="AR183" i="25"/>
  <c r="AU183" i="25"/>
  <c r="AI183" i="25"/>
  <c r="AJ185" i="25"/>
  <c r="BC185" i="25"/>
  <c r="AT185" i="25"/>
  <c r="CG204" i="25" s="1"/>
  <c r="AU186" i="25"/>
  <c r="AI186" i="25"/>
  <c r="CJ192" i="25" s="1"/>
  <c r="AR186" i="25"/>
  <c r="AJ187" i="25"/>
  <c r="BC187" i="25"/>
  <c r="AT187" i="25"/>
  <c r="BX200" i="25" s="1"/>
  <c r="AR188" i="25"/>
  <c r="AU188" i="25"/>
  <c r="AI188" i="25"/>
  <c r="CS194" i="25" s="1"/>
  <c r="AJ195" i="25"/>
  <c r="BC195" i="25"/>
  <c r="AT195" i="25"/>
  <c r="CG198" i="25" s="1"/>
  <c r="AJ197" i="25"/>
  <c r="BC197" i="25"/>
  <c r="AT197" i="25"/>
  <c r="AT198" i="25"/>
  <c r="BX194" i="25" s="1"/>
  <c r="AJ198" i="25"/>
  <c r="BC198" i="25"/>
  <c r="AJ201" i="25"/>
  <c r="BC201" i="25"/>
  <c r="AT201" i="25"/>
  <c r="CM204" i="25" s="1"/>
  <c r="BC202" i="25"/>
  <c r="AT202" i="25"/>
  <c r="BX192" i="25" s="1"/>
  <c r="AJ202" i="25"/>
  <c r="BC204" i="25"/>
  <c r="AT204" i="25"/>
  <c r="AR204" i="25"/>
  <c r="AJ204" i="25"/>
  <c r="CJ200" i="25"/>
  <c r="BG160" i="25"/>
  <c r="BG163" i="25"/>
  <c r="BH164" i="25"/>
  <c r="BG165" i="25"/>
  <c r="BH167" i="25"/>
  <c r="BQ167" i="25"/>
  <c r="BG169" i="25"/>
  <c r="BH170" i="25"/>
  <c r="BH171" i="25"/>
  <c r="AR180" i="25"/>
  <c r="AU180" i="25"/>
  <c r="AI180" i="25"/>
  <c r="AJ182" i="25"/>
  <c r="BC182" i="25"/>
  <c r="AT182" i="25"/>
  <c r="CA200" i="25" s="1"/>
  <c r="AT183" i="25"/>
  <c r="CD198" i="25" s="1"/>
  <c r="AJ183" i="25"/>
  <c r="BC183" i="25"/>
  <c r="AR184" i="25"/>
  <c r="AU184" i="25"/>
  <c r="AI184" i="25"/>
  <c r="CP190" i="25" s="1"/>
  <c r="AR187" i="25"/>
  <c r="AU187" i="25"/>
  <c r="AI187" i="25"/>
  <c r="CM190" i="25" s="1"/>
  <c r="BC189" i="25"/>
  <c r="AT189" i="25"/>
  <c r="CG202" i="25" s="1"/>
  <c r="AJ189" i="25"/>
  <c r="AR190" i="25"/>
  <c r="AU190" i="25"/>
  <c r="AI190" i="25"/>
  <c r="CJ190" i="25" s="1"/>
  <c r="AR192" i="25"/>
  <c r="AU192" i="25"/>
  <c r="AI192" i="25"/>
  <c r="CM196" i="25" s="1"/>
  <c r="AR194" i="25"/>
  <c r="AU194" i="25"/>
  <c r="AI194" i="25"/>
  <c r="CS190" i="25" s="1"/>
  <c r="CD200" i="25"/>
  <c r="AR197" i="25"/>
  <c r="AU197" i="25"/>
  <c r="AI197" i="25"/>
  <c r="CM194" i="25" s="1"/>
  <c r="AR200" i="25"/>
  <c r="AU200" i="25"/>
  <c r="AI200" i="25"/>
  <c r="CP198" i="25" s="1"/>
  <c r="AR201" i="25"/>
  <c r="AU201" i="25"/>
  <c r="AI201" i="25"/>
  <c r="CS200" i="25" s="1"/>
  <c r="BC203" i="25"/>
  <c r="AR205" i="25"/>
  <c r="AI205" i="25"/>
  <c r="BC205" i="25"/>
  <c r="AU205" i="25"/>
  <c r="BG175" i="25"/>
  <c r="BG171" i="25"/>
  <c r="BG180" i="25"/>
  <c r="BQ169" i="25"/>
  <c r="BH180" i="25"/>
  <c r="BH176" i="25"/>
  <c r="BH172" i="25"/>
  <c r="BG161" i="25"/>
  <c r="BH163" i="25"/>
  <c r="BQ163" i="25"/>
  <c r="BH165" i="25"/>
  <c r="BQ165" i="25"/>
  <c r="BG168" i="25"/>
  <c r="AS172" i="25"/>
  <c r="AU172" i="25"/>
  <c r="BC172" i="25"/>
  <c r="AJ173" i="25"/>
  <c r="BG174" i="25"/>
  <c r="CJ171" i="25"/>
  <c r="AR175" i="25"/>
  <c r="AS175" i="25"/>
  <c r="AU175" i="25"/>
  <c r="BQ175" i="25"/>
  <c r="AI176" i="25"/>
  <c r="CS173" i="25" s="1"/>
  <c r="BC177" i="25"/>
  <c r="AT177" i="25"/>
  <c r="BX167" i="25" s="1"/>
  <c r="AT178" i="25"/>
  <c r="CA165" i="25" s="1"/>
  <c r="AJ178" i="25"/>
  <c r="BC178" i="25"/>
  <c r="BD178" i="25"/>
  <c r="BC179" i="25"/>
  <c r="AT179" i="25"/>
  <c r="CM173" i="25" s="1"/>
  <c r="AJ179" i="25"/>
  <c r="AJ180" i="25"/>
  <c r="BC180" i="25"/>
  <c r="AT180" i="25"/>
  <c r="CJ175" i="25" s="1"/>
  <c r="AT184" i="25"/>
  <c r="BX202" i="25" s="1"/>
  <c r="AJ184" i="25"/>
  <c r="BC184" i="25"/>
  <c r="AU189" i="25"/>
  <c r="AI189" i="25"/>
  <c r="CP196" i="25" s="1"/>
  <c r="AR189" i="25"/>
  <c r="AJ190" i="25"/>
  <c r="BC190" i="25"/>
  <c r="AT190" i="25"/>
  <c r="BX198" i="25" s="1"/>
  <c r="BC191" i="25"/>
  <c r="AT191" i="25"/>
  <c r="CA204" i="25" s="1"/>
  <c r="AJ191" i="25"/>
  <c r="AJ192" i="25"/>
  <c r="BC192" i="25"/>
  <c r="AT192" i="25"/>
  <c r="CG200" i="25" s="1"/>
  <c r="BC193" i="25"/>
  <c r="AT193" i="25"/>
  <c r="CD202" i="25" s="1"/>
  <c r="AJ193" i="25"/>
  <c r="AJ194" i="25"/>
  <c r="BC194" i="25"/>
  <c r="AT194" i="25"/>
  <c r="BX204" i="25" s="1"/>
  <c r="AJ196" i="25"/>
  <c r="BC196" i="25"/>
  <c r="AT196" i="25"/>
  <c r="CA202" i="25" s="1"/>
  <c r="BC199" i="25"/>
  <c r="AT199" i="25"/>
  <c r="CA196" i="25" s="1"/>
  <c r="AJ199" i="25"/>
  <c r="AJ200" i="25"/>
  <c r="BC200" i="25"/>
  <c r="AT200" i="25"/>
  <c r="CJ202" i="25" s="1"/>
  <c r="AR203" i="25"/>
  <c r="AU203" i="25"/>
  <c r="AI203" i="25"/>
  <c r="CG194" i="25" s="1"/>
  <c r="AU207" i="25"/>
  <c r="AI207" i="25"/>
  <c r="CD192" i="25" s="1"/>
  <c r="AR207" i="25"/>
  <c r="BH186" i="25"/>
  <c r="BH187" i="25"/>
  <c r="BH197" i="25"/>
  <c r="BG200" i="25"/>
  <c r="BH201" i="25"/>
  <c r="BC213" i="25"/>
  <c r="AT213" i="25"/>
  <c r="BX231" i="25" s="1"/>
  <c r="AJ213" i="25"/>
  <c r="AJ214" i="25"/>
  <c r="BC214" i="25"/>
  <c r="AT214" i="25"/>
  <c r="AJ215" i="25"/>
  <c r="BC215" i="25"/>
  <c r="AT215" i="25"/>
  <c r="CA227" i="25" s="1"/>
  <c r="AT217" i="25"/>
  <c r="CD233" i="25" s="1"/>
  <c r="AJ217" i="25"/>
  <c r="BC217" i="25"/>
  <c r="AR220" i="25"/>
  <c r="AU220" i="25"/>
  <c r="AI220" i="25"/>
  <c r="CS221" i="25" s="1"/>
  <c r="AR221" i="25"/>
  <c r="AU221" i="25"/>
  <c r="AI221" i="25"/>
  <c r="CM225" i="25" s="1"/>
  <c r="AJ227" i="25"/>
  <c r="BG206" i="25"/>
  <c r="BG202" i="25"/>
  <c r="BH206" i="25"/>
  <c r="BH203" i="25"/>
  <c r="BG188" i="25"/>
  <c r="BG189" i="25"/>
  <c r="BG191" i="25"/>
  <c r="BG193" i="25"/>
  <c r="BG196" i="25"/>
  <c r="BG199" i="25"/>
  <c r="BH200" i="25"/>
  <c r="BQ200" i="25"/>
  <c r="AS204" i="25"/>
  <c r="AJ205" i="25"/>
  <c r="AT205" i="25"/>
  <c r="CP204" i="25" s="1"/>
  <c r="BD205" i="25"/>
  <c r="BG205" i="25"/>
  <c r="AS206" i="25"/>
  <c r="BC207" i="25"/>
  <c r="AT207" i="25"/>
  <c r="CA194" i="25" s="1"/>
  <c r="AJ207" i="25"/>
  <c r="AR211" i="25"/>
  <c r="AU211" i="25"/>
  <c r="AI211" i="25"/>
  <c r="CM221" i="25" s="1"/>
  <c r="AU212" i="25"/>
  <c r="AI212" i="25"/>
  <c r="CJ223" i="25" s="1"/>
  <c r="AR212" i="25"/>
  <c r="AU213" i="25"/>
  <c r="AI213" i="25"/>
  <c r="CP219" i="25" s="1"/>
  <c r="AR213" i="25"/>
  <c r="AR215" i="25"/>
  <c r="AU215" i="25"/>
  <c r="AI215" i="25"/>
  <c r="CJ221" i="25" s="1"/>
  <c r="AT216" i="25"/>
  <c r="BX229" i="25" s="1"/>
  <c r="AJ216" i="25"/>
  <c r="BC216" i="25"/>
  <c r="AR217" i="25"/>
  <c r="AU217" i="25"/>
  <c r="AI217" i="25"/>
  <c r="AJ220" i="25"/>
  <c r="BC220" i="25"/>
  <c r="AT220" i="25"/>
  <c r="CA233" i="25" s="1"/>
  <c r="BC222" i="25"/>
  <c r="AT222" i="25"/>
  <c r="AJ222" i="25"/>
  <c r="AJ223" i="25"/>
  <c r="BC223" i="25"/>
  <c r="AT223" i="25"/>
  <c r="AU227" i="25"/>
  <c r="AI227" i="25"/>
  <c r="CD219" i="25" s="1"/>
  <c r="AR227" i="25"/>
  <c r="BG209" i="25"/>
  <c r="BG204" i="25"/>
  <c r="BH209" i="25"/>
  <c r="BH205" i="25"/>
  <c r="BG190" i="25"/>
  <c r="BH191" i="25"/>
  <c r="BG192" i="25"/>
  <c r="BH193" i="25"/>
  <c r="BG194" i="25"/>
  <c r="BH196" i="25"/>
  <c r="BQ196" i="25"/>
  <c r="BG198" i="25"/>
  <c r="BH199" i="25"/>
  <c r="AT203" i="25"/>
  <c r="CD196" i="25" s="1"/>
  <c r="AJ203" i="25"/>
  <c r="BG203" i="25"/>
  <c r="BH204" i="25"/>
  <c r="BQ204" i="25"/>
  <c r="AU206" i="25"/>
  <c r="AI206" i="25"/>
  <c r="AR208" i="25"/>
  <c r="AU208" i="25"/>
  <c r="AI208" i="25"/>
  <c r="AR209" i="25"/>
  <c r="AU209" i="25"/>
  <c r="AI209" i="25"/>
  <c r="AJ211" i="25"/>
  <c r="BC211" i="25"/>
  <c r="AT211" i="25"/>
  <c r="CA229" i="25" s="1"/>
  <c r="BV221" i="25"/>
  <c r="BU222" i="25"/>
  <c r="BU221" i="25"/>
  <c r="BC212" i="25"/>
  <c r="AT212" i="25"/>
  <c r="CD227" i="25" s="1"/>
  <c r="AJ212" i="25"/>
  <c r="AR216" i="25"/>
  <c r="AU216" i="25"/>
  <c r="AI216" i="25"/>
  <c r="CM219" i="25" s="1"/>
  <c r="AJ218" i="25"/>
  <c r="BC218" i="25"/>
  <c r="AT218" i="25"/>
  <c r="CG231" i="25" s="1"/>
  <c r="AR219" i="25"/>
  <c r="AU219" i="25"/>
  <c r="AI219" i="25"/>
  <c r="CJ219" i="25" s="1"/>
  <c r="CD231" i="25"/>
  <c r="AR222" i="25"/>
  <c r="AU222" i="25"/>
  <c r="AI222" i="25"/>
  <c r="AI223" i="25"/>
  <c r="BG186" i="25"/>
  <c r="BG187" i="25"/>
  <c r="BH190" i="25"/>
  <c r="BQ190" i="25"/>
  <c r="BH192" i="25"/>
  <c r="BQ192" i="25"/>
  <c r="BH194" i="25"/>
  <c r="BQ194" i="25"/>
  <c r="BG197" i="25"/>
  <c r="BH198" i="25"/>
  <c r="BQ198" i="25"/>
  <c r="BG201" i="25"/>
  <c r="BH202" i="25"/>
  <c r="BQ202" i="25"/>
  <c r="AU204" i="25"/>
  <c r="AI204" i="25"/>
  <c r="AT206" i="25"/>
  <c r="BX196" i="25" s="1"/>
  <c r="BC206" i="25"/>
  <c r="BD207" i="25"/>
  <c r="AJ208" i="25"/>
  <c r="BC208" i="25"/>
  <c r="AT208" i="25"/>
  <c r="CM202" i="25" s="1"/>
  <c r="AJ209" i="25"/>
  <c r="BC209" i="25"/>
  <c r="AT209" i="25"/>
  <c r="CJ204" i="25" s="1"/>
  <c r="CG233" i="25"/>
  <c r="AR214" i="25"/>
  <c r="AU214" i="25"/>
  <c r="AI214" i="25"/>
  <c r="CS225" i="25" s="1"/>
  <c r="AR218" i="25"/>
  <c r="AU218" i="25"/>
  <c r="AI218" i="25"/>
  <c r="CP225" i="25" s="1"/>
  <c r="AJ219" i="25"/>
  <c r="BC219" i="25"/>
  <c r="AT219" i="25"/>
  <c r="BX227" i="25" s="1"/>
  <c r="AT221" i="25"/>
  <c r="CG229" i="25" s="1"/>
  <c r="AJ221" i="25"/>
  <c r="BC221" i="25"/>
  <c r="AJ224" i="25"/>
  <c r="CF228" i="25" s="1"/>
  <c r="BC224" i="25"/>
  <c r="AT224" i="25"/>
  <c r="BG235" i="25"/>
  <c r="BG231" i="25"/>
  <c r="BH228" i="25"/>
  <c r="BG224" i="25"/>
  <c r="BH235" i="25"/>
  <c r="BH232" i="25"/>
  <c r="BG218" i="25"/>
  <c r="BG221" i="25"/>
  <c r="BG223" i="25"/>
  <c r="AJ225" i="25"/>
  <c r="AR225" i="25"/>
  <c r="AS226" i="25"/>
  <c r="AU226" i="25"/>
  <c r="BC226" i="25"/>
  <c r="BC228" i="25"/>
  <c r="AT228" i="25"/>
  <c r="CA225" i="25" s="1"/>
  <c r="AJ228" i="25"/>
  <c r="AJ229" i="25"/>
  <c r="BC229" i="25"/>
  <c r="AT229" i="25"/>
  <c r="AT230" i="25"/>
  <c r="AJ230" i="25"/>
  <c r="BC230" i="25"/>
  <c r="AJ235" i="25"/>
  <c r="BC235" i="25"/>
  <c r="AT235" i="25"/>
  <c r="BX225" i="25" s="1"/>
  <c r="AT236" i="25"/>
  <c r="CA223" i="25" s="1"/>
  <c r="AJ236" i="25"/>
  <c r="BC236" i="25"/>
  <c r="BG233" i="25"/>
  <c r="BG238" i="25"/>
  <c r="BG229" i="25"/>
  <c r="BQ227" i="25"/>
  <c r="BQ233" i="25"/>
  <c r="BH230" i="25"/>
  <c r="BH238" i="25"/>
  <c r="BH234" i="25"/>
  <c r="BH223" i="25"/>
  <c r="BG219" i="25"/>
  <c r="CG227" i="25"/>
  <c r="CJ225" i="25"/>
  <c r="AR224" i="25"/>
  <c r="AS224" i="25"/>
  <c r="AU224" i="25"/>
  <c r="CA231" i="25"/>
  <c r="AS225" i="25"/>
  <c r="AU225" i="25"/>
  <c r="BC225" i="25"/>
  <c r="AT226" i="25"/>
  <c r="CD229" i="25" s="1"/>
  <c r="AU228" i="25"/>
  <c r="AI228" i="25"/>
  <c r="AR228" i="25"/>
  <c r="AR233" i="25"/>
  <c r="AU233" i="25"/>
  <c r="AI233" i="25"/>
  <c r="AR234" i="25"/>
  <c r="AU234" i="25"/>
  <c r="AI234" i="25"/>
  <c r="AR235" i="25"/>
  <c r="AU235" i="25"/>
  <c r="AI235" i="25"/>
  <c r="AR238" i="25"/>
  <c r="AU238" i="25"/>
  <c r="AI238" i="25"/>
  <c r="BG236" i="25"/>
  <c r="BH231" i="25"/>
  <c r="BG228" i="25"/>
  <c r="BH212" i="25"/>
  <c r="BH236" i="25"/>
  <c r="BG232" i="25"/>
  <c r="BH227" i="25"/>
  <c r="BG226" i="25"/>
  <c r="BQ223" i="25"/>
  <c r="BG215" i="25"/>
  <c r="BG216" i="25"/>
  <c r="BH219" i="25"/>
  <c r="BQ219" i="25"/>
  <c r="BG222" i="25"/>
  <c r="BX233" i="25"/>
  <c r="AR223" i="25"/>
  <c r="AU223" i="25"/>
  <c r="BH224" i="25"/>
  <c r="BC227" i="25"/>
  <c r="AT227" i="25"/>
  <c r="BX223" i="25" s="1"/>
  <c r="BG227" i="25"/>
  <c r="BC231" i="25"/>
  <c r="AT231" i="25"/>
  <c r="BX221" i="25" s="1"/>
  <c r="AJ231" i="25"/>
  <c r="AJ232" i="25"/>
  <c r="BC232" i="25"/>
  <c r="AT232" i="25"/>
  <c r="CD225" i="25" s="1"/>
  <c r="AT233" i="25"/>
  <c r="CJ229" i="25" s="1"/>
  <c r="AJ233" i="25"/>
  <c r="BC233" i="25"/>
  <c r="AJ234" i="25"/>
  <c r="BC234" i="25"/>
  <c r="AT234" i="25"/>
  <c r="CP233" i="25" s="1"/>
  <c r="BC237" i="25"/>
  <c r="AT237" i="25"/>
  <c r="CM231" i="25" s="1"/>
  <c r="AJ237" i="25"/>
  <c r="AJ238" i="25"/>
  <c r="BC238" i="25"/>
  <c r="AT238" i="25"/>
  <c r="CJ233" i="25" s="1"/>
  <c r="BG213" i="25"/>
  <c r="BH215" i="25"/>
  <c r="BH233" i="25"/>
  <c r="BG230" i="25"/>
  <c r="BG237" i="25"/>
  <c r="BQ229" i="25"/>
  <c r="BH226" i="25"/>
  <c r="BH216" i="25"/>
  <c r="BH237" i="25"/>
  <c r="BQ231" i="25"/>
  <c r="BH229" i="25"/>
  <c r="BG234" i="25"/>
  <c r="BG220" i="25"/>
  <c r="BD222" i="25"/>
  <c r="BH222" i="25"/>
  <c r="BD223" i="25"/>
  <c r="AI225" i="25"/>
  <c r="BG225" i="25"/>
  <c r="BQ225" i="25"/>
  <c r="AJ226" i="25"/>
  <c r="AR226" i="25"/>
  <c r="AR229" i="25"/>
  <c r="AU229" i="25"/>
  <c r="AI229" i="25"/>
  <c r="CP227" i="25" s="1"/>
  <c r="CJ231" i="25"/>
  <c r="CM233" i="25"/>
  <c r="AR230" i="25"/>
  <c r="AU230" i="25"/>
  <c r="AI230" i="25"/>
  <c r="CS229" i="25" s="1"/>
  <c r="AU231" i="25"/>
  <c r="AI231" i="25"/>
  <c r="AR231" i="25"/>
  <c r="AR232" i="25"/>
  <c r="AU232" i="25"/>
  <c r="AI232" i="25"/>
  <c r="CG223" i="25" s="1"/>
  <c r="AR236" i="25"/>
  <c r="AU236" i="25"/>
  <c r="AI236" i="25"/>
  <c r="AU237" i="25"/>
  <c r="AI237" i="25"/>
  <c r="AR237" i="25"/>
  <c r="E9" i="22"/>
  <c r="E10" i="22"/>
  <c r="E11" i="22"/>
  <c r="E12" i="22"/>
  <c r="E13" i="22"/>
  <c r="E14" i="22"/>
  <c r="E15" i="22"/>
  <c r="E16" i="22"/>
  <c r="E17" i="22"/>
  <c r="E18" i="22"/>
  <c r="E19" i="22"/>
  <c r="E8" i="22"/>
  <c r="E25" i="22"/>
  <c r="E26" i="22"/>
  <c r="E27" i="22"/>
  <c r="E28" i="22"/>
  <c r="E29" i="22"/>
  <c r="E30" i="22"/>
  <c r="E31" i="22"/>
  <c r="E32" i="22"/>
  <c r="E33" i="22"/>
  <c r="E34" i="22"/>
  <c r="E35" i="22"/>
  <c r="E24" i="22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28" i="21"/>
  <c r="D65" i="13"/>
  <c r="I15" i="13"/>
  <c r="G15" i="13"/>
  <c r="BC32" i="25" l="1"/>
  <c r="AT35" i="25"/>
  <c r="CD50" i="25" s="1"/>
  <c r="AU73" i="25"/>
  <c r="AT36" i="25"/>
  <c r="BX54" i="25" s="1"/>
  <c r="BC118" i="25"/>
  <c r="AT66" i="25"/>
  <c r="CG85" i="25" s="1"/>
  <c r="AT54" i="25"/>
  <c r="BC50" i="25"/>
  <c r="BC35" i="25"/>
  <c r="AI54" i="25"/>
  <c r="AU50" i="25"/>
  <c r="AJ131" i="25"/>
  <c r="BC75" i="25"/>
  <c r="AT107" i="25"/>
  <c r="BC69" i="25"/>
  <c r="AT50" i="25"/>
  <c r="AU18" i="25"/>
  <c r="AR9" i="25"/>
  <c r="CI16" i="25" s="1"/>
  <c r="AR87" i="25"/>
  <c r="AR116" i="25"/>
  <c r="BC117" i="25"/>
  <c r="AT119" i="25"/>
  <c r="CJ114" i="25" s="1"/>
  <c r="BC116" i="25"/>
  <c r="AI117" i="25"/>
  <c r="CD102" i="25" s="1"/>
  <c r="BC66" i="25"/>
  <c r="AR64" i="25"/>
  <c r="AJ117" i="25"/>
  <c r="AU6" i="25"/>
  <c r="AI66" i="25"/>
  <c r="CS77" i="25" s="1"/>
  <c r="AI64" i="25"/>
  <c r="AI34" i="25"/>
  <c r="CM44" i="25" s="1"/>
  <c r="AR29" i="25"/>
  <c r="AT29" i="25"/>
  <c r="BX19" i="25" s="1"/>
  <c r="AR34" i="25"/>
  <c r="BC34" i="25"/>
  <c r="BZ53" i="25" s="1"/>
  <c r="AI119" i="25"/>
  <c r="CS108" i="25" s="1"/>
  <c r="AR118" i="25"/>
  <c r="AJ119" i="25"/>
  <c r="AU117" i="25"/>
  <c r="AJ116" i="25"/>
  <c r="AU119" i="25"/>
  <c r="AT118" i="25"/>
  <c r="CM112" i="25" s="1"/>
  <c r="AJ118" i="25"/>
  <c r="AR119" i="25"/>
  <c r="AI118" i="25"/>
  <c r="CP110" i="25" s="1"/>
  <c r="AT58" i="25"/>
  <c r="AJ35" i="25"/>
  <c r="BE42" i="25" s="1"/>
  <c r="AU36" i="25"/>
  <c r="AI131" i="25"/>
  <c r="AR131" i="25"/>
  <c r="CL224" i="25"/>
  <c r="AU143" i="25"/>
  <c r="CM146" i="25"/>
  <c r="BC135" i="25"/>
  <c r="BC131" i="25"/>
  <c r="CF145" i="25" s="1"/>
  <c r="AJ115" i="25"/>
  <c r="AU129" i="25"/>
  <c r="BC107" i="25"/>
  <c r="AU139" i="25"/>
  <c r="AT129" i="25"/>
  <c r="AJ107" i="25"/>
  <c r="AJ139" i="25"/>
  <c r="CP138" i="25"/>
  <c r="AR75" i="25"/>
  <c r="AR35" i="25"/>
  <c r="AU35" i="25"/>
  <c r="AT31" i="25"/>
  <c r="CM25" i="25" s="1"/>
  <c r="AI31" i="25"/>
  <c r="CP23" i="25" s="1"/>
  <c r="AR31" i="25"/>
  <c r="AI32" i="25"/>
  <c r="CS21" i="25" s="1"/>
  <c r="AT32" i="25"/>
  <c r="CJ27" i="25" s="1"/>
  <c r="AI226" i="25"/>
  <c r="AJ206" i="25"/>
  <c r="AR206" i="25"/>
  <c r="AT115" i="25"/>
  <c r="CP114" i="25" s="1"/>
  <c r="AU115" i="25"/>
  <c r="AJ112" i="25"/>
  <c r="BC112" i="25"/>
  <c r="AT112" i="25"/>
  <c r="BX102" i="25" s="1"/>
  <c r="AU112" i="25"/>
  <c r="AU75" i="25"/>
  <c r="AJ75" i="25"/>
  <c r="AI75" i="25"/>
  <c r="CS71" i="25" s="1"/>
  <c r="AJ143" i="25"/>
  <c r="AJ135" i="25"/>
  <c r="AR129" i="25"/>
  <c r="AR139" i="25"/>
  <c r="CL137" i="25" s="1"/>
  <c r="CF103" i="25"/>
  <c r="BX85" i="25"/>
  <c r="BC73" i="25"/>
  <c r="BC93" i="25"/>
  <c r="CC109" i="25" s="1"/>
  <c r="AT93" i="25"/>
  <c r="CD108" i="25" s="1"/>
  <c r="AI88" i="25"/>
  <c r="CD73" i="25" s="1"/>
  <c r="AJ88" i="25"/>
  <c r="BC79" i="25"/>
  <c r="AI79" i="25"/>
  <c r="CD71" i="25" s="1"/>
  <c r="AU79" i="25"/>
  <c r="AT79" i="25"/>
  <c r="BX75" i="25" s="1"/>
  <c r="AU71" i="25"/>
  <c r="BC71" i="25"/>
  <c r="AI71" i="25"/>
  <c r="CJ71" i="25" s="1"/>
  <c r="AT71" i="25"/>
  <c r="BX79" i="25" s="1"/>
  <c r="BC63" i="25"/>
  <c r="AR63" i="25"/>
  <c r="AT63" i="25"/>
  <c r="CA81" i="25" s="1"/>
  <c r="AU63" i="25"/>
  <c r="CS142" i="25"/>
  <c r="BX142" i="25"/>
  <c r="CM136" i="25"/>
  <c r="CD142" i="25"/>
  <c r="AI135" i="25"/>
  <c r="BC115" i="25"/>
  <c r="AI107" i="25"/>
  <c r="AI112" i="25"/>
  <c r="CA100" i="25" s="1"/>
  <c r="AU114" i="25"/>
  <c r="AT114" i="25"/>
  <c r="CJ110" i="25" s="1"/>
  <c r="AI114" i="25"/>
  <c r="CM108" i="25" s="1"/>
  <c r="AU107" i="25"/>
  <c r="CD110" i="25"/>
  <c r="AI103" i="25"/>
  <c r="BC103" i="25"/>
  <c r="AT103" i="25"/>
  <c r="CD112" i="25" s="1"/>
  <c r="BC99" i="25"/>
  <c r="AR99" i="25"/>
  <c r="AU99" i="25"/>
  <c r="AJ90" i="25"/>
  <c r="AU90" i="25"/>
  <c r="AI90" i="25"/>
  <c r="BC86" i="25"/>
  <c r="AR86" i="25"/>
  <c r="AT86" i="25"/>
  <c r="CP85" i="25" s="1"/>
  <c r="AI73" i="25"/>
  <c r="CM77" i="25" s="1"/>
  <c r="AT73" i="25"/>
  <c r="CG81" i="25" s="1"/>
  <c r="AU67" i="25"/>
  <c r="BC67" i="25"/>
  <c r="AI67" i="25"/>
  <c r="CJ73" i="25" s="1"/>
  <c r="AT67" i="25"/>
  <c r="CA79" i="25" s="1"/>
  <c r="AT55" i="25"/>
  <c r="CD48" i="25" s="1"/>
  <c r="AU55" i="25"/>
  <c r="AJ55" i="25"/>
  <c r="AI55" i="25"/>
  <c r="BC104" i="25"/>
  <c r="BW115" i="25" s="1"/>
  <c r="AT104" i="25"/>
  <c r="BX114" i="25" s="1"/>
  <c r="AR104" i="25"/>
  <c r="AI100" i="25"/>
  <c r="CJ100" i="25" s="1"/>
  <c r="BC100" i="25"/>
  <c r="BX108" i="25"/>
  <c r="AU87" i="25"/>
  <c r="BC87" i="25"/>
  <c r="AI87" i="25"/>
  <c r="AT87" i="25"/>
  <c r="BX77" i="25" s="1"/>
  <c r="AU83" i="25"/>
  <c r="AT78" i="25"/>
  <c r="CD81" i="25" s="1"/>
  <c r="AR78" i="25"/>
  <c r="AU78" i="25"/>
  <c r="AR66" i="25"/>
  <c r="AU66" i="25"/>
  <c r="AJ66" i="25"/>
  <c r="BC60" i="25"/>
  <c r="AI60" i="25"/>
  <c r="CP52" i="25" s="1"/>
  <c r="AT60" i="25"/>
  <c r="CM54" i="25" s="1"/>
  <c r="AR60" i="25"/>
  <c r="BX44" i="25"/>
  <c r="AJ54" i="25"/>
  <c r="AR54" i="25"/>
  <c r="CA42" i="25"/>
  <c r="AT38" i="25"/>
  <c r="CA50" i="25" s="1"/>
  <c r="AI38" i="25"/>
  <c r="AR38" i="25"/>
  <c r="AI21" i="25"/>
  <c r="CD13" i="25" s="1"/>
  <c r="BC21" i="25"/>
  <c r="AT21" i="25"/>
  <c r="BX17" i="25" s="1"/>
  <c r="AU37" i="25"/>
  <c r="BC37" i="25"/>
  <c r="CF57" i="25" s="1"/>
  <c r="AI37" i="25"/>
  <c r="AJ22" i="25"/>
  <c r="CF16" i="25" s="1"/>
  <c r="CA19" i="25"/>
  <c r="BC22" i="25"/>
  <c r="AR22" i="25"/>
  <c r="BC18" i="25"/>
  <c r="AT18" i="25"/>
  <c r="CG21" i="25" s="1"/>
  <c r="AJ14" i="25"/>
  <c r="CA27" i="25"/>
  <c r="BC14" i="25"/>
  <c r="AR14" i="25"/>
  <c r="AU10" i="25"/>
  <c r="AI10" i="25"/>
  <c r="CM13" i="25" s="1"/>
  <c r="AT10" i="25"/>
  <c r="BX23" i="25" s="1"/>
  <c r="AT11" i="25"/>
  <c r="CD27" i="25" s="1"/>
  <c r="AR11" i="25"/>
  <c r="AJ13" i="25"/>
  <c r="CI14" i="25" s="1"/>
  <c r="AI13" i="25"/>
  <c r="CJ13" i="25" s="1"/>
  <c r="BC13" i="25"/>
  <c r="AR13" i="25"/>
  <c r="AU7" i="25"/>
  <c r="BC7" i="25"/>
  <c r="AR7" i="25"/>
  <c r="BC36" i="25"/>
  <c r="AU68" i="25"/>
  <c r="AT53" i="25"/>
  <c r="CM56" i="25" s="1"/>
  <c r="AI36" i="25"/>
  <c r="CP42" i="25" s="1"/>
  <c r="AU69" i="25"/>
  <c r="BC68" i="25"/>
  <c r="AI59" i="25"/>
  <c r="BZ47" i="25" s="1"/>
  <c r="AI58" i="25"/>
  <c r="CG42" i="25" s="1"/>
  <c r="BX48" i="25"/>
  <c r="BX46" i="25"/>
  <c r="AR49" i="25"/>
  <c r="AI28" i="25"/>
  <c r="AI18" i="25"/>
  <c r="CJ19" i="25" s="1"/>
  <c r="AT69" i="25"/>
  <c r="CD85" i="25" s="1"/>
  <c r="AT59" i="25"/>
  <c r="CA46" i="25" s="1"/>
  <c r="AI116" i="25"/>
  <c r="CG100" i="25" s="1"/>
  <c r="AR176" i="25"/>
  <c r="AJ172" i="25"/>
  <c r="CL176" i="25" s="1"/>
  <c r="AJ36" i="25"/>
  <c r="AR68" i="25"/>
  <c r="BC53" i="25"/>
  <c r="AJ49" i="25"/>
  <c r="AR69" i="25"/>
  <c r="AU58" i="25"/>
  <c r="AI50" i="25"/>
  <c r="CD42" i="25" s="1"/>
  <c r="AI144" i="25"/>
  <c r="CA132" i="25" s="1"/>
  <c r="AT144" i="25"/>
  <c r="BX134" i="25" s="1"/>
  <c r="AR144" i="25"/>
  <c r="AJ144" i="25"/>
  <c r="AT117" i="25"/>
  <c r="CA104" i="25" s="1"/>
  <c r="AR117" i="25"/>
  <c r="AR110" i="25"/>
  <c r="AI110" i="25"/>
  <c r="AU32" i="25"/>
  <c r="CC222" i="25"/>
  <c r="BZ224" i="25"/>
  <c r="CD221" i="25"/>
  <c r="CF220" i="25"/>
  <c r="CG219" i="25"/>
  <c r="BW226" i="25"/>
  <c r="CR232" i="25"/>
  <c r="BE223" i="25"/>
  <c r="CO234" i="25"/>
  <c r="CL199" i="25"/>
  <c r="CI201" i="25"/>
  <c r="BU195" i="25"/>
  <c r="BV194" i="25"/>
  <c r="BU194" i="25"/>
  <c r="BU191" i="25"/>
  <c r="BV190" i="25"/>
  <c r="BU190" i="25"/>
  <c r="BW234" i="25"/>
  <c r="CR220" i="25"/>
  <c r="CL203" i="25"/>
  <c r="CO201" i="25"/>
  <c r="CP200" i="25"/>
  <c r="BU196" i="25"/>
  <c r="BU197" i="25"/>
  <c r="BV196" i="25"/>
  <c r="CI226" i="25"/>
  <c r="BE225" i="25"/>
  <c r="BZ195" i="25"/>
  <c r="CC193" i="25"/>
  <c r="BU176" i="25"/>
  <c r="BV175" i="25"/>
  <c r="BU175" i="25"/>
  <c r="CC201" i="25"/>
  <c r="CL195" i="25"/>
  <c r="BW199" i="25"/>
  <c r="CI191" i="25"/>
  <c r="CL191" i="25"/>
  <c r="BW201" i="25"/>
  <c r="BW203" i="25"/>
  <c r="CO191" i="25"/>
  <c r="BE182" i="25"/>
  <c r="CI193" i="25"/>
  <c r="BZ199" i="25"/>
  <c r="CL193" i="25"/>
  <c r="BZ201" i="25"/>
  <c r="BE184" i="25"/>
  <c r="BU173" i="25"/>
  <c r="BU174" i="25"/>
  <c r="BV173" i="25"/>
  <c r="BZ203" i="25"/>
  <c r="CO193" i="25"/>
  <c r="CP192" i="25"/>
  <c r="BU162" i="25"/>
  <c r="BV161" i="25"/>
  <c r="BU161" i="25"/>
  <c r="CF172" i="25"/>
  <c r="CL168" i="25"/>
  <c r="CO143" i="25"/>
  <c r="CL145" i="25"/>
  <c r="CP142" i="25"/>
  <c r="CL164" i="25"/>
  <c r="BE155" i="25"/>
  <c r="BZ172" i="25"/>
  <c r="CR143" i="25"/>
  <c r="CL147" i="25"/>
  <c r="BE134" i="25"/>
  <c r="BU136" i="25"/>
  <c r="BU137" i="25"/>
  <c r="BV136" i="25"/>
  <c r="CL170" i="25"/>
  <c r="CI172" i="25"/>
  <c r="CC139" i="25"/>
  <c r="CF137" i="25"/>
  <c r="BW137" i="25"/>
  <c r="BW141" i="25"/>
  <c r="CI133" i="25"/>
  <c r="BU114" i="25"/>
  <c r="BU115" i="25"/>
  <c r="BV114" i="25"/>
  <c r="BU108" i="25"/>
  <c r="BU109" i="25"/>
  <c r="BV108" i="25"/>
  <c r="CL141" i="25"/>
  <c r="CI143" i="25"/>
  <c r="BZ143" i="25"/>
  <c r="CL135" i="25"/>
  <c r="BE126" i="25"/>
  <c r="CC143" i="25"/>
  <c r="BZ141" i="25"/>
  <c r="CI135" i="25"/>
  <c r="CR139" i="25"/>
  <c r="CF147" i="25"/>
  <c r="BE130" i="25"/>
  <c r="CO137" i="25"/>
  <c r="CC145" i="25"/>
  <c r="CO139" i="25"/>
  <c r="CI107" i="25"/>
  <c r="CF109" i="25"/>
  <c r="CJ106" i="25"/>
  <c r="CR107" i="25"/>
  <c r="CF115" i="25"/>
  <c r="BE98" i="25"/>
  <c r="CL84" i="25"/>
  <c r="CO82" i="25"/>
  <c r="BU86" i="25"/>
  <c r="BV85" i="25"/>
  <c r="BU85" i="25"/>
  <c r="BU21" i="25"/>
  <c r="BU22" i="25"/>
  <c r="BV21" i="25"/>
  <c r="CI111" i="25"/>
  <c r="CL109" i="25"/>
  <c r="CO105" i="25"/>
  <c r="CC113" i="25"/>
  <c r="BZ115" i="25"/>
  <c r="CR103" i="25"/>
  <c r="BV44" i="25"/>
  <c r="BU44" i="25"/>
  <c r="BU45" i="25"/>
  <c r="BW113" i="25"/>
  <c r="CO101" i="25"/>
  <c r="BU83" i="25"/>
  <c r="BU84" i="25"/>
  <c r="BV83" i="25"/>
  <c r="BW76" i="25"/>
  <c r="CC72" i="25"/>
  <c r="CO76" i="25"/>
  <c r="CC84" i="25"/>
  <c r="CI53" i="25"/>
  <c r="CL51" i="25"/>
  <c r="CF45" i="25"/>
  <c r="BZ49" i="25"/>
  <c r="BZ57" i="25"/>
  <c r="CR45" i="25"/>
  <c r="CF18" i="25"/>
  <c r="CC20" i="25"/>
  <c r="BE15" i="25"/>
  <c r="CR24" i="25"/>
  <c r="CL28" i="25"/>
  <c r="BZ26" i="25"/>
  <c r="CO16" i="25"/>
  <c r="CF24" i="25"/>
  <c r="CL20" i="25"/>
  <c r="CF26" i="25"/>
  <c r="CO20" i="25"/>
  <c r="BW80" i="25"/>
  <c r="CI72" i="25"/>
  <c r="CC86" i="25"/>
  <c r="CR76" i="25"/>
  <c r="CR55" i="25"/>
  <c r="BE46" i="25"/>
  <c r="CO57" i="25"/>
  <c r="CF47" i="25"/>
  <c r="CC49" i="25"/>
  <c r="CG46" i="25"/>
  <c r="CR47" i="25"/>
  <c r="CC57" i="25"/>
  <c r="BE48" i="25"/>
  <c r="CF86" i="25"/>
  <c r="CL232" i="25"/>
  <c r="CO230" i="25"/>
  <c r="CF224" i="25"/>
  <c r="CC226" i="25"/>
  <c r="BW222" i="25"/>
  <c r="BZ220" i="25"/>
  <c r="CA219" i="25"/>
  <c r="BZ232" i="25"/>
  <c r="CO222" i="25"/>
  <c r="CP221" i="25"/>
  <c r="BU231" i="25"/>
  <c r="BU232" i="25"/>
  <c r="BV231" i="25"/>
  <c r="BU230" i="25"/>
  <c r="BV229" i="25"/>
  <c r="BU229" i="25"/>
  <c r="CI234" i="25"/>
  <c r="CR228" i="25"/>
  <c r="CL228" i="25"/>
  <c r="CI230" i="25"/>
  <c r="CM227" i="25"/>
  <c r="CF222" i="25"/>
  <c r="BZ226" i="25"/>
  <c r="CG221" i="25"/>
  <c r="CF232" i="25"/>
  <c r="CO226" i="25"/>
  <c r="BU199" i="25"/>
  <c r="BV198" i="25"/>
  <c r="BU198" i="25"/>
  <c r="CC232" i="25"/>
  <c r="CO224" i="25"/>
  <c r="CI205" i="25"/>
  <c r="CR199" i="25"/>
  <c r="CS198" i="25"/>
  <c r="BU204" i="25"/>
  <c r="BU205" i="25"/>
  <c r="BV204" i="25"/>
  <c r="BW232" i="25"/>
  <c r="BE211" i="25"/>
  <c r="CO220" i="25"/>
  <c r="BU164" i="25"/>
  <c r="BV163" i="25"/>
  <c r="BU163" i="25"/>
  <c r="CO205" i="25"/>
  <c r="CR203" i="25"/>
  <c r="BE194" i="25"/>
  <c r="CI176" i="25"/>
  <c r="CR170" i="25"/>
  <c r="CM198" i="25"/>
  <c r="BE196" i="25"/>
  <c r="BW193" i="25"/>
  <c r="BZ191" i="25"/>
  <c r="BZ197" i="25"/>
  <c r="CF193" i="25"/>
  <c r="CL174" i="25"/>
  <c r="CO172" i="25"/>
  <c r="CP171" i="25"/>
  <c r="BW168" i="25"/>
  <c r="CF162" i="25"/>
  <c r="CG161" i="25"/>
  <c r="CO170" i="25"/>
  <c r="CI174" i="25"/>
  <c r="BE161" i="25"/>
  <c r="BW164" i="25"/>
  <c r="BZ162" i="25"/>
  <c r="CC176" i="25"/>
  <c r="CR166" i="25"/>
  <c r="BZ170" i="25"/>
  <c r="CI164" i="25"/>
  <c r="BW174" i="25"/>
  <c r="BE153" i="25"/>
  <c r="CO162" i="25"/>
  <c r="CC170" i="25"/>
  <c r="BE157" i="25"/>
  <c r="CI166" i="25"/>
  <c r="BZ176" i="25"/>
  <c r="CR164" i="25"/>
  <c r="BV142" i="25"/>
  <c r="BU142" i="25"/>
  <c r="BU143" i="25"/>
  <c r="BV146" i="25"/>
  <c r="BU146" i="25"/>
  <c r="BU147" i="25"/>
  <c r="CL162" i="25"/>
  <c r="BW172" i="25"/>
  <c r="BZ139" i="25"/>
  <c r="CF135" i="25"/>
  <c r="BW145" i="25"/>
  <c r="CO133" i="25"/>
  <c r="BE124" i="25"/>
  <c r="BZ147" i="25"/>
  <c r="CR135" i="25"/>
  <c r="CF143" i="25"/>
  <c r="CL139" i="25"/>
  <c r="CI101" i="25"/>
  <c r="BU74" i="25"/>
  <c r="BV73" i="25"/>
  <c r="BU73" i="25"/>
  <c r="BZ101" i="25"/>
  <c r="CS79" i="25"/>
  <c r="BW105" i="25"/>
  <c r="CC101" i="25"/>
  <c r="CR101" i="25"/>
  <c r="BZ84" i="25"/>
  <c r="CP73" i="25"/>
  <c r="CO74" i="25"/>
  <c r="BU20" i="25"/>
  <c r="BV19" i="25"/>
  <c r="BU19" i="25"/>
  <c r="CI105" i="25"/>
  <c r="CF72" i="25"/>
  <c r="CG71" i="25"/>
  <c r="CC78" i="25"/>
  <c r="CG75" i="25"/>
  <c r="CF76" i="25"/>
  <c r="BW74" i="25"/>
  <c r="BZ72" i="25"/>
  <c r="CA71" i="25"/>
  <c r="BU24" i="25"/>
  <c r="BV23" i="25"/>
  <c r="BU23" i="25"/>
  <c r="CF80" i="25"/>
  <c r="CI78" i="25"/>
  <c r="BZ86" i="25"/>
  <c r="CR74" i="25"/>
  <c r="CR43" i="25"/>
  <c r="BW57" i="25"/>
  <c r="CS42" i="25"/>
  <c r="BW51" i="25"/>
  <c r="CI43" i="25"/>
  <c r="CJ42" i="25"/>
  <c r="CL26" i="25"/>
  <c r="CO24" i="25"/>
  <c r="CO22" i="25"/>
  <c r="CI26" i="25"/>
  <c r="BW28" i="25"/>
  <c r="CR14" i="25"/>
  <c r="BZ28" i="25"/>
  <c r="CR16" i="25"/>
  <c r="BW82" i="25"/>
  <c r="CL72" i="25"/>
  <c r="CC43" i="25"/>
  <c r="CI49" i="25"/>
  <c r="CF51" i="25"/>
  <c r="BE17" i="25"/>
  <c r="CO28" i="25"/>
  <c r="CR26" i="25"/>
  <c r="CS25" i="25"/>
  <c r="BW16" i="25"/>
  <c r="BZ14" i="25"/>
  <c r="CI20" i="25"/>
  <c r="BU15" i="25"/>
  <c r="BU16" i="25"/>
  <c r="BV15" i="25"/>
  <c r="BW84" i="25"/>
  <c r="CO72" i="25"/>
  <c r="CL16" i="25"/>
  <c r="BZ24" i="25"/>
  <c r="BE7" i="25"/>
  <c r="CM15" i="25"/>
  <c r="CI232" i="25"/>
  <c r="CO228" i="25"/>
  <c r="BE219" i="25"/>
  <c r="CS231" i="25"/>
  <c r="BU234" i="25"/>
  <c r="BV233" i="25"/>
  <c r="BU233" i="25"/>
  <c r="CF234" i="25"/>
  <c r="CR226" i="25"/>
  <c r="BE217" i="25"/>
  <c r="BU203" i="25"/>
  <c r="BU202" i="25"/>
  <c r="BV202" i="25"/>
  <c r="BU193" i="25"/>
  <c r="BV192" i="25"/>
  <c r="BU192" i="25"/>
  <c r="BW230" i="25"/>
  <c r="CL220" i="25"/>
  <c r="BW224" i="25"/>
  <c r="CC220" i="25"/>
  <c r="CS219" i="25"/>
  <c r="CR224" i="25"/>
  <c r="CC234" i="25"/>
  <c r="CS223" i="25"/>
  <c r="BZ228" i="25"/>
  <c r="CI222" i="25"/>
  <c r="CC228" i="25"/>
  <c r="CI224" i="25"/>
  <c r="BE215" i="25"/>
  <c r="BZ230" i="25"/>
  <c r="CL222" i="25"/>
  <c r="BE213" i="25"/>
  <c r="CF230" i="25"/>
  <c r="CL226" i="25"/>
  <c r="CF203" i="25"/>
  <c r="CO197" i="25"/>
  <c r="CS202" i="25"/>
  <c r="CL205" i="25"/>
  <c r="CR201" i="25"/>
  <c r="BE192" i="25"/>
  <c r="CR191" i="25"/>
  <c r="BW205" i="25"/>
  <c r="CC199" i="25"/>
  <c r="CI195" i="25"/>
  <c r="BE186" i="25"/>
  <c r="CJ194" i="25"/>
  <c r="CS171" i="25"/>
  <c r="BE163" i="25"/>
  <c r="CG192" i="25"/>
  <c r="BZ205" i="25"/>
  <c r="CR193" i="25"/>
  <c r="BZ168" i="25"/>
  <c r="CF164" i="25"/>
  <c r="CC172" i="25"/>
  <c r="CL166" i="25"/>
  <c r="CI147" i="25"/>
  <c r="CS140" i="25"/>
  <c r="CR141" i="25"/>
  <c r="CG132" i="25"/>
  <c r="BW139" i="25"/>
  <c r="CF133" i="25"/>
  <c r="BU138" i="25"/>
  <c r="BU139" i="25"/>
  <c r="BV138" i="25"/>
  <c r="BU134" i="25"/>
  <c r="BU135" i="25"/>
  <c r="BV134" i="25"/>
  <c r="CC168" i="25"/>
  <c r="CF166" i="25"/>
  <c r="CF170" i="25"/>
  <c r="CI168" i="25"/>
  <c r="CO166" i="25"/>
  <c r="CC174" i="25"/>
  <c r="BU141" i="25"/>
  <c r="BV140" i="25"/>
  <c r="BU140" i="25"/>
  <c r="CF176" i="25"/>
  <c r="CR168" i="25"/>
  <c r="BE159" i="25"/>
  <c r="BZ145" i="25"/>
  <c r="CO135" i="25"/>
  <c r="BU103" i="25"/>
  <c r="BV102" i="25"/>
  <c r="BU102" i="25"/>
  <c r="CC147" i="25"/>
  <c r="CR137" i="25"/>
  <c r="BE138" i="25"/>
  <c r="CC141" i="25"/>
  <c r="CI137" i="25"/>
  <c r="BE128" i="25"/>
  <c r="CI145" i="25"/>
  <c r="CO141" i="25"/>
  <c r="BE132" i="25"/>
  <c r="CF141" i="25"/>
  <c r="CI139" i="25"/>
  <c r="BV110" i="25"/>
  <c r="BU110" i="25"/>
  <c r="BU111" i="25"/>
  <c r="CP136" i="25"/>
  <c r="CC107" i="25"/>
  <c r="CF105" i="25"/>
  <c r="BZ109" i="25"/>
  <c r="CI103" i="25"/>
  <c r="CL80" i="25"/>
  <c r="CI82" i="25"/>
  <c r="CO80" i="25"/>
  <c r="CI84" i="25"/>
  <c r="BE71" i="25"/>
  <c r="BU80" i="25"/>
  <c r="BV79" i="25"/>
  <c r="BU79" i="25"/>
  <c r="BU25" i="25"/>
  <c r="BU26" i="25"/>
  <c r="BV25" i="25"/>
  <c r="BU17" i="25"/>
  <c r="BU18" i="25"/>
  <c r="BV17" i="25"/>
  <c r="CD100" i="25"/>
  <c r="CP104" i="25"/>
  <c r="CS102" i="25"/>
  <c r="CF113" i="25"/>
  <c r="CO107" i="25"/>
  <c r="BZ111" i="25"/>
  <c r="BE94" i="25"/>
  <c r="CL103" i="25"/>
  <c r="BU77" i="25"/>
  <c r="BV77" i="25"/>
  <c r="BU78" i="25"/>
  <c r="BU47" i="25"/>
  <c r="BV46" i="25"/>
  <c r="BU46" i="25"/>
  <c r="BV42" i="25"/>
  <c r="BU42" i="25"/>
  <c r="BU43" i="25"/>
  <c r="BZ105" i="25"/>
  <c r="BU55" i="25"/>
  <c r="BV54" i="25"/>
  <c r="BU54" i="25"/>
  <c r="BU28" i="25"/>
  <c r="BV27" i="25"/>
  <c r="BU27" i="25"/>
  <c r="CJ77" i="25"/>
  <c r="CF84" i="25"/>
  <c r="CO78" i="25"/>
  <c r="CO51" i="25"/>
  <c r="CI55" i="25"/>
  <c r="CC55" i="25"/>
  <c r="CO47" i="25"/>
  <c r="CO18" i="25"/>
  <c r="CC26" i="25"/>
  <c r="BW22" i="25"/>
  <c r="CO43" i="25"/>
  <c r="BE38" i="25"/>
  <c r="CJ46" i="25"/>
  <c r="BE19" i="25"/>
  <c r="CL78" i="25"/>
  <c r="BZ80" i="25"/>
  <c r="CI74" i="25"/>
  <c r="CR51" i="25"/>
  <c r="CI57" i="25"/>
  <c r="BZ51" i="25"/>
  <c r="CI45" i="25"/>
  <c r="CJ44" i="25"/>
  <c r="CL45" i="25"/>
  <c r="BE36" i="25"/>
  <c r="CC14" i="25"/>
  <c r="BW18" i="25"/>
  <c r="BZ22" i="25"/>
  <c r="CC80" i="25"/>
  <c r="CI76" i="25"/>
  <c r="CJ75" i="25"/>
  <c r="CL14" i="25"/>
  <c r="BW24" i="25"/>
  <c r="CF28" i="25"/>
  <c r="CR20" i="25"/>
  <c r="BE11" i="25"/>
  <c r="CP229" i="25"/>
  <c r="CL234" i="25"/>
  <c r="CR230" i="25"/>
  <c r="BE221" i="25"/>
  <c r="BU226" i="25"/>
  <c r="BV225" i="25"/>
  <c r="BU225" i="25"/>
  <c r="BU219" i="25"/>
  <c r="BU220" i="25"/>
  <c r="BV219" i="25"/>
  <c r="BU223" i="25"/>
  <c r="BU224" i="25"/>
  <c r="BV223" i="25"/>
  <c r="CS227" i="25"/>
  <c r="BU228" i="25"/>
  <c r="BU227" i="25"/>
  <c r="BV227" i="25"/>
  <c r="CP223" i="25"/>
  <c r="BW228" i="25"/>
  <c r="CI220" i="25"/>
  <c r="BW197" i="25"/>
  <c r="CF191" i="25"/>
  <c r="CG190" i="25"/>
  <c r="BV200" i="25"/>
  <c r="BU200" i="25"/>
  <c r="BU201" i="25"/>
  <c r="BZ234" i="25"/>
  <c r="CR222" i="25"/>
  <c r="CC197" i="25"/>
  <c r="CF195" i="25"/>
  <c r="CO176" i="25"/>
  <c r="CR174" i="25"/>
  <c r="BE165" i="25"/>
  <c r="BU166" i="25"/>
  <c r="BV165" i="25"/>
  <c r="BU165" i="25"/>
  <c r="BV169" i="25"/>
  <c r="BU169" i="25"/>
  <c r="BU170" i="25"/>
  <c r="CI203" i="25"/>
  <c r="CO199" i="25"/>
  <c r="BE190" i="25"/>
  <c r="CL197" i="25"/>
  <c r="CF201" i="25"/>
  <c r="CS169" i="25"/>
  <c r="BU167" i="25"/>
  <c r="BU168" i="25"/>
  <c r="BV167" i="25"/>
  <c r="CC205" i="25"/>
  <c r="CR195" i="25"/>
  <c r="BU172" i="25"/>
  <c r="BV171" i="25"/>
  <c r="BU171" i="25"/>
  <c r="CA190" i="25"/>
  <c r="BW195" i="25"/>
  <c r="CC191" i="25"/>
  <c r="CD190" i="25"/>
  <c r="CF199" i="25"/>
  <c r="CI197" i="25"/>
  <c r="CO195" i="25"/>
  <c r="CC203" i="25"/>
  <c r="CF205" i="25"/>
  <c r="CR197" i="25"/>
  <c r="BE188" i="25"/>
  <c r="BZ166" i="25"/>
  <c r="CC164" i="25"/>
  <c r="CA161" i="25"/>
  <c r="BW176" i="25"/>
  <c r="CR162" i="25"/>
  <c r="BW170" i="25"/>
  <c r="CI162" i="25"/>
  <c r="BU145" i="25"/>
  <c r="BV144" i="25"/>
  <c r="BU144" i="25"/>
  <c r="CO168" i="25"/>
  <c r="CF174" i="25"/>
  <c r="CJ165" i="25"/>
  <c r="BU132" i="25"/>
  <c r="BU133" i="25"/>
  <c r="BV132" i="25"/>
  <c r="BW166" i="25"/>
  <c r="CC162" i="25"/>
  <c r="BZ174" i="25"/>
  <c r="CO164" i="25"/>
  <c r="BZ137" i="25"/>
  <c r="CC135" i="25"/>
  <c r="CD134" i="25"/>
  <c r="CO147" i="25"/>
  <c r="BE136" i="25"/>
  <c r="CR145" i="25"/>
  <c r="BW147" i="25"/>
  <c r="CR133" i="25"/>
  <c r="CS132" i="25"/>
  <c r="CR109" i="25"/>
  <c r="BU107" i="25"/>
  <c r="BV106" i="25"/>
  <c r="BU106" i="25"/>
  <c r="CL133" i="25"/>
  <c r="BW143" i="25"/>
  <c r="CO115" i="25"/>
  <c r="BE104" i="25"/>
  <c r="CR113" i="25"/>
  <c r="CS112" i="25"/>
  <c r="BU104" i="25"/>
  <c r="BU105" i="25"/>
  <c r="BV104" i="25"/>
  <c r="CC111" i="25"/>
  <c r="CL105" i="25"/>
  <c r="CM104" i="25"/>
  <c r="BU101" i="25"/>
  <c r="BV100" i="25"/>
  <c r="BU100" i="25"/>
  <c r="BZ113" i="25"/>
  <c r="CO103" i="25"/>
  <c r="CP102" i="25"/>
  <c r="CF111" i="25"/>
  <c r="CL107" i="25"/>
  <c r="BE106" i="25"/>
  <c r="BU76" i="25"/>
  <c r="BV75" i="25"/>
  <c r="BU75" i="25"/>
  <c r="BU72" i="25"/>
  <c r="BV71" i="25"/>
  <c r="BU71" i="25"/>
  <c r="CR111" i="25"/>
  <c r="CL115" i="25"/>
  <c r="BE102" i="25"/>
  <c r="BW111" i="25"/>
  <c r="CL101" i="25"/>
  <c r="CO86" i="25"/>
  <c r="CR84" i="25"/>
  <c r="BE75" i="25"/>
  <c r="BZ78" i="25"/>
  <c r="CF74" i="25"/>
  <c r="CG73" i="25"/>
  <c r="CF101" i="25"/>
  <c r="CC115" i="25"/>
  <c r="CR105" i="25"/>
  <c r="CC82" i="25"/>
  <c r="CL76" i="25"/>
  <c r="BV50" i="25"/>
  <c r="BU50" i="25"/>
  <c r="BU51" i="25"/>
  <c r="CR82" i="25"/>
  <c r="CL86" i="25"/>
  <c r="BE73" i="25"/>
  <c r="BU82" i="25"/>
  <c r="BV81" i="25"/>
  <c r="BU81" i="25"/>
  <c r="BU49" i="25"/>
  <c r="BV48" i="25"/>
  <c r="BU48" i="25"/>
  <c r="BZ82" i="25"/>
  <c r="CL74" i="25"/>
  <c r="BE65" i="25"/>
  <c r="CO53" i="25"/>
  <c r="CL55" i="25"/>
  <c r="CO45" i="25"/>
  <c r="BZ55" i="25"/>
  <c r="CL49" i="25"/>
  <c r="CF53" i="25"/>
  <c r="CM48" i="25"/>
  <c r="CF55" i="25"/>
  <c r="CO49" i="25"/>
  <c r="CC16" i="25"/>
  <c r="BZ18" i="25"/>
  <c r="CL22" i="25"/>
  <c r="CI24" i="25"/>
  <c r="BZ20" i="25"/>
  <c r="CC24" i="25"/>
  <c r="CL18" i="25"/>
  <c r="CR18" i="25"/>
  <c r="CC28" i="25"/>
  <c r="CS17" i="25"/>
  <c r="BW53" i="25"/>
  <c r="CL43" i="25"/>
  <c r="CD44" i="25"/>
  <c r="BW45" i="25"/>
  <c r="BZ43" i="25"/>
  <c r="CL57" i="25"/>
  <c r="BE44" i="25"/>
  <c r="CR53" i="25"/>
  <c r="CC53" i="25"/>
  <c r="CL47" i="25"/>
  <c r="CI28" i="25"/>
  <c r="CR22" i="25"/>
  <c r="BW20" i="25"/>
  <c r="CF14" i="25"/>
  <c r="CM75" i="25"/>
  <c r="CR49" i="25"/>
  <c r="BE40" i="25"/>
  <c r="CS48" i="25"/>
  <c r="BU13" i="25"/>
  <c r="BU14" i="25"/>
  <c r="BV13" i="25"/>
  <c r="CO14" i="25"/>
  <c r="BW26" i="25"/>
  <c r="BE5" i="25"/>
  <c r="CC22" i="25"/>
  <c r="CI18" i="25"/>
  <c r="BE9" i="25"/>
  <c r="BE96" i="25" l="1"/>
  <c r="CF82" i="25"/>
  <c r="CF22" i="25"/>
  <c r="CC51" i="25"/>
  <c r="BZ76" i="25"/>
  <c r="CC74" i="25"/>
  <c r="BW107" i="25"/>
  <c r="BE92" i="25"/>
  <c r="CV100" i="25" s="1"/>
  <c r="CI115" i="25"/>
  <c r="CC103" i="25"/>
  <c r="BE100" i="25"/>
  <c r="CC45" i="25"/>
  <c r="CO111" i="25"/>
  <c r="BW55" i="25"/>
  <c r="BE69" i="25"/>
  <c r="CV77" i="25" s="1"/>
  <c r="CR78" i="25"/>
  <c r="CF43" i="25"/>
  <c r="BW49" i="25"/>
  <c r="CI47" i="25"/>
  <c r="CL113" i="25"/>
  <c r="BW78" i="25"/>
  <c r="BE77" i="25"/>
  <c r="CV85" i="25" s="1"/>
  <c r="BE34" i="25"/>
  <c r="BF38" i="25" s="1"/>
  <c r="CR172" i="25"/>
  <c r="CR80" i="25"/>
  <c r="BW109" i="25"/>
  <c r="BE67" i="25"/>
  <c r="CV75" i="25" s="1"/>
  <c r="CR72" i="25"/>
  <c r="BE167" i="25"/>
  <c r="BF161" i="25" s="1"/>
  <c r="CX169" i="25" s="1"/>
  <c r="BE13" i="25"/>
  <c r="BF19" i="25" s="1"/>
  <c r="CX27" i="25" s="1"/>
  <c r="CI86" i="25"/>
  <c r="BZ133" i="25"/>
  <c r="BW86" i="25"/>
  <c r="BE63" i="25"/>
  <c r="BW47" i="25"/>
  <c r="BW103" i="25"/>
  <c r="BW135" i="25"/>
  <c r="CC230" i="25"/>
  <c r="CM223" i="25"/>
  <c r="CP108" i="25"/>
  <c r="CO109" i="25"/>
  <c r="CI113" i="25"/>
  <c r="CV52" i="25"/>
  <c r="CV48" i="25"/>
  <c r="CV81" i="25"/>
  <c r="CV13" i="25"/>
  <c r="CV114" i="25"/>
  <c r="CV19" i="25"/>
  <c r="CV140" i="25"/>
  <c r="BF132" i="25"/>
  <c r="CX140" i="25" s="1"/>
  <c r="CV200" i="25"/>
  <c r="BF192" i="25"/>
  <c r="CX200" i="25" s="1"/>
  <c r="CV221" i="25"/>
  <c r="BF213" i="25"/>
  <c r="CV15" i="25"/>
  <c r="CV25" i="25"/>
  <c r="CV104" i="25"/>
  <c r="CV106" i="25"/>
  <c r="CV231" i="25"/>
  <c r="BF223" i="25"/>
  <c r="CV17" i="25"/>
  <c r="CV112" i="25"/>
  <c r="CV198" i="25"/>
  <c r="BF190" i="25"/>
  <c r="CX198" i="25" s="1"/>
  <c r="CV44" i="25"/>
  <c r="CV46" i="25"/>
  <c r="CV227" i="25"/>
  <c r="BF219" i="25"/>
  <c r="CV161" i="25"/>
  <c r="CV169" i="25"/>
  <c r="CV219" i="25"/>
  <c r="BF211" i="25"/>
  <c r="CV54" i="25"/>
  <c r="BF126" i="25"/>
  <c r="CX134" i="25" s="1"/>
  <c r="CV134" i="25"/>
  <c r="CV233" i="25"/>
  <c r="BF225" i="25"/>
  <c r="CV73" i="25"/>
  <c r="CV83" i="25"/>
  <c r="CV144" i="25"/>
  <c r="BF136" i="25"/>
  <c r="CX144" i="25" s="1"/>
  <c r="CV173" i="25"/>
  <c r="CV50" i="25"/>
  <c r="CV146" i="25"/>
  <c r="BF138" i="25"/>
  <c r="CX146" i="25" s="1"/>
  <c r="CV167" i="25"/>
  <c r="CV171" i="25"/>
  <c r="CV225" i="25"/>
  <c r="BF217" i="25"/>
  <c r="CV132" i="25"/>
  <c r="BF124" i="25"/>
  <c r="CX132" i="25" s="1"/>
  <c r="CV165" i="25"/>
  <c r="CV204" i="25"/>
  <c r="BF196" i="25"/>
  <c r="CX204" i="25" s="1"/>
  <c r="BF194" i="25"/>
  <c r="CX202" i="25" s="1"/>
  <c r="CV202" i="25"/>
  <c r="CV56" i="25"/>
  <c r="CV108" i="25"/>
  <c r="BF130" i="25"/>
  <c r="CX138" i="25" s="1"/>
  <c r="CV138" i="25"/>
  <c r="CV142" i="25"/>
  <c r="BF134" i="25"/>
  <c r="CX142" i="25" s="1"/>
  <c r="CV163" i="25"/>
  <c r="BF184" i="25"/>
  <c r="CX192" i="25" s="1"/>
  <c r="CV192" i="25"/>
  <c r="CV110" i="25"/>
  <c r="CV196" i="25"/>
  <c r="BF188" i="25"/>
  <c r="CV229" i="25"/>
  <c r="BF221" i="25"/>
  <c r="CV27" i="25"/>
  <c r="CV102" i="25"/>
  <c r="CV79" i="25"/>
  <c r="BF128" i="25"/>
  <c r="CX136" i="25" s="1"/>
  <c r="CV136" i="25"/>
  <c r="BF186" i="25"/>
  <c r="CV194" i="25"/>
  <c r="BF215" i="25"/>
  <c r="CV223" i="25"/>
  <c r="CV23" i="25"/>
  <c r="CV190" i="25"/>
  <c r="BF182" i="25"/>
  <c r="CX190" i="25" s="1"/>
  <c r="AJ65" i="13"/>
  <c r="AH65" i="13"/>
  <c r="AG65" i="13"/>
  <c r="AE65" i="13"/>
  <c r="AD65" i="13"/>
  <c r="AB65" i="13"/>
  <c r="AA65" i="13"/>
  <c r="Y65" i="13"/>
  <c r="X65" i="13"/>
  <c r="V65" i="13"/>
  <c r="U65" i="13"/>
  <c r="S65" i="13"/>
  <c r="R65" i="13"/>
  <c r="P65" i="13"/>
  <c r="O65" i="13"/>
  <c r="M65" i="13"/>
  <c r="L65" i="13"/>
  <c r="J65" i="13"/>
  <c r="I65" i="13"/>
  <c r="G65" i="13"/>
  <c r="F65" i="13"/>
  <c r="AO64" i="13"/>
  <c r="AG63" i="13"/>
  <c r="AE63" i="13"/>
  <c r="AD63" i="13"/>
  <c r="AB63" i="13"/>
  <c r="AA63" i="13"/>
  <c r="Y63" i="13"/>
  <c r="X63" i="13"/>
  <c r="V63" i="13"/>
  <c r="U63" i="13"/>
  <c r="S63" i="13"/>
  <c r="R63" i="13"/>
  <c r="P63" i="13"/>
  <c r="O63" i="13"/>
  <c r="M63" i="13"/>
  <c r="L63" i="13"/>
  <c r="J63" i="13"/>
  <c r="I63" i="13"/>
  <c r="G63" i="13"/>
  <c r="F63" i="13"/>
  <c r="D63" i="13"/>
  <c r="AO62" i="13"/>
  <c r="AD61" i="13"/>
  <c r="AB61" i="13"/>
  <c r="AA61" i="13"/>
  <c r="Y61" i="13"/>
  <c r="X61" i="13"/>
  <c r="V61" i="13"/>
  <c r="U61" i="13"/>
  <c r="S61" i="13"/>
  <c r="R61" i="13"/>
  <c r="P61" i="13"/>
  <c r="O61" i="13"/>
  <c r="M61" i="13"/>
  <c r="L61" i="13"/>
  <c r="J61" i="13"/>
  <c r="I61" i="13"/>
  <c r="G61" i="13"/>
  <c r="F61" i="13"/>
  <c r="D61" i="13"/>
  <c r="AO60" i="13"/>
  <c r="AA59" i="13"/>
  <c r="Y59" i="13"/>
  <c r="X59" i="13"/>
  <c r="V59" i="13"/>
  <c r="U59" i="13"/>
  <c r="S59" i="13"/>
  <c r="R59" i="13"/>
  <c r="P59" i="13"/>
  <c r="O59" i="13"/>
  <c r="M59" i="13"/>
  <c r="L59" i="13"/>
  <c r="J59" i="13"/>
  <c r="I59" i="13"/>
  <c r="G59" i="13"/>
  <c r="F59" i="13"/>
  <c r="D59" i="13"/>
  <c r="AO58" i="13"/>
  <c r="X57" i="13"/>
  <c r="V57" i="13"/>
  <c r="U57" i="13"/>
  <c r="S57" i="13"/>
  <c r="R57" i="13"/>
  <c r="P57" i="13"/>
  <c r="O57" i="13"/>
  <c r="M57" i="13"/>
  <c r="L57" i="13"/>
  <c r="J57" i="13"/>
  <c r="I57" i="13"/>
  <c r="G57" i="13"/>
  <c r="F57" i="13"/>
  <c r="D57" i="13"/>
  <c r="AO56" i="13"/>
  <c r="U55" i="13"/>
  <c r="S55" i="13"/>
  <c r="R55" i="13"/>
  <c r="P55" i="13"/>
  <c r="O55" i="13"/>
  <c r="M55" i="13"/>
  <c r="L55" i="13"/>
  <c r="J55" i="13"/>
  <c r="I55" i="13"/>
  <c r="G55" i="13"/>
  <c r="F55" i="13"/>
  <c r="D55" i="13"/>
  <c r="AO54" i="13"/>
  <c r="R53" i="13"/>
  <c r="P53" i="13"/>
  <c r="O53" i="13"/>
  <c r="M53" i="13"/>
  <c r="L53" i="13"/>
  <c r="J53" i="13"/>
  <c r="I53" i="13"/>
  <c r="G53" i="13"/>
  <c r="F53" i="13"/>
  <c r="D53" i="13"/>
  <c r="AO52" i="13"/>
  <c r="O51" i="13"/>
  <c r="M51" i="13"/>
  <c r="L51" i="13"/>
  <c r="J51" i="13"/>
  <c r="I51" i="13"/>
  <c r="G51" i="13"/>
  <c r="F51" i="13"/>
  <c r="D51" i="13"/>
  <c r="AO50" i="13"/>
  <c r="L49" i="13"/>
  <c r="J49" i="13"/>
  <c r="I49" i="13"/>
  <c r="G49" i="13"/>
  <c r="F49" i="13"/>
  <c r="D49" i="13"/>
  <c r="AO48" i="13"/>
  <c r="I47" i="13"/>
  <c r="G47" i="13"/>
  <c r="F47" i="13"/>
  <c r="D47" i="13"/>
  <c r="AO46" i="13"/>
  <c r="F45" i="13"/>
  <c r="D45" i="13"/>
  <c r="AO44" i="13"/>
  <c r="AO42" i="13"/>
  <c r="BF98" i="25" l="1"/>
  <c r="BF94" i="25"/>
  <c r="BF106" i="25"/>
  <c r="BF102" i="25"/>
  <c r="BF96" i="25"/>
  <c r="BF92" i="25"/>
  <c r="BF100" i="25"/>
  <c r="BF104" i="25"/>
  <c r="BF157" i="25"/>
  <c r="CV175" i="25"/>
  <c r="BF163" i="25"/>
  <c r="CX171" i="25" s="1"/>
  <c r="BF155" i="25"/>
  <c r="CX163" i="25" s="1"/>
  <c r="BF159" i="25"/>
  <c r="BF165" i="25"/>
  <c r="CX173" i="25" s="1"/>
  <c r="BF153" i="25"/>
  <c r="BF167" i="25"/>
  <c r="CX175" i="25" s="1"/>
  <c r="BF75" i="25"/>
  <c r="CX83" i="25" s="1"/>
  <c r="BF69" i="25"/>
  <c r="BF46" i="25"/>
  <c r="CX54" i="25" s="1"/>
  <c r="BF48" i="25"/>
  <c r="CX56" i="25" s="1"/>
  <c r="BF44" i="25"/>
  <c r="BF36" i="25"/>
  <c r="CX44" i="25" s="1"/>
  <c r="BF40" i="25"/>
  <c r="BF65" i="25"/>
  <c r="CX73" i="25" s="1"/>
  <c r="BF42" i="25"/>
  <c r="CX50" i="25" s="1"/>
  <c r="BF34" i="25"/>
  <c r="CX42" i="25" s="1"/>
  <c r="BF13" i="25"/>
  <c r="CX21" i="25" s="1"/>
  <c r="CV42" i="25"/>
  <c r="BF11" i="25"/>
  <c r="BF5" i="25"/>
  <c r="CX13" i="25" s="1"/>
  <c r="CV21" i="25"/>
  <c r="BF9" i="25"/>
  <c r="BF7" i="25"/>
  <c r="CX15" i="25" s="1"/>
  <c r="BF15" i="25"/>
  <c r="CX23" i="25" s="1"/>
  <c r="BF63" i="25"/>
  <c r="CX71" i="25" s="1"/>
  <c r="BF71" i="25"/>
  <c r="CX79" i="25" s="1"/>
  <c r="BF77" i="25"/>
  <c r="BF67" i="25"/>
  <c r="BF17" i="25"/>
  <c r="CX25" i="25" s="1"/>
  <c r="BF73" i="25"/>
  <c r="CX81" i="25" s="1"/>
  <c r="CV71" i="25"/>
  <c r="E23" i="21" l="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X29" i="13"/>
  <c r="V29" i="13"/>
  <c r="C143" i="17"/>
  <c r="J126" i="17"/>
  <c r="C61" i="17"/>
  <c r="J44" i="17"/>
  <c r="C143" i="16"/>
  <c r="J126" i="16"/>
  <c r="C61" i="16"/>
  <c r="J44" i="16"/>
  <c r="AJ31" i="13"/>
  <c r="AH31" i="13"/>
  <c r="AG31" i="13"/>
  <c r="AE31" i="13"/>
  <c r="AD31" i="13"/>
  <c r="AB31" i="13"/>
  <c r="AA31" i="13"/>
  <c r="Y31" i="13"/>
  <c r="X31" i="13"/>
  <c r="V31" i="13"/>
  <c r="U31" i="13"/>
  <c r="S31" i="13"/>
  <c r="R31" i="13"/>
  <c r="P31" i="13"/>
  <c r="O31" i="13"/>
  <c r="M31" i="13"/>
  <c r="L31" i="13"/>
  <c r="J31" i="13"/>
  <c r="I31" i="13"/>
  <c r="G31" i="13"/>
  <c r="F31" i="13"/>
  <c r="D31" i="13"/>
  <c r="AO30" i="13"/>
  <c r="AG29" i="13"/>
  <c r="AE29" i="13"/>
  <c r="AD29" i="13"/>
  <c r="AB29" i="13"/>
  <c r="AA29" i="13"/>
  <c r="Y29" i="13"/>
  <c r="U29" i="13"/>
  <c r="S29" i="13"/>
  <c r="R29" i="13"/>
  <c r="P29" i="13"/>
  <c r="O29" i="13"/>
  <c r="M29" i="13"/>
  <c r="L29" i="13"/>
  <c r="J29" i="13"/>
  <c r="I29" i="13"/>
  <c r="G29" i="13"/>
  <c r="F29" i="13"/>
  <c r="D29" i="13"/>
  <c r="AO28" i="13"/>
  <c r="AD27" i="13"/>
  <c r="AB27" i="13"/>
  <c r="AA27" i="13"/>
  <c r="Y27" i="13"/>
  <c r="X27" i="13"/>
  <c r="V27" i="13"/>
  <c r="U27" i="13"/>
  <c r="S27" i="13"/>
  <c r="R27" i="13"/>
  <c r="P27" i="13"/>
  <c r="O27" i="13"/>
  <c r="M27" i="13"/>
  <c r="L27" i="13"/>
  <c r="J27" i="13"/>
  <c r="I27" i="13"/>
  <c r="G27" i="13"/>
  <c r="F27" i="13"/>
  <c r="D27" i="13"/>
  <c r="AO26" i="13"/>
  <c r="AA25" i="13"/>
  <c r="Y25" i="13"/>
  <c r="X25" i="13"/>
  <c r="V25" i="13"/>
  <c r="U25" i="13"/>
  <c r="S25" i="13"/>
  <c r="R25" i="13"/>
  <c r="P25" i="13"/>
  <c r="O25" i="13"/>
  <c r="M25" i="13"/>
  <c r="L25" i="13"/>
  <c r="J25" i="13"/>
  <c r="I25" i="13"/>
  <c r="G25" i="13"/>
  <c r="F25" i="13"/>
  <c r="D25" i="13"/>
  <c r="AO24" i="13"/>
  <c r="X23" i="13"/>
  <c r="V23" i="13"/>
  <c r="U23" i="13"/>
  <c r="S23" i="13"/>
  <c r="R23" i="13"/>
  <c r="P23" i="13"/>
  <c r="O23" i="13"/>
  <c r="M23" i="13"/>
  <c r="L23" i="13"/>
  <c r="J23" i="13"/>
  <c r="I23" i="13"/>
  <c r="G23" i="13"/>
  <c r="F23" i="13"/>
  <c r="D23" i="13"/>
  <c r="AO22" i="13"/>
  <c r="U21" i="13"/>
  <c r="S21" i="13"/>
  <c r="R21" i="13"/>
  <c r="P21" i="13"/>
  <c r="O21" i="13"/>
  <c r="M21" i="13"/>
  <c r="L21" i="13"/>
  <c r="J21" i="13"/>
  <c r="I21" i="13"/>
  <c r="G21" i="13"/>
  <c r="F21" i="13"/>
  <c r="D21" i="13"/>
  <c r="AO20" i="13"/>
  <c r="R19" i="13"/>
  <c r="P19" i="13"/>
  <c r="O19" i="13"/>
  <c r="M19" i="13"/>
  <c r="L19" i="13"/>
  <c r="J19" i="13"/>
  <c r="I19" i="13"/>
  <c r="G19" i="13"/>
  <c r="F19" i="13"/>
  <c r="D19" i="13"/>
  <c r="AO18" i="13"/>
  <c r="O17" i="13"/>
  <c r="M17" i="13"/>
  <c r="L17" i="13"/>
  <c r="J17" i="13"/>
  <c r="I17" i="13"/>
  <c r="G17" i="13"/>
  <c r="F17" i="13"/>
  <c r="D17" i="13"/>
  <c r="AO16" i="13"/>
  <c r="L15" i="13"/>
  <c r="J15" i="13"/>
  <c r="F15" i="13"/>
  <c r="D15" i="13"/>
  <c r="AO14" i="13"/>
  <c r="I13" i="13"/>
  <c r="G13" i="13"/>
  <c r="F13" i="13"/>
  <c r="D13" i="13"/>
  <c r="AO12" i="13"/>
  <c r="F11" i="13"/>
  <c r="D11" i="13"/>
  <c r="AO10" i="13"/>
  <c r="AO8" i="13"/>
  <c r="D18" i="4"/>
  <c r="D26" i="4" s="1"/>
  <c r="D34" i="4" s="1"/>
  <c r="E41" i="4" s="1"/>
  <c r="E47" i="4" s="1"/>
  <c r="E53" i="4" s="1"/>
  <c r="E59" i="4" s="1"/>
  <c r="E65" i="4" s="1"/>
  <c r="D71" i="4" s="1"/>
  <c r="D79" i="4" s="1"/>
  <c r="E13" i="4"/>
  <c r="E19" i="4" s="1"/>
  <c r="D13" i="4"/>
  <c r="E20" i="4" s="1"/>
  <c r="E26" i="4" s="1"/>
  <c r="E32" i="4" s="1"/>
  <c r="E38" i="4" s="1"/>
  <c r="E44" i="4" s="1"/>
  <c r="E50" i="4" s="1"/>
  <c r="D58" i="4" s="1"/>
  <c r="D66" i="4" s="1"/>
  <c r="D74" i="4" s="1"/>
  <c r="D82" i="4" s="1"/>
  <c r="E12" i="4"/>
  <c r="E18" i="4" s="1"/>
  <c r="D12" i="4"/>
  <c r="D20" i="4" s="1"/>
  <c r="E27" i="4" s="1"/>
  <c r="E33" i="4" s="1"/>
  <c r="E39" i="4" s="1"/>
  <c r="E45" i="4" s="1"/>
  <c r="E51" i="4" s="1"/>
  <c r="D57" i="4" s="1"/>
  <c r="D65" i="4" s="1"/>
  <c r="D73" i="4" s="1"/>
  <c r="D81" i="4" s="1"/>
  <c r="E11" i="4"/>
  <c r="E17" i="4" s="1"/>
  <c r="E23" i="4" s="1"/>
  <c r="D29" i="4" s="1"/>
  <c r="D37" i="4" s="1"/>
  <c r="D45" i="4" s="1"/>
  <c r="D11" i="4"/>
  <c r="D19" i="4" s="1"/>
  <c r="D27" i="4" s="1"/>
  <c r="E34" i="4" s="1"/>
  <c r="E40" i="4" s="1"/>
  <c r="E46" i="4" s="1"/>
  <c r="E52" i="4" s="1"/>
  <c r="E58" i="4" s="1"/>
  <c r="E64" i="4" s="1"/>
  <c r="D72" i="4" s="1"/>
  <c r="D80" i="4" s="1"/>
  <c r="E10" i="4"/>
  <c r="E16" i="4" s="1"/>
  <c r="E22" i="4" s="1"/>
  <c r="D30" i="4" s="1"/>
  <c r="D38" i="4" s="1"/>
  <c r="D46" i="4" s="1"/>
  <c r="D54" i="4" s="1"/>
  <c r="D62" i="4" s="1"/>
  <c r="E69" i="4" s="1"/>
  <c r="E75" i="4" s="1"/>
  <c r="E81" i="4" s="1"/>
  <c r="D10" i="4"/>
  <c r="E9" i="4"/>
  <c r="D15" i="4" s="1"/>
  <c r="D23" i="4" s="1"/>
  <c r="D31" i="4" s="1"/>
  <c r="D39" i="4" s="1"/>
  <c r="D47" i="4" s="1"/>
  <c r="D55" i="4" s="1"/>
  <c r="E62" i="4" s="1"/>
  <c r="E68" i="4" s="1"/>
  <c r="D9" i="4"/>
  <c r="D17" i="4" s="1"/>
  <c r="E8" i="4"/>
  <c r="D16" i="4" s="1"/>
  <c r="D8" i="4"/>
  <c r="E15" i="4" s="1"/>
  <c r="D22" i="4" s="1"/>
  <c r="E29" i="4" s="1"/>
  <c r="D36" i="4" s="1"/>
  <c r="E43" i="4" s="1"/>
  <c r="D50" i="4" s="1"/>
  <c r="E57" i="4" s="1"/>
  <c r="D64" i="4" s="1"/>
  <c r="E71" i="4" s="1"/>
  <c r="D78" i="4" s="1"/>
  <c r="E8" i="3"/>
  <c r="D16" i="3" s="1"/>
  <c r="D24" i="3" s="1"/>
  <c r="D32" i="3" s="1"/>
  <c r="D40" i="3" s="1"/>
  <c r="D48" i="3" s="1"/>
  <c r="E55" i="3" s="1"/>
  <c r="E61" i="3" s="1"/>
  <c r="E67" i="3" s="1"/>
  <c r="E73" i="3" s="1"/>
  <c r="E79" i="3" s="1"/>
  <c r="E9" i="3"/>
  <c r="D15" i="3" s="1"/>
  <c r="D23" i="3" s="1"/>
  <c r="D31" i="3" s="1"/>
  <c r="D39" i="3" s="1"/>
  <c r="D47" i="3" s="1"/>
  <c r="D55" i="3" s="1"/>
  <c r="E62" i="3" s="1"/>
  <c r="E68" i="3" s="1"/>
  <c r="E10" i="3"/>
  <c r="E16" i="3" s="1"/>
  <c r="E22" i="3" s="1"/>
  <c r="D30" i="3" s="1"/>
  <c r="D38" i="3" s="1"/>
  <c r="D46" i="3" s="1"/>
  <c r="D54" i="3" s="1"/>
  <c r="D62" i="3" s="1"/>
  <c r="E69" i="3" s="1"/>
  <c r="E75" i="3" s="1"/>
  <c r="E81" i="3" s="1"/>
  <c r="E11" i="3"/>
  <c r="E17" i="3" s="1"/>
  <c r="E23" i="3" s="1"/>
  <c r="D29" i="3" s="1"/>
  <c r="D37" i="3" s="1"/>
  <c r="D45" i="3" s="1"/>
  <c r="D53" i="3" s="1"/>
  <c r="D61" i="3" s="1"/>
  <c r="D69" i="3" s="1"/>
  <c r="E76" i="3" s="1"/>
  <c r="E82" i="3" s="1"/>
  <c r="E12" i="3"/>
  <c r="E18" i="3" s="1"/>
  <c r="E24" i="3" s="1"/>
  <c r="E30" i="3" s="1"/>
  <c r="E36" i="3" s="1"/>
  <c r="D44" i="3" s="1"/>
  <c r="D52" i="3" s="1"/>
  <c r="D60" i="3" s="1"/>
  <c r="D68" i="3" s="1"/>
  <c r="D76" i="3" s="1"/>
  <c r="E83" i="3" s="1"/>
  <c r="E13" i="3"/>
  <c r="E19" i="3" s="1"/>
  <c r="E25" i="3" s="1"/>
  <c r="E31" i="3" s="1"/>
  <c r="E37" i="3" s="1"/>
  <c r="D43" i="3" s="1"/>
  <c r="D51" i="3" s="1"/>
  <c r="D59" i="3" s="1"/>
  <c r="D67" i="3" s="1"/>
  <c r="D75" i="3" s="1"/>
  <c r="D83" i="3" s="1"/>
  <c r="D13" i="3"/>
  <c r="E20" i="3" s="1"/>
  <c r="E26" i="3" s="1"/>
  <c r="E32" i="3" s="1"/>
  <c r="E38" i="3" s="1"/>
  <c r="E44" i="3" s="1"/>
  <c r="E50" i="3" s="1"/>
  <c r="D58" i="3" s="1"/>
  <c r="D66" i="3" s="1"/>
  <c r="D74" i="3" s="1"/>
  <c r="D82" i="3" s="1"/>
  <c r="D12" i="3"/>
  <c r="D20" i="3" s="1"/>
  <c r="E27" i="3" s="1"/>
  <c r="E33" i="3" s="1"/>
  <c r="E39" i="3" s="1"/>
  <c r="E45" i="3" s="1"/>
  <c r="E51" i="3" s="1"/>
  <c r="D57" i="3" s="1"/>
  <c r="D65" i="3" s="1"/>
  <c r="D73" i="3" s="1"/>
  <c r="D81" i="3" s="1"/>
  <c r="D11" i="3"/>
  <c r="D19" i="3" s="1"/>
  <c r="D27" i="3" s="1"/>
  <c r="E34" i="3" s="1"/>
  <c r="E40" i="3" s="1"/>
  <c r="E46" i="3" s="1"/>
  <c r="E52" i="3" s="1"/>
  <c r="E58" i="3" s="1"/>
  <c r="E64" i="3" s="1"/>
  <c r="D72" i="3" s="1"/>
  <c r="D80" i="3" s="1"/>
  <c r="D18" i="3"/>
  <c r="D26" i="3" s="1"/>
  <c r="D34" i="3" s="1"/>
  <c r="E41" i="3" s="1"/>
  <c r="E47" i="3" s="1"/>
  <c r="E53" i="3" s="1"/>
  <c r="E59" i="3" s="1"/>
  <c r="E65" i="3" s="1"/>
  <c r="D71" i="3" s="1"/>
  <c r="D79" i="3" s="1"/>
  <c r="D10" i="3"/>
  <c r="D9" i="3"/>
  <c r="D17" i="3" s="1"/>
  <c r="D25" i="3" s="1"/>
  <c r="D33" i="3" s="1"/>
  <c r="D41" i="3" s="1"/>
  <c r="E48" i="3" s="1"/>
  <c r="E54" i="3" s="1"/>
  <c r="E60" i="3" s="1"/>
  <c r="E66" i="3" s="1"/>
  <c r="E72" i="3" s="1"/>
  <c r="E78" i="3" s="1"/>
  <c r="D8" i="3"/>
  <c r="E15" i="3" s="1"/>
  <c r="D22" i="3" s="1"/>
  <c r="E29" i="3" s="1"/>
  <c r="D36" i="3" s="1"/>
  <c r="E43" i="3" s="1"/>
  <c r="D50" i="3" s="1"/>
  <c r="E57" i="3" s="1"/>
  <c r="D64" i="3" s="1"/>
  <c r="E71" i="3" s="1"/>
  <c r="D78" i="3" s="1"/>
  <c r="D24" i="4" l="1"/>
  <c r="D32" i="4" s="1"/>
  <c r="D40" i="4" s="1"/>
  <c r="D48" i="4" s="1"/>
  <c r="E55" i="4" s="1"/>
  <c r="E61" i="4" s="1"/>
  <c r="E67" i="4" s="1"/>
  <c r="E73" i="4" s="1"/>
  <c r="E79" i="4" s="1"/>
  <c r="E24" i="4"/>
  <c r="E30" i="4" s="1"/>
  <c r="E36" i="4" s="1"/>
  <c r="D44" i="4" s="1"/>
  <c r="D52" i="4" s="1"/>
  <c r="D60" i="4" s="1"/>
  <c r="D68" i="4" s="1"/>
  <c r="D76" i="4" s="1"/>
  <c r="E83" i="4" s="1"/>
  <c r="D25" i="4"/>
  <c r="D33" i="4" s="1"/>
  <c r="D41" i="4" s="1"/>
  <c r="E48" i="4" s="1"/>
  <c r="E54" i="4" s="1"/>
  <c r="E60" i="4" s="1"/>
  <c r="E66" i="4" s="1"/>
  <c r="E72" i="4" s="1"/>
  <c r="E78" i="4" s="1"/>
  <c r="E25" i="4"/>
  <c r="E31" i="4" s="1"/>
  <c r="E37" i="4" s="1"/>
  <c r="D43" i="4" s="1"/>
  <c r="D51" i="4" s="1"/>
  <c r="D59" i="4" s="1"/>
  <c r="D67" i="4" s="1"/>
  <c r="D75" i="4" s="1"/>
  <c r="D83" i="4" s="1"/>
  <c r="E80" i="3"/>
  <c r="E74" i="3"/>
  <c r="D53" i="4"/>
  <c r="D61" i="4" s="1"/>
  <c r="D69" i="4" s="1"/>
  <c r="E76" i="4" s="1"/>
  <c r="E82" i="4" s="1"/>
  <c r="E80" i="4"/>
  <c r="E74" i="4"/>
</calcChain>
</file>

<file path=xl/sharedStrings.xml><?xml version="1.0" encoding="utf-8"?>
<sst xmlns="http://schemas.openxmlformats.org/spreadsheetml/2006/main" count="1457" uniqueCount="369">
  <si>
    <t>№</t>
  </si>
  <si>
    <t>Фамилия Имя</t>
  </si>
  <si>
    <t>Дата</t>
  </si>
  <si>
    <t>О</t>
  </si>
  <si>
    <t>С</t>
  </si>
  <si>
    <t>М</t>
  </si>
  <si>
    <t>2 турнир</t>
  </si>
  <si>
    <t>Смирнова А.</t>
  </si>
  <si>
    <t>Кошкумбаева Ж.</t>
  </si>
  <si>
    <t>Цвигун А.</t>
  </si>
  <si>
    <t>Саидмуратханова С.</t>
  </si>
  <si>
    <t>Пюрко Е.</t>
  </si>
  <si>
    <t>1 тур</t>
  </si>
  <si>
    <t>2 тур</t>
  </si>
  <si>
    <t>3 тур</t>
  </si>
  <si>
    <t>4 тур</t>
  </si>
  <si>
    <t>5 тур</t>
  </si>
  <si>
    <t>6 тур</t>
  </si>
  <si>
    <t>7 тур</t>
  </si>
  <si>
    <t>8 тур</t>
  </si>
  <si>
    <t>9 тур</t>
  </si>
  <si>
    <t>10 тур</t>
  </si>
  <si>
    <t>11 тур</t>
  </si>
  <si>
    <t>Охмак Е.</t>
  </si>
  <si>
    <t>Ахмадалиева Ш.</t>
  </si>
  <si>
    <t>Жаксылыкова А.</t>
  </si>
  <si>
    <t>Бекиш А.</t>
  </si>
  <si>
    <t>Ильяс А.</t>
  </si>
  <si>
    <t>Мочалкина В.</t>
  </si>
  <si>
    <t>Ф.И.О.</t>
  </si>
  <si>
    <t>:</t>
  </si>
  <si>
    <t>Ким Т.</t>
  </si>
  <si>
    <t>Герасименко Т.</t>
  </si>
  <si>
    <t>Ши Ченян</t>
  </si>
  <si>
    <t>Усипбаева А.</t>
  </si>
  <si>
    <t>Ши Данян</t>
  </si>
  <si>
    <t>Мэлсов Д.</t>
  </si>
  <si>
    <t>Торгайбеков А.</t>
  </si>
  <si>
    <t>юношей и девушек РК по настольному теннису</t>
  </si>
  <si>
    <t>Ф,И,О</t>
  </si>
  <si>
    <t>Место</t>
  </si>
  <si>
    <t>Сумма</t>
  </si>
  <si>
    <t>Итоговое</t>
  </si>
  <si>
    <t>1 турнира</t>
  </si>
  <si>
    <t>2 турнира</t>
  </si>
  <si>
    <t>мест</t>
  </si>
  <si>
    <t>место</t>
  </si>
  <si>
    <t>КОШКУМБАЕВА Жанерке</t>
  </si>
  <si>
    <t>СМИРНОВА Александра</t>
  </si>
  <si>
    <t>ЦВИГУН Алиса</t>
  </si>
  <si>
    <t>ОХМАК Екатерина</t>
  </si>
  <si>
    <t>КИМ Темирлан</t>
  </si>
  <si>
    <t xml:space="preserve">Главный секретарь   судья МК                                                  Мирасланов М.К.                                                    </t>
  </si>
  <si>
    <t xml:space="preserve">Главный судья  судья МК                                                             Перевалов А.Л.                                                         </t>
  </si>
  <si>
    <t>Итоговые результаты  турнира сильнейших спортсменов</t>
  </si>
  <si>
    <t>САИДМУРАТХАНОВА Сарвиноз</t>
  </si>
  <si>
    <t>ПЮРКО Екатерина</t>
  </si>
  <si>
    <t>БЕКИШ Аружан</t>
  </si>
  <si>
    <t>ЖАКСЫЛЫКОВА Альбина</t>
  </si>
  <si>
    <t>АХМАДАЛИЕВА Шахзода</t>
  </si>
  <si>
    <t>ЛАВРОВА Елизавета</t>
  </si>
  <si>
    <t>ИЛЬЯС Аружан</t>
  </si>
  <si>
    <t>СЕРИКБАЙ Назым</t>
  </si>
  <si>
    <t>АСЕТ Айша</t>
  </si>
  <si>
    <t>УСИПБАЕВА Аида</t>
  </si>
  <si>
    <t>ТЕМИРХАНОВА Акку</t>
  </si>
  <si>
    <t xml:space="preserve">  ТУРНИР СИЛЬНЕЙШИХ СПОРТСМЕНОВ</t>
  </si>
  <si>
    <t>Главный секретарь судья МК.                                                             Мирасланов М.К.</t>
  </si>
  <si>
    <t>Главный судья судья МК.                                                                   Перевалов А. Л.</t>
  </si>
  <si>
    <t>Главный судья судья МК.                                                                     Перевалов А. Л.</t>
  </si>
  <si>
    <t>МЭЛСОВ Дамир</t>
  </si>
  <si>
    <t>ШИ Данян</t>
  </si>
  <si>
    <t>КАСЕНОВ Динмухамед</t>
  </si>
  <si>
    <t>ОРАЛХАНОВ Арнур</t>
  </si>
  <si>
    <t>МОМИНЖАНОВ Адхамбек</t>
  </si>
  <si>
    <t>ГЕРАСИМЕНКО Тимофей</t>
  </si>
  <si>
    <t>ГАЙНЕДЕНОВ Ерасыл</t>
  </si>
  <si>
    <t>ШИ Ченян</t>
  </si>
  <si>
    <t>ХАРКИ Абдул-Мажид</t>
  </si>
  <si>
    <t>ТОРГАЙБЕКОВ Амир</t>
  </si>
  <si>
    <t>СВОДНЫЙ ПРОТОКОЛ</t>
  </si>
  <si>
    <t>МОЧАЛКИНА Виктория</t>
  </si>
  <si>
    <t>Главный судья  судья МК.                                                               Перевалов А. Л.</t>
  </si>
  <si>
    <t>Главный секретарь   судья МК.                                                          Мирасланов М.К.</t>
  </si>
  <si>
    <t>Встреча</t>
  </si>
  <si>
    <t>Время</t>
  </si>
  <si>
    <t>Стол</t>
  </si>
  <si>
    <t>16 сен.</t>
  </si>
  <si>
    <t>#</t>
  </si>
  <si>
    <t>Территория</t>
  </si>
  <si>
    <t>17 сен.</t>
  </si>
  <si>
    <t>10.20</t>
  </si>
  <si>
    <t>11.05</t>
  </si>
  <si>
    <t>11.50</t>
  </si>
  <si>
    <t>12.35</t>
  </si>
  <si>
    <t>19.05</t>
  </si>
  <si>
    <t>10.25</t>
  </si>
  <si>
    <t>11.15</t>
  </si>
  <si>
    <t>г. Алматы                                                                   10-13 ноября. 2022г.</t>
  </si>
  <si>
    <t>ЛАВРОВА</t>
  </si>
  <si>
    <t>Елизавета</t>
  </si>
  <si>
    <t>ГАМОВА</t>
  </si>
  <si>
    <t>СЕРИКБАЙ</t>
  </si>
  <si>
    <t>ХАНИЯЗОВА</t>
  </si>
  <si>
    <t>АМАНГЕЛДЫ</t>
  </si>
  <si>
    <t>КОСАР</t>
  </si>
  <si>
    <t>ЖАРМУХАМБЕТОВА</t>
  </si>
  <si>
    <t>БУЛАНОВА</t>
  </si>
  <si>
    <t>МУКАШ</t>
  </si>
  <si>
    <t>ТЕМИРХАНОВА</t>
  </si>
  <si>
    <t>АСЕТ</t>
  </si>
  <si>
    <t>БЕГАЙДАР</t>
  </si>
  <si>
    <t>ШАЙХИНА</t>
  </si>
  <si>
    <t>ШЫМКЕНТБАЙ</t>
  </si>
  <si>
    <t>ШАВКАТОВА</t>
  </si>
  <si>
    <t>ДАРХАНКЫЗЫ</t>
  </si>
  <si>
    <t>ОРАЛХАНОВ</t>
  </si>
  <si>
    <t>КАСЫМ</t>
  </si>
  <si>
    <t>ТОКТАМЫС</t>
  </si>
  <si>
    <t>МОМИНЖАНОВ</t>
  </si>
  <si>
    <t>КУРБАНТАЕВ</t>
  </si>
  <si>
    <t>КОНДРАТЬЕВ</t>
  </si>
  <si>
    <t>ШАРИПХАН</t>
  </si>
  <si>
    <t>ЖОЛДЫБАЙ</t>
  </si>
  <si>
    <t>БАЛТАШ</t>
  </si>
  <si>
    <t>САУРБАЙ</t>
  </si>
  <si>
    <t>КАСЕНОВ</t>
  </si>
  <si>
    <t>СИДДИК</t>
  </si>
  <si>
    <t>АЛЬМАГАМБЕТОВ</t>
  </si>
  <si>
    <t>ЖУМАГАЗЫ</t>
  </si>
  <si>
    <t>ТОРГАЙБЕКОВ</t>
  </si>
  <si>
    <t>ХАРКИ А-М.</t>
  </si>
  <si>
    <t>ШИ ЧЕНЯН</t>
  </si>
  <si>
    <t>ГАЙНЕДЕНОВ</t>
  </si>
  <si>
    <t>СИПАЧЕВ</t>
  </si>
  <si>
    <t>НУГАЙ</t>
  </si>
  <si>
    <t>ШИ ДАНЯН</t>
  </si>
  <si>
    <t>МЭЛСОВ</t>
  </si>
  <si>
    <t>ДЖИЕНБАЕВ</t>
  </si>
  <si>
    <t>ТОЛСУБАЕВ</t>
  </si>
  <si>
    <t>КИМ Т.</t>
  </si>
  <si>
    <t>СМИРНОВА</t>
  </si>
  <si>
    <t>МОЧАЛКИНА</t>
  </si>
  <si>
    <t>КОШКУМБАЕВА</t>
  </si>
  <si>
    <t>ЦВИГУН</t>
  </si>
  <si>
    <t>ОХМАК</t>
  </si>
  <si>
    <t>САИДМУРАТХАНОВА</t>
  </si>
  <si>
    <t>АХМАДАЛИЕВА</t>
  </si>
  <si>
    <t>ЖАКСЫЛЫКОВА</t>
  </si>
  <si>
    <t>ПЮРКО</t>
  </si>
  <si>
    <t>БЕКИШ</t>
  </si>
  <si>
    <t>ИЛЬЯС</t>
  </si>
  <si>
    <t>г. Алматы                                                                   10-13 ноября 2022г.</t>
  </si>
  <si>
    <t>Девушки 2004г.р.</t>
  </si>
  <si>
    <t>Алуа</t>
  </si>
  <si>
    <t>Гульназ</t>
  </si>
  <si>
    <t>Томирис</t>
  </si>
  <si>
    <t>Акниет</t>
  </si>
  <si>
    <t>Ноила</t>
  </si>
  <si>
    <t>Назым</t>
  </si>
  <si>
    <t>Дарья</t>
  </si>
  <si>
    <t>Шугыла</t>
  </si>
  <si>
    <t>Акку</t>
  </si>
  <si>
    <t>Айша</t>
  </si>
  <si>
    <t>Каракат</t>
  </si>
  <si>
    <t>Шахруза</t>
  </si>
  <si>
    <t>Руана</t>
  </si>
  <si>
    <t>Алина</t>
  </si>
  <si>
    <t>СУЙИНДИК</t>
  </si>
  <si>
    <t>Даурен</t>
  </si>
  <si>
    <t>Айдын</t>
  </si>
  <si>
    <t>Ержигит</t>
  </si>
  <si>
    <t>Нуртай</t>
  </si>
  <si>
    <t>Динмухаммед</t>
  </si>
  <si>
    <t>Бакдаулет</t>
  </si>
  <si>
    <t>Тамирлан</t>
  </si>
  <si>
    <t>Нуржигит</t>
  </si>
  <si>
    <t>Арнур</t>
  </si>
  <si>
    <t>Нурислам</t>
  </si>
  <si>
    <t>Нурбол</t>
  </si>
  <si>
    <t>Адхам</t>
  </si>
  <si>
    <t>Мухаммадали</t>
  </si>
  <si>
    <t>Артем</t>
  </si>
  <si>
    <t>Мансур</t>
  </si>
  <si>
    <t>Табигат</t>
  </si>
  <si>
    <t>Юноши.</t>
  </si>
  <si>
    <t>Харки А-М</t>
  </si>
  <si>
    <t>Гайнеденов Е.</t>
  </si>
  <si>
    <t>Сипачев А</t>
  </si>
  <si>
    <t>Нугай Н.</t>
  </si>
  <si>
    <t>Джиенбаев Т.</t>
  </si>
  <si>
    <t>Толсубаев М.</t>
  </si>
  <si>
    <t>Юноши 2004г.р.</t>
  </si>
  <si>
    <t>,</t>
  </si>
  <si>
    <t xml:space="preserve">. </t>
  </si>
  <si>
    <t>ДЕВУШКИ 2007г.р.</t>
  </si>
  <si>
    <t>ЮНОШИ 2007г.р.</t>
  </si>
  <si>
    <t>ЮНОШИ 2004г.р.</t>
  </si>
  <si>
    <t>ДЕВУШКИ 2004г.р.</t>
  </si>
  <si>
    <t>УСИПБАЕВА</t>
  </si>
  <si>
    <t>Х</t>
  </si>
  <si>
    <t>ГЕРАСИМЕНКО Т.</t>
  </si>
  <si>
    <t>ТОРГАЙБЕКОВ А.</t>
  </si>
  <si>
    <t>ГАЙНЕДЕНОВ Е.</t>
  </si>
  <si>
    <t>СИПАЧЕВ А.</t>
  </si>
  <si>
    <t>НУГАЙ Н.</t>
  </si>
  <si>
    <t>МЭЛСОВ Д.</t>
  </si>
  <si>
    <t>ДЖИЕНБАЕВ Т.</t>
  </si>
  <si>
    <t>ТОЛСУБАЕВ М.</t>
  </si>
  <si>
    <t>СМИРНОВА А.</t>
  </si>
  <si>
    <t>МОЧАЛКИНА В.</t>
  </si>
  <si>
    <t>КОШКУМБАЕВА Ж.</t>
  </si>
  <si>
    <t>ЦВИГУН А.</t>
  </si>
  <si>
    <t>ОХМАК Е.</t>
  </si>
  <si>
    <t>САИДМУРАТХАНОВА С.</t>
  </si>
  <si>
    <t>АХМАДАЛИЕВА Ш.</t>
  </si>
  <si>
    <t>ЖАКСЫЛЫКОВА А.</t>
  </si>
  <si>
    <t>ПЮРКО Е.</t>
  </si>
  <si>
    <t>БЕКИШ А.</t>
  </si>
  <si>
    <t>ИЛЬЯС А.</t>
  </si>
  <si>
    <t>УСИПБАЕВА А.</t>
  </si>
  <si>
    <t>ДЕВУШКИ 2004г.р. и моложе</t>
  </si>
  <si>
    <t>ЮНОШИ 2004г.р. и моложе</t>
  </si>
  <si>
    <t>СИПАЧЕВ Артем</t>
  </si>
  <si>
    <t>НУГАЙ Нурдаулет</t>
  </si>
  <si>
    <t>ДЖИЕНБАЕВ Тамерлан</t>
  </si>
  <si>
    <t>ТОЛСУБАЕВ Меиржан</t>
  </si>
  <si>
    <t>ДЕВУШКИ 2007г.р. и моложе</t>
  </si>
  <si>
    <t>ЮНОШИ 2007г.р. и моложе</t>
  </si>
  <si>
    <t>МУКАШ Шугила</t>
  </si>
  <si>
    <t>ГАМОВА Дарья</t>
  </si>
  <si>
    <t>ХАНИЯЗОВА Ноила</t>
  </si>
  <si>
    <t>БЕГАЙДАР Каракат</t>
  </si>
  <si>
    <t>АМАНГЕЛДЫ Акниет</t>
  </si>
  <si>
    <t>ШАЙХИНА Алина</t>
  </si>
  <si>
    <t>ШЫМКЕНТБАЙ Руана</t>
  </si>
  <si>
    <t>КОСАР Томирис</t>
  </si>
  <si>
    <t>ЖАРМУХАМБЕТОВА Руана</t>
  </si>
  <si>
    <t>ШАВКАТОВА Шахруза</t>
  </si>
  <si>
    <t>ДАРХАНКЫЗЫ Алуа</t>
  </si>
  <si>
    <t>БУЛАНОВА Гульназ</t>
  </si>
  <si>
    <t>ЖОЛДЫБАЙ Нуржигит</t>
  </si>
  <si>
    <t>БАЛТАШ Тамирлан</t>
  </si>
  <si>
    <t>КАСЫМ Нурислам</t>
  </si>
  <si>
    <t>КУРБАНТАЕВ Мухаммадали</t>
  </si>
  <si>
    <t>СИДДИК Нуртай</t>
  </si>
  <si>
    <t>СЕРИКБАЙ Ержигит</t>
  </si>
  <si>
    <t>КОНДРАТЬЕВ Артем</t>
  </si>
  <si>
    <t>ШАРИПХАН Табигат</t>
  </si>
  <si>
    <t>СУЙИНДИК  Мансур</t>
  </si>
  <si>
    <t>ЖУМАГАЗЫ Даурен</t>
  </si>
  <si>
    <t>АЛЬМАГАМБЕТОВ Айдын</t>
  </si>
  <si>
    <t>ТОКТАМЫС  Нурбол</t>
  </si>
  <si>
    <t>САУРБАЙ  Бакдаулет</t>
  </si>
  <si>
    <t>Балауса</t>
  </si>
  <si>
    <t>Юноши. 2007г.р. Предварительные игры. Группа 1</t>
  </si>
  <si>
    <t>3-2(-6,5,8,-8,12)</t>
  </si>
  <si>
    <t>3-1(10,8,-9,1)</t>
  </si>
  <si>
    <t>3-0(1,3,1)</t>
  </si>
  <si>
    <t>3-1(6,12,-7,5)</t>
  </si>
  <si>
    <t>3-1(7,-9,6,8)</t>
  </si>
  <si>
    <t>3-0(7,6,8)</t>
  </si>
  <si>
    <t>3-1(11,-8,11,3)</t>
  </si>
  <si>
    <t>3-1(-5,6,1,3)</t>
  </si>
  <si>
    <t>3-2(-8,12,1,-14,7)</t>
  </si>
  <si>
    <t>3-2(-13,11,7,-11,9)</t>
  </si>
  <si>
    <t>3-0(3,8,7)</t>
  </si>
  <si>
    <t>3-0(4,5,8)</t>
  </si>
  <si>
    <t>3-0(8,13,5)</t>
  </si>
  <si>
    <t>3-0(7,8,12)</t>
  </si>
  <si>
    <t>3-0(7,12,4)</t>
  </si>
  <si>
    <t>3-0(6,7,7)</t>
  </si>
  <si>
    <t>3-0(7,10,6)</t>
  </si>
  <si>
    <t>3-2(7,-6,-6,7,7)</t>
  </si>
  <si>
    <t>3-1(7,9,-9,9)</t>
  </si>
  <si>
    <t>3-0(10,6,9)</t>
  </si>
  <si>
    <t>3-1(-5,6,4,8)</t>
  </si>
  <si>
    <t>3-1(-5,7,9,9)</t>
  </si>
  <si>
    <t>3-0(9,9,7)</t>
  </si>
  <si>
    <t>3-1(8,9,-9,6)</t>
  </si>
  <si>
    <t>3-2(3,-9,-6,8,8)</t>
  </si>
  <si>
    <t>3-0(6,4,7)</t>
  </si>
  <si>
    <t>3-1(-7,10,8,5)</t>
  </si>
  <si>
    <t>3-0(6,9,6)</t>
  </si>
  <si>
    <t>3-2(7,7,-6,-6,3)</t>
  </si>
  <si>
    <t>3-1(-7,7,7,10)</t>
  </si>
  <si>
    <t>3-1(7,9,-8,10)</t>
  </si>
  <si>
    <t>3-1(10,8,-9,7)</t>
  </si>
  <si>
    <t>3-0(8,7,8)</t>
  </si>
  <si>
    <t>3-1(-5,6,5,8)</t>
  </si>
  <si>
    <t>3-2(-8,7,-8,9,6)</t>
  </si>
  <si>
    <t>3-1(8,-9,10,9)</t>
  </si>
  <si>
    <t>3-0(10,7,8)</t>
  </si>
  <si>
    <t>3-1(6,-13,8,3)</t>
  </si>
  <si>
    <t>3-1(-10,7,8,6)</t>
  </si>
  <si>
    <t>3-0(1,7,4)</t>
  </si>
  <si>
    <t>3-0(10,10,7)</t>
  </si>
  <si>
    <t>3-0(6,6,13)</t>
  </si>
  <si>
    <t>3-1(8,8,-9,5)</t>
  </si>
  <si>
    <t>3-1(-9,7,5,5)</t>
  </si>
  <si>
    <t>3-1(8,7,-8,5)</t>
  </si>
  <si>
    <t>3-0(7,9,11)</t>
  </si>
  <si>
    <t>3-1(7,-8,7,7)</t>
  </si>
  <si>
    <t>3-0(8,9,8)</t>
  </si>
  <si>
    <t>3-1(-8,4,3,5)</t>
  </si>
  <si>
    <t>3-2(-9,11,-10,2,7)</t>
  </si>
  <si>
    <t>3-1(12,-5,8,9)</t>
  </si>
  <si>
    <t>3-1(-6,8,9,9)</t>
  </si>
  <si>
    <t>3-0(8,6,8)</t>
  </si>
  <si>
    <t>3-2(-10,5,-9,10,10)</t>
  </si>
  <si>
    <t>3-0(5,8,13)</t>
  </si>
  <si>
    <t>3-1(9,-9,2,6)</t>
  </si>
  <si>
    <t>3-0(10,10,6)</t>
  </si>
  <si>
    <t>3-2(-8,6,-8,6,5)</t>
  </si>
  <si>
    <t>3-0(6,10,9)</t>
  </si>
  <si>
    <t>3-1(-8,9,6,8)</t>
  </si>
  <si>
    <t>3-1(-9,107,8)</t>
  </si>
  <si>
    <t>3-1(-9,10,10,10)</t>
  </si>
  <si>
    <t>г. Алматы                                                                                             10-13 ноября  2022г.</t>
  </si>
  <si>
    <t>3-2(9,-7,5,-8,3)</t>
  </si>
  <si>
    <t>3-1(-8,9,8,12)</t>
  </si>
  <si>
    <t>3-0(9,8,11)</t>
  </si>
  <si>
    <t>3-0(6,8,6)</t>
  </si>
  <si>
    <t>3-1(6,7,-4,8)</t>
  </si>
  <si>
    <t>3-1(11,-11,6,9)</t>
  </si>
  <si>
    <t>3-1(-6,2,7,9)</t>
  </si>
  <si>
    <t>3-0(8,9,7)</t>
  </si>
  <si>
    <t>3-2(-10,-8,1,6,7)</t>
  </si>
  <si>
    <t>3-2(-11,3,-2,5,8)</t>
  </si>
  <si>
    <t>3-2(9,9,-4,-4,,6)</t>
  </si>
  <si>
    <t>3-2(8,-6,2,-5,11)</t>
  </si>
  <si>
    <t>3-1(-9,9,9,8)</t>
  </si>
  <si>
    <t>3-2(-6,-9,6,12,7)</t>
  </si>
  <si>
    <t>3-0(7,8,8)</t>
  </si>
  <si>
    <t>3-2(-8,-10,10,8,1)</t>
  </si>
  <si>
    <t>3-1(-10,9,11,7)</t>
  </si>
  <si>
    <t>3-0(8,8,9)</t>
  </si>
  <si>
    <t>3-0(7,7,7)</t>
  </si>
  <si>
    <t>W</t>
  </si>
  <si>
    <t>3-2(7,-10,8,-5,9)</t>
  </si>
  <si>
    <t>3-1(8,11,-10,9)</t>
  </si>
  <si>
    <t>3-1(6,8,-8,10)</t>
  </si>
  <si>
    <t>3-2(-6,6,9,-7,6)</t>
  </si>
  <si>
    <t>3-1(-6,7,6,11)</t>
  </si>
  <si>
    <t>3-1(8,-8,7,9)</t>
  </si>
  <si>
    <t>3-1(4,4,-8,8)</t>
  </si>
  <si>
    <t>3-2(-10,-10,6,7,6)</t>
  </si>
  <si>
    <t>3-0(8,4,5)</t>
  </si>
  <si>
    <t>3-1(9,-7,4,5)</t>
  </si>
  <si>
    <t>3-1(-12,2,11,7)</t>
  </si>
  <si>
    <t>3-1(8,8,-9,7)</t>
  </si>
  <si>
    <t>3-1(7,8,-9,5)</t>
  </si>
  <si>
    <t>3-1(-5,3,5,4)</t>
  </si>
  <si>
    <t>3-0(7,5,8)</t>
  </si>
  <si>
    <t>3-0(6,3,10)</t>
  </si>
  <si>
    <t>3-1(-7,7,3,9)</t>
  </si>
  <si>
    <t>3-0(2,3,10)</t>
  </si>
  <si>
    <t>3-2(-8,8,-5,7,8)</t>
  </si>
  <si>
    <t>3-0(3,9,13)</t>
  </si>
  <si>
    <t>?</t>
  </si>
  <si>
    <t>ЮНОШИ   2004г.р.    1турнир</t>
  </si>
  <si>
    <t>ДЕВУШКИ   2004.г.р.   1турнир.</t>
  </si>
  <si>
    <t>Девушки. 2007г.р. Предварительные игры. Группа 1</t>
  </si>
  <si>
    <t>Девушки. 2007г.р. Предварительные игры. Группа 2</t>
  </si>
  <si>
    <t>Девушки. 2007г.р. За 1-8 места</t>
  </si>
  <si>
    <t>Девушки. 2007г.р. За 9-16 места</t>
  </si>
  <si>
    <t>Юноши. 2007г.р. Предварительные игры. Группа 2</t>
  </si>
  <si>
    <t>Юноши. 2007г.р. За 1-8 места</t>
  </si>
  <si>
    <t>Юноши. 2007г.р. За 9-16 места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</si>
</sst>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0"/>
      <name val="Arial Cyr"/>
      <charset val="204"/>
    </font>
    <font>
      <sz val="8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name val="Georgia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i/>
      <sz val="8"/>
      <color theme="1"/>
      <name val="Cambria"/>
      <family val="1"/>
      <charset val="204"/>
      <scheme val="major"/>
    </font>
    <font>
      <sz val="8"/>
      <color theme="1"/>
      <name val="Calibri"/>
      <family val="2"/>
      <charset val="204"/>
      <scheme val="minor"/>
    </font>
    <font>
      <i/>
      <sz val="8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color theme="1"/>
      <name val="Cambria"/>
      <family val="1"/>
      <charset val="204"/>
      <scheme val="major"/>
    </font>
    <font>
      <i/>
      <sz val="10"/>
      <name val="Franklin Gothic Medium Cond"/>
      <family val="2"/>
      <charset val="204"/>
    </font>
    <font>
      <b/>
      <i/>
      <sz val="10"/>
      <name val="Franklin Gothic Medium Cond"/>
      <family val="2"/>
      <charset val="204"/>
    </font>
    <font>
      <sz val="10"/>
      <name val="Franklin Gothic Medium Cond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Franklin Gothic Medium Cond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0"/>
      <color theme="1"/>
      <name val="Algerian"/>
      <family val="5"/>
    </font>
    <font>
      <sz val="9"/>
      <name val="Arial Cyr"/>
      <charset val="204"/>
    </font>
    <font>
      <i/>
      <sz val="9"/>
      <name val="Arial Cyr"/>
      <charset val="204"/>
    </font>
    <font>
      <i/>
      <sz val="9"/>
      <name val="Cambria"/>
      <family val="1"/>
      <charset val="204"/>
      <scheme val="major"/>
    </font>
    <font>
      <i/>
      <sz val="9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i/>
      <sz val="9"/>
      <color theme="1"/>
      <name val="Calibri"/>
      <family val="2"/>
      <charset val="204"/>
      <scheme val="minor"/>
    </font>
    <font>
      <b/>
      <i/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b/>
      <sz val="10"/>
      <name val="Algerian"/>
      <family val="5"/>
    </font>
    <font>
      <sz val="10"/>
      <name val="Arial"/>
      <family val="2"/>
      <charset val="204"/>
    </font>
    <font>
      <b/>
      <sz val="14"/>
      <name val="Arial"/>
      <family val="2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i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  <charset val="204"/>
    </font>
    <font>
      <b/>
      <sz val="7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0"/>
      <color indexed="51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3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  <charset val="204"/>
    </font>
    <font>
      <b/>
      <sz val="10"/>
      <name val="Arial"/>
      <family val="2"/>
    </font>
    <font>
      <b/>
      <sz val="8"/>
      <color indexed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8"/>
      <color indexed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indexed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color indexed="16"/>
      <name val="Calibri"/>
      <family val="2"/>
      <charset val="204"/>
      <scheme val="minor"/>
    </font>
    <font>
      <sz val="8"/>
      <color indexed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9"/>
      <name val="Cambria"/>
      <family val="1"/>
      <charset val="204"/>
      <scheme val="major"/>
    </font>
    <font>
      <b/>
      <sz val="14"/>
      <name val="Calibri"/>
      <family val="2"/>
      <charset val="204"/>
      <scheme val="minor"/>
    </font>
    <font>
      <i/>
      <sz val="8"/>
      <name val="Cambria"/>
      <family val="1"/>
      <charset val="204"/>
      <scheme val="major"/>
    </font>
    <font>
      <b/>
      <i/>
      <sz val="10"/>
      <name val="Cambria"/>
      <family val="1"/>
      <charset val="204"/>
      <scheme val="maj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390">
    <xf numFmtId="0" fontId="0" fillId="0" borderId="0" xfId="0"/>
    <xf numFmtId="0" fontId="0" fillId="0" borderId="0" xfId="0" applyAlignment="1">
      <alignment shrinkToFit="1"/>
    </xf>
    <xf numFmtId="0" fontId="0" fillId="0" borderId="1" xfId="0" applyBorder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/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2" fillId="0" borderId="0" xfId="0" applyFont="1"/>
    <xf numFmtId="0" fontId="8" fillId="0" borderId="0" xfId="0" applyFont="1"/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/>
    <xf numFmtId="0" fontId="8" fillId="0" borderId="13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12" fillId="0" borderId="0" xfId="0" applyFont="1" applyBorder="1"/>
    <xf numFmtId="0" fontId="10" fillId="0" borderId="0" xfId="0" applyFont="1" applyAlignment="1">
      <alignment horizontal="left" vertic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/>
    </xf>
    <xf numFmtId="0" fontId="16" fillId="0" borderId="0" xfId="0" applyFont="1"/>
    <xf numFmtId="0" fontId="14" fillId="0" borderId="4" xfId="0" applyFont="1" applyBorder="1" applyAlignment="1">
      <alignment horizontal="left" vertical="center"/>
    </xf>
    <xf numFmtId="0" fontId="18" fillId="0" borderId="1" xfId="1" applyFont="1" applyFill="1" applyBorder="1" applyAlignment="1">
      <alignment horizontal="left" wrapText="1"/>
    </xf>
    <xf numFmtId="0" fontId="1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21" xfId="0" applyBorder="1"/>
    <xf numFmtId="0" fontId="15" fillId="0" borderId="6" xfId="0" applyFont="1" applyBorder="1" applyAlignment="1">
      <alignment horizontal="center"/>
    </xf>
    <xf numFmtId="0" fontId="15" fillId="0" borderId="1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9" fillId="0" borderId="1" xfId="0" applyFont="1" applyBorder="1"/>
    <xf numFmtId="0" fontId="19" fillId="4" borderId="1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19" fillId="0" borderId="3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/>
    <xf numFmtId="0" fontId="23" fillId="0" borderId="1" xfId="0" applyFont="1" applyBorder="1" applyAlignment="1">
      <alignment horizontal="center"/>
    </xf>
    <xf numFmtId="0" fontId="23" fillId="0" borderId="39" xfId="0" applyFont="1" applyFill="1" applyBorder="1" applyAlignment="1">
      <alignment horizontal="center"/>
    </xf>
    <xf numFmtId="0" fontId="0" fillId="0" borderId="13" xfId="0" applyBorder="1"/>
    <xf numFmtId="0" fontId="5" fillId="0" borderId="0" xfId="0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Alignment="1"/>
    <xf numFmtId="0" fontId="0" fillId="0" borderId="0" xfId="0" applyAlignment="1"/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28" xfId="0" applyFont="1" applyBorder="1" applyAlignment="1">
      <alignment horizontal="center" vertical="top"/>
    </xf>
    <xf numFmtId="0" fontId="24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4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12" fillId="0" borderId="0" xfId="0" applyFont="1" applyAlignment="1"/>
    <xf numFmtId="0" fontId="25" fillId="0" borderId="0" xfId="0" applyFont="1"/>
    <xf numFmtId="0" fontId="26" fillId="0" borderId="0" xfId="0" applyFont="1" applyAlignment="1">
      <alignment horizontal="left" vertical="center"/>
    </xf>
    <xf numFmtId="0" fontId="27" fillId="0" borderId="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/>
    <xf numFmtId="0" fontId="29" fillId="0" borderId="0" xfId="0" applyFont="1" applyAlignment="1">
      <alignment vertical="center"/>
    </xf>
    <xf numFmtId="0" fontId="21" fillId="0" borderId="0" xfId="0" applyFont="1"/>
    <xf numFmtId="0" fontId="30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7" fillId="0" borderId="0" xfId="0" applyFont="1"/>
    <xf numFmtId="0" fontId="28" fillId="0" borderId="0" xfId="0" applyFont="1" applyAlignment="1">
      <alignment vertical="center"/>
    </xf>
    <xf numFmtId="0" fontId="27" fillId="0" borderId="0" xfId="0" applyFont="1" applyBorder="1" applyAlignment="1">
      <alignment horizontal="center"/>
    </xf>
    <xf numFmtId="0" fontId="31" fillId="0" borderId="0" xfId="0" applyFont="1"/>
    <xf numFmtId="0" fontId="27" fillId="0" borderId="0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27" fillId="0" borderId="2" xfId="0" applyFont="1" applyBorder="1"/>
    <xf numFmtId="0" fontId="27" fillId="0" borderId="13" xfId="0" applyFont="1" applyBorder="1"/>
    <xf numFmtId="0" fontId="27" fillId="0" borderId="0" xfId="0" applyFont="1" applyBorder="1"/>
    <xf numFmtId="0" fontId="26" fillId="0" borderId="0" xfId="0" applyFont="1"/>
    <xf numFmtId="0" fontId="26" fillId="0" borderId="2" xfId="0" applyFont="1" applyBorder="1"/>
    <xf numFmtId="0" fontId="32" fillId="0" borderId="0" xfId="0" applyFont="1" applyAlignment="1">
      <alignment horizontal="center" vertical="center"/>
    </xf>
    <xf numFmtId="0" fontId="23" fillId="0" borderId="4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0" fillId="0" borderId="0" xfId="0" applyAlignment="1" applyProtection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34" fillId="0" borderId="0" xfId="0" applyFont="1" applyAlignment="1">
      <alignment horizontal="center" vertical="center"/>
    </xf>
    <xf numFmtId="0" fontId="34" fillId="5" borderId="0" xfId="0" applyFont="1" applyFill="1" applyAlignment="1">
      <alignment horizontal="center" vertical="center"/>
    </xf>
    <xf numFmtId="0" fontId="37" fillId="6" borderId="0" xfId="0" applyFont="1" applyFill="1" applyAlignment="1" applyProtection="1">
      <alignment horizontal="center" vertical="center"/>
    </xf>
    <xf numFmtId="0" fontId="38" fillId="5" borderId="0" xfId="0" applyFont="1" applyFill="1" applyAlignment="1" applyProtection="1">
      <alignment horizontal="center" vertical="center"/>
      <protection locked="0"/>
    </xf>
    <xf numFmtId="0" fontId="39" fillId="7" borderId="0" xfId="0" applyFont="1" applyFill="1" applyAlignment="1">
      <alignment vertical="center"/>
    </xf>
    <xf numFmtId="0" fontId="0" fillId="7" borderId="0" xfId="0" applyFill="1" applyAlignment="1">
      <alignment horizontal="center" vertical="center"/>
    </xf>
    <xf numFmtId="0" fontId="40" fillId="7" borderId="1" xfId="0" applyFont="1" applyFill="1" applyBorder="1" applyAlignment="1">
      <alignment horizontal="center" vertical="center"/>
    </xf>
    <xf numFmtId="0" fontId="40" fillId="7" borderId="0" xfId="0" applyFont="1" applyFill="1" applyAlignment="1">
      <alignment horizontal="center" vertical="center"/>
    </xf>
    <xf numFmtId="0" fontId="41" fillId="5" borderId="0" xfId="0" applyFont="1" applyFill="1" applyAlignment="1">
      <alignment horizontal="center" vertical="center"/>
    </xf>
    <xf numFmtId="0" fontId="42" fillId="5" borderId="0" xfId="0" applyFont="1" applyFill="1" applyAlignment="1">
      <alignment vertical="center"/>
    </xf>
    <xf numFmtId="0" fontId="43" fillId="0" borderId="0" xfId="0" applyFont="1" applyFill="1" applyBorder="1" applyAlignment="1">
      <alignment vertical="center"/>
    </xf>
    <xf numFmtId="0" fontId="44" fillId="7" borderId="40" xfId="0" applyFont="1" applyFill="1" applyBorder="1" applyAlignment="1">
      <alignment horizontal="center" vertical="center"/>
    </xf>
    <xf numFmtId="0" fontId="44" fillId="7" borderId="41" xfId="0" applyFont="1" applyFill="1" applyBorder="1" applyAlignment="1">
      <alignment horizontal="center" vertical="center"/>
    </xf>
    <xf numFmtId="49" fontId="44" fillId="7" borderId="41" xfId="0" applyNumberFormat="1" applyFont="1" applyFill="1" applyBorder="1" applyAlignment="1">
      <alignment horizontal="center" vertical="center"/>
    </xf>
    <xf numFmtId="0" fontId="44" fillId="7" borderId="42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6" fillId="8" borderId="0" xfId="0" applyFont="1" applyFill="1" applyAlignment="1" applyProtection="1">
      <alignment horizontal="center" vertical="center"/>
    </xf>
    <xf numFmtId="0" fontId="38" fillId="8" borderId="0" xfId="0" applyFont="1" applyFill="1" applyAlignment="1" applyProtection="1">
      <alignment horizontal="center" vertical="center"/>
      <protection locked="0"/>
    </xf>
    <xf numFmtId="0" fontId="38" fillId="9" borderId="0" xfId="0" applyFont="1" applyFill="1" applyAlignment="1">
      <alignment horizontal="center" vertical="center"/>
    </xf>
    <xf numFmtId="0" fontId="47" fillId="10" borderId="0" xfId="0" applyFont="1" applyFill="1" applyAlignment="1" applyProtection="1">
      <alignment horizontal="center" vertical="center"/>
      <protection locked="0"/>
    </xf>
    <xf numFmtId="0" fontId="48" fillId="10" borderId="0" xfId="0" applyFont="1" applyFill="1" applyAlignment="1" applyProtection="1">
      <alignment horizontal="center" vertical="center"/>
      <protection locked="0"/>
    </xf>
    <xf numFmtId="0" fontId="47" fillId="11" borderId="0" xfId="0" applyFont="1" applyFill="1" applyAlignment="1" applyProtection="1">
      <alignment horizontal="center" vertical="center"/>
      <protection locked="0"/>
    </xf>
    <xf numFmtId="0" fontId="48" fillId="11" borderId="0" xfId="0" applyFont="1" applyFill="1" applyAlignment="1" applyProtection="1">
      <alignment horizontal="center" vertical="center"/>
      <protection locked="0"/>
    </xf>
    <xf numFmtId="0" fontId="41" fillId="12" borderId="0" xfId="0" applyFont="1" applyFill="1" applyAlignment="1">
      <alignment horizontal="center" vertical="center"/>
    </xf>
    <xf numFmtId="0" fontId="49" fillId="13" borderId="0" xfId="0" applyFont="1" applyFill="1" applyAlignment="1">
      <alignment horizontal="center" vertical="center"/>
    </xf>
    <xf numFmtId="0" fontId="50" fillId="14" borderId="0" xfId="0" applyFont="1" applyFill="1" applyAlignment="1">
      <alignment horizontal="center" vertical="center"/>
    </xf>
    <xf numFmtId="0" fontId="42" fillId="15" borderId="0" xfId="0" applyFont="1" applyFill="1" applyAlignment="1">
      <alignment horizontal="center" vertical="center"/>
    </xf>
    <xf numFmtId="0" fontId="42" fillId="16" borderId="0" xfId="0" applyFont="1" applyFill="1" applyAlignment="1">
      <alignment horizontal="center" vertical="center"/>
    </xf>
    <xf numFmtId="0" fontId="42" fillId="6" borderId="0" xfId="0" applyFont="1" applyFill="1" applyAlignment="1">
      <alignment horizontal="center" vertical="center"/>
    </xf>
    <xf numFmtId="0" fontId="51" fillId="14" borderId="0" xfId="0" applyFont="1" applyFill="1" applyAlignment="1">
      <alignment horizontal="center" vertical="center"/>
    </xf>
    <xf numFmtId="0" fontId="52" fillId="17" borderId="0" xfId="0" applyFont="1" applyFill="1" applyAlignment="1">
      <alignment horizontal="center" vertical="center"/>
    </xf>
    <xf numFmtId="0" fontId="52" fillId="10" borderId="0" xfId="0" applyFont="1" applyFill="1" applyAlignment="1">
      <alignment horizontal="center" vertical="center"/>
    </xf>
    <xf numFmtId="0" fontId="52" fillId="2" borderId="0" xfId="0" applyFont="1" applyFill="1" applyAlignment="1">
      <alignment horizontal="center" vertical="center"/>
    </xf>
    <xf numFmtId="0" fontId="42" fillId="5" borderId="0" xfId="0" applyFont="1" applyFill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16" fontId="53" fillId="0" borderId="43" xfId="0" quotePrefix="1" applyNumberFormat="1" applyFont="1" applyFill="1" applyBorder="1" applyAlignment="1">
      <alignment horizontal="center" vertical="center"/>
    </xf>
    <xf numFmtId="16" fontId="53" fillId="0" borderId="44" xfId="0" applyNumberFormat="1" applyFont="1" applyBorder="1" applyAlignment="1">
      <alignment horizontal="center" vertical="center"/>
    </xf>
    <xf numFmtId="49" fontId="53" fillId="0" borderId="45" xfId="0" applyNumberFormat="1" applyFont="1" applyBorder="1" applyAlignment="1">
      <alignment horizontal="center" vertical="center"/>
    </xf>
    <xf numFmtId="0" fontId="53" fillId="0" borderId="7" xfId="0" applyFont="1" applyBorder="1" applyAlignment="1">
      <alignment horizontal="center" vertical="center"/>
    </xf>
    <xf numFmtId="0" fontId="52" fillId="15" borderId="0" xfId="0" applyFont="1" applyFill="1" applyAlignment="1">
      <alignment horizontal="center" vertical="center"/>
    </xf>
    <xf numFmtId="0" fontId="52" fillId="15" borderId="0" xfId="0" applyFont="1" applyFill="1" applyAlignment="1" applyProtection="1">
      <alignment horizontal="center" vertical="center"/>
      <protection locked="0"/>
    </xf>
    <xf numFmtId="16" fontId="53" fillId="11" borderId="43" xfId="0" quotePrefix="1" applyNumberFormat="1" applyFont="1" applyFill="1" applyBorder="1" applyAlignment="1">
      <alignment horizontal="center" vertical="center"/>
    </xf>
    <xf numFmtId="16" fontId="53" fillId="11" borderId="44" xfId="0" applyNumberFormat="1" applyFont="1" applyFill="1" applyBorder="1" applyAlignment="1">
      <alignment horizontal="center" vertical="center"/>
    </xf>
    <xf numFmtId="49" fontId="53" fillId="11" borderId="45" xfId="0" applyNumberFormat="1" applyFont="1" applyFill="1" applyBorder="1" applyAlignment="1">
      <alignment horizontal="center" vertical="center"/>
    </xf>
    <xf numFmtId="0" fontId="53" fillId="11" borderId="7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8" fillId="0" borderId="0" xfId="0" applyFont="1" applyFill="1" applyAlignment="1" applyProtection="1">
      <alignment horizontal="center" vertical="center"/>
      <protection locked="0"/>
    </xf>
    <xf numFmtId="0" fontId="60" fillId="0" borderId="52" xfId="0" applyNumberFormat="1" applyFont="1" applyFill="1" applyBorder="1" applyAlignment="1">
      <alignment horizontal="center" vertical="center" shrinkToFit="1"/>
    </xf>
    <xf numFmtId="16" fontId="53" fillId="11" borderId="53" xfId="0" quotePrefix="1" applyNumberFormat="1" applyFont="1" applyFill="1" applyBorder="1" applyAlignment="1">
      <alignment horizontal="center" vertical="center"/>
    </xf>
    <xf numFmtId="16" fontId="53" fillId="11" borderId="54" xfId="0" quotePrefix="1" applyNumberFormat="1" applyFont="1" applyFill="1" applyBorder="1" applyAlignment="1">
      <alignment horizontal="center" vertical="center"/>
    </xf>
    <xf numFmtId="16" fontId="53" fillId="0" borderId="54" xfId="0" quotePrefix="1" applyNumberFormat="1" applyFont="1" applyBorder="1" applyAlignment="1">
      <alignment horizontal="center" vertical="center"/>
    </xf>
    <xf numFmtId="16" fontId="53" fillId="11" borderId="55" xfId="0" applyNumberFormat="1" applyFont="1" applyFill="1" applyBorder="1" applyAlignment="1">
      <alignment horizontal="center" vertical="center"/>
    </xf>
    <xf numFmtId="0" fontId="61" fillId="0" borderId="51" xfId="0" applyFont="1" applyFill="1" applyBorder="1" applyAlignment="1">
      <alignment horizontal="center" vertical="center"/>
    </xf>
    <xf numFmtId="0" fontId="60" fillId="0" borderId="0" xfId="0" applyNumberFormat="1" applyFont="1" applyFill="1" applyBorder="1" applyAlignment="1">
      <alignment horizontal="center" vertical="center" shrinkToFit="1"/>
    </xf>
    <xf numFmtId="0" fontId="58" fillId="0" borderId="2" xfId="0" applyFont="1" applyBorder="1" applyAlignment="1">
      <alignment horizontal="center" vertical="center" shrinkToFit="1"/>
    </xf>
    <xf numFmtId="16" fontId="53" fillId="0" borderId="55" xfId="0" applyNumberFormat="1" applyFont="1" applyBorder="1" applyAlignment="1">
      <alignment horizontal="center" vertical="center"/>
    </xf>
    <xf numFmtId="0" fontId="66" fillId="0" borderId="0" xfId="0" applyFont="1" applyBorder="1" applyAlignment="1">
      <alignment vertical="center"/>
    </xf>
    <xf numFmtId="0" fontId="67" fillId="0" borderId="0" xfId="0" applyFont="1" applyBorder="1" applyAlignment="1">
      <alignment vertical="center"/>
    </xf>
    <xf numFmtId="0" fontId="67" fillId="0" borderId="0" xfId="0" applyFont="1" applyAlignment="1">
      <alignment vertical="center"/>
    </xf>
    <xf numFmtId="16" fontId="53" fillId="0" borderId="59" xfId="0" quotePrefix="1" applyNumberFormat="1" applyFont="1" applyBorder="1" applyAlignment="1">
      <alignment horizontal="center" vertical="center"/>
    </xf>
    <xf numFmtId="0" fontId="66" fillId="0" borderId="13" xfId="0" applyFont="1" applyBorder="1" applyAlignment="1">
      <alignment vertical="center"/>
    </xf>
    <xf numFmtId="0" fontId="67" fillId="0" borderId="13" xfId="0" applyFont="1" applyBorder="1" applyAlignment="1">
      <alignment vertical="center"/>
    </xf>
    <xf numFmtId="0" fontId="67" fillId="0" borderId="0" xfId="0" applyFont="1" applyAlignment="1">
      <alignment horizontal="center" vertical="center"/>
    </xf>
    <xf numFmtId="49" fontId="67" fillId="0" borderId="0" xfId="0" applyNumberFormat="1" applyFont="1" applyAlignment="1">
      <alignment horizontal="center" vertical="center"/>
    </xf>
    <xf numFmtId="0" fontId="66" fillId="0" borderId="0" xfId="0" applyFont="1" applyAlignment="1">
      <alignment vertical="center"/>
    </xf>
    <xf numFmtId="0" fontId="60" fillId="0" borderId="56" xfId="0" applyNumberFormat="1" applyFont="1" applyFill="1" applyBorder="1" applyAlignment="1">
      <alignment horizontal="center" vertical="center" shrinkToFit="1"/>
    </xf>
    <xf numFmtId="0" fontId="60" fillId="0" borderId="8" xfId="0" applyNumberFormat="1" applyFont="1" applyFill="1" applyBorder="1" applyAlignment="1">
      <alignment horizontal="center" vertical="center" shrinkToFit="1"/>
    </xf>
    <xf numFmtId="0" fontId="62" fillId="0" borderId="0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/>
    </xf>
    <xf numFmtId="0" fontId="65" fillId="0" borderId="2" xfId="0" applyNumberFormat="1" applyFont="1" applyFill="1" applyBorder="1" applyAlignment="1">
      <alignment horizontal="center" vertical="center"/>
    </xf>
    <xf numFmtId="0" fontId="63" fillId="0" borderId="39" xfId="0" applyNumberFormat="1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 shrinkToFit="1"/>
    </xf>
    <xf numFmtId="0" fontId="61" fillId="0" borderId="56" xfId="0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58" fillId="0" borderId="13" xfId="0" applyFont="1" applyBorder="1" applyAlignment="1">
      <alignment horizontal="center" vertical="center" shrinkToFit="1"/>
    </xf>
    <xf numFmtId="0" fontId="61" fillId="0" borderId="13" xfId="0" applyFont="1" applyFill="1" applyBorder="1" applyAlignment="1">
      <alignment horizontal="center" vertical="center"/>
    </xf>
    <xf numFmtId="0" fontId="60" fillId="0" borderId="63" xfId="0" applyNumberFormat="1" applyFont="1" applyFill="1" applyBorder="1" applyAlignment="1">
      <alignment horizontal="center" vertical="center" shrinkToFit="1"/>
    </xf>
    <xf numFmtId="0" fontId="60" fillId="0" borderId="13" xfId="0" applyNumberFormat="1" applyFont="1" applyFill="1" applyBorder="1" applyAlignment="1">
      <alignment horizontal="center" vertical="center" shrinkToFit="1"/>
    </xf>
    <xf numFmtId="0" fontId="60" fillId="0" borderId="12" xfId="0" applyNumberFormat="1" applyFont="1" applyFill="1" applyBorder="1" applyAlignment="1">
      <alignment horizontal="center" vertical="center" shrinkToFit="1"/>
    </xf>
    <xf numFmtId="0" fontId="60" fillId="0" borderId="14" xfId="0" applyNumberFormat="1" applyFont="1" applyFill="1" applyBorder="1" applyAlignment="1">
      <alignment horizontal="center" vertical="center" shrinkToFit="1"/>
    </xf>
    <xf numFmtId="0" fontId="62" fillId="0" borderId="13" xfId="0" applyNumberFormat="1" applyFont="1" applyFill="1" applyBorder="1" applyAlignment="1">
      <alignment horizontal="center" vertical="center"/>
    </xf>
    <xf numFmtId="0" fontId="61" fillId="0" borderId="47" xfId="0" applyFont="1" applyFill="1" applyBorder="1" applyAlignment="1">
      <alignment horizontal="center" vertical="center"/>
    </xf>
    <xf numFmtId="0" fontId="65" fillId="0" borderId="13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16" fontId="53" fillId="0" borderId="53" xfId="0" quotePrefix="1" applyNumberFormat="1" applyFont="1" applyBorder="1" applyAlignment="1">
      <alignment horizontal="center" vertical="center"/>
    </xf>
    <xf numFmtId="49" fontId="53" fillId="0" borderId="66" xfId="0" applyNumberFormat="1" applyFont="1" applyBorder="1" applyAlignment="1">
      <alignment horizontal="center" vertical="center"/>
    </xf>
    <xf numFmtId="0" fontId="53" fillId="0" borderId="67" xfId="0" applyFont="1" applyBorder="1" applyAlignment="1">
      <alignment horizontal="center" vertical="center"/>
    </xf>
    <xf numFmtId="0" fontId="40" fillId="7" borderId="3" xfId="0" applyFont="1" applyFill="1" applyBorder="1" applyAlignment="1">
      <alignment horizontal="center" vertical="center"/>
    </xf>
    <xf numFmtId="0" fontId="44" fillId="7" borderId="43" xfId="0" applyFont="1" applyFill="1" applyBorder="1" applyAlignment="1">
      <alignment horizontal="center" vertical="center"/>
    </xf>
    <xf numFmtId="0" fontId="44" fillId="7" borderId="45" xfId="0" applyFont="1" applyFill="1" applyBorder="1" applyAlignment="1">
      <alignment horizontal="center" vertical="center"/>
    </xf>
    <xf numFmtId="49" fontId="44" fillId="7" borderId="45" xfId="0" applyNumberFormat="1" applyFont="1" applyFill="1" applyBorder="1" applyAlignment="1">
      <alignment horizontal="center" vertical="center"/>
    </xf>
    <xf numFmtId="0" fontId="44" fillId="7" borderId="7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0" fillId="0" borderId="0" xfId="0" applyAlignment="1">
      <alignment horizontal="center"/>
    </xf>
    <xf numFmtId="0" fontId="63" fillId="0" borderId="4" xfId="0" applyNumberFormat="1" applyFont="1" applyBorder="1" applyAlignment="1">
      <alignment horizontal="center" vertical="center"/>
    </xf>
    <xf numFmtId="0" fontId="63" fillId="0" borderId="3" xfId="0" applyNumberFormat="1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1" fillId="0" borderId="2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9" fillId="3" borderId="1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40" fillId="7" borderId="0" xfId="0" applyFont="1" applyFill="1" applyBorder="1" applyAlignment="1">
      <alignment horizontal="center" vertical="center"/>
    </xf>
    <xf numFmtId="0" fontId="44" fillId="7" borderId="66" xfId="0" applyFont="1" applyFill="1" applyBorder="1" applyAlignment="1">
      <alignment horizontal="center" vertical="center"/>
    </xf>
    <xf numFmtId="0" fontId="71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Fill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2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8" fillId="0" borderId="14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2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2" fillId="0" borderId="31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56" fillId="11" borderId="4" xfId="0" applyFont="1" applyFill="1" applyBorder="1" applyAlignment="1">
      <alignment horizontal="center" vertical="center"/>
    </xf>
    <xf numFmtId="0" fontId="56" fillId="11" borderId="3" xfId="0" applyFont="1" applyFill="1" applyBorder="1"/>
    <xf numFmtId="0" fontId="56" fillId="11" borderId="14" xfId="0" applyFont="1" applyFill="1" applyBorder="1" applyAlignment="1">
      <alignment horizontal="center" vertical="center"/>
    </xf>
    <xf numFmtId="0" fontId="56" fillId="11" borderId="10" xfId="0" applyFont="1" applyFill="1" applyBorder="1"/>
    <xf numFmtId="0" fontId="58" fillId="11" borderId="60" xfId="0" applyFont="1" applyFill="1" applyBorder="1" applyAlignment="1">
      <alignment horizontal="center" vertical="center"/>
    </xf>
    <xf numFmtId="0" fontId="58" fillId="11" borderId="61" xfId="0" applyFont="1" applyFill="1" applyBorder="1" applyAlignment="1">
      <alignment horizontal="center" vertical="center"/>
    </xf>
    <xf numFmtId="0" fontId="59" fillId="0" borderId="48" xfId="0" applyFont="1" applyBorder="1" applyAlignment="1">
      <alignment horizontal="center" vertical="center"/>
    </xf>
    <xf numFmtId="0" fontId="59" fillId="0" borderId="49" xfId="0" applyFont="1" applyBorder="1" applyAlignment="1">
      <alignment horizontal="center" vertical="center"/>
    </xf>
    <xf numFmtId="0" fontId="69" fillId="0" borderId="56" xfId="0" applyFont="1" applyBorder="1" applyAlignment="1">
      <alignment horizontal="center" vertical="center" shrinkToFit="1"/>
    </xf>
    <xf numFmtId="0" fontId="69" fillId="0" borderId="0" xfId="0" applyFont="1" applyBorder="1" applyAlignment="1">
      <alignment horizontal="center" vertical="center" shrinkToFit="1"/>
    </xf>
    <xf numFmtId="0" fontId="69" fillId="0" borderId="8" xfId="0" applyFont="1" applyBorder="1" applyAlignment="1">
      <alignment horizontal="center" vertical="center" shrinkToFit="1"/>
    </xf>
    <xf numFmtId="0" fontId="44" fillId="0" borderId="50" xfId="0" applyFont="1" applyBorder="1" applyAlignment="1">
      <alignment horizontal="center" vertical="center" shrinkToFit="1"/>
    </xf>
    <xf numFmtId="0" fontId="60" fillId="2" borderId="51" xfId="0" applyNumberFormat="1" applyFont="1" applyFill="1" applyBorder="1" applyAlignment="1">
      <alignment horizontal="center" vertical="center" shrinkToFit="1"/>
    </xf>
    <xf numFmtId="0" fontId="60" fillId="2" borderId="0" xfId="0" applyNumberFormat="1" applyFont="1" applyFill="1" applyBorder="1" applyAlignment="1">
      <alignment horizontal="center" vertical="center" shrinkToFit="1"/>
    </xf>
    <xf numFmtId="0" fontId="63" fillId="0" borderId="56" xfId="0" applyNumberFormat="1" applyFont="1" applyBorder="1" applyAlignment="1">
      <alignment horizontal="center" vertical="center"/>
    </xf>
    <xf numFmtId="0" fontId="68" fillId="0" borderId="39" xfId="0" applyNumberFormat="1" applyFont="1" applyBorder="1" applyAlignment="1">
      <alignment horizontal="center" vertical="center"/>
    </xf>
    <xf numFmtId="0" fontId="70" fillId="0" borderId="8" xfId="0" applyNumberFormat="1" applyFont="1" applyBorder="1" applyAlignment="1">
      <alignment horizontal="center" vertical="center"/>
    </xf>
    <xf numFmtId="0" fontId="56" fillId="11" borderId="12" xfId="0" applyFont="1" applyFill="1" applyBorder="1" applyAlignment="1">
      <alignment horizontal="center" vertical="center"/>
    </xf>
    <xf numFmtId="0" fontId="56" fillId="11" borderId="13" xfId="0" applyFont="1" applyFill="1" applyBorder="1" applyAlignment="1">
      <alignment horizontal="center" vertical="center"/>
    </xf>
    <xf numFmtId="0" fontId="56" fillId="11" borderId="11" xfId="0" applyFont="1" applyFill="1" applyBorder="1" applyAlignment="1">
      <alignment horizontal="center" vertical="center"/>
    </xf>
    <xf numFmtId="0" fontId="56" fillId="11" borderId="2" xfId="0" applyFont="1" applyFill="1" applyBorder="1" applyAlignment="1">
      <alignment horizontal="center" vertical="center"/>
    </xf>
    <xf numFmtId="0" fontId="56" fillId="11" borderId="10" xfId="0" applyFont="1" applyFill="1" applyBorder="1" applyAlignment="1">
      <alignment horizontal="center" vertical="center"/>
    </xf>
    <xf numFmtId="0" fontId="56" fillId="11" borderId="11" xfId="0" applyFont="1" applyFill="1" applyBorder="1"/>
    <xf numFmtId="0" fontId="54" fillId="0" borderId="0" xfId="0" applyFont="1" applyFill="1" applyBorder="1" applyAlignment="1">
      <alignment horizontal="center" vertical="center" shrinkToFit="1"/>
    </xf>
    <xf numFmtId="0" fontId="54" fillId="0" borderId="2" xfId="0" applyFont="1" applyFill="1" applyBorder="1" applyAlignment="1">
      <alignment horizontal="center" vertical="center" shrinkToFit="1"/>
    </xf>
    <xf numFmtId="0" fontId="55" fillId="11" borderId="4" xfId="0" applyFont="1" applyFill="1" applyBorder="1" applyAlignment="1">
      <alignment horizontal="center" vertical="center"/>
    </xf>
    <xf numFmtId="0" fontId="55" fillId="11" borderId="3" xfId="0" applyFont="1" applyFill="1" applyBorder="1" applyAlignment="1">
      <alignment horizontal="center" vertical="center"/>
    </xf>
    <xf numFmtId="0" fontId="55" fillId="11" borderId="13" xfId="0" applyFont="1" applyFill="1" applyBorder="1" applyAlignment="1">
      <alignment horizontal="center" vertical="center" shrinkToFit="1"/>
    </xf>
    <xf numFmtId="0" fontId="55" fillId="11" borderId="14" xfId="0" applyFont="1" applyFill="1" applyBorder="1" applyAlignment="1">
      <alignment horizontal="center" vertical="center" shrinkToFit="1"/>
    </xf>
    <xf numFmtId="0" fontId="55" fillId="11" borderId="2" xfId="0" applyFont="1" applyFill="1" applyBorder="1" applyAlignment="1">
      <alignment horizontal="center" vertical="center" shrinkToFit="1"/>
    </xf>
    <xf numFmtId="0" fontId="55" fillId="11" borderId="10" xfId="0" applyFont="1" applyFill="1" applyBorder="1" applyAlignment="1">
      <alignment horizontal="center" vertical="center" shrinkToFit="1"/>
    </xf>
    <xf numFmtId="0" fontId="55" fillId="11" borderId="13" xfId="0" applyFont="1" applyFill="1" applyBorder="1" applyAlignment="1">
      <alignment horizontal="center" vertical="center"/>
    </xf>
    <xf numFmtId="0" fontId="55" fillId="11" borderId="46" xfId="0" applyFont="1" applyFill="1" applyBorder="1" applyAlignment="1">
      <alignment horizontal="center" vertical="center"/>
    </xf>
    <xf numFmtId="0" fontId="55" fillId="11" borderId="2" xfId="0" applyFont="1" applyFill="1" applyBorder="1" applyAlignment="1">
      <alignment horizontal="center" vertical="center"/>
    </xf>
    <xf numFmtId="0" fontId="55" fillId="11" borderId="57" xfId="0" applyFont="1" applyFill="1" applyBorder="1" applyAlignment="1">
      <alignment horizontal="center" vertical="center"/>
    </xf>
    <xf numFmtId="0" fontId="63" fillId="0" borderId="12" xfId="0" applyNumberFormat="1" applyFont="1" applyBorder="1" applyAlignment="1">
      <alignment horizontal="center" vertical="center"/>
    </xf>
    <xf numFmtId="0" fontId="63" fillId="0" borderId="11" xfId="0" applyNumberFormat="1" applyFont="1" applyBorder="1" applyAlignment="1">
      <alignment horizontal="center" vertical="center"/>
    </xf>
    <xf numFmtId="0" fontId="68" fillId="0" borderId="4" xfId="0" applyNumberFormat="1" applyFont="1" applyBorder="1" applyAlignment="1">
      <alignment horizontal="center" vertical="center"/>
    </xf>
    <xf numFmtId="0" fontId="68" fillId="0" borderId="3" xfId="0" applyNumberFormat="1" applyFont="1" applyBorder="1" applyAlignment="1">
      <alignment horizontal="center" vertical="center"/>
    </xf>
    <xf numFmtId="0" fontId="70" fillId="0" borderId="14" xfId="0" applyNumberFormat="1" applyFont="1" applyBorder="1" applyAlignment="1">
      <alignment horizontal="center" vertical="center"/>
    </xf>
    <xf numFmtId="0" fontId="70" fillId="0" borderId="10" xfId="0" applyNumberFormat="1" applyFont="1" applyBorder="1" applyAlignment="1">
      <alignment horizontal="center" vertical="center"/>
    </xf>
    <xf numFmtId="0" fontId="69" fillId="0" borderId="11" xfId="0" applyFont="1" applyBorder="1" applyAlignment="1">
      <alignment horizontal="center" vertical="center" shrinkToFit="1"/>
    </xf>
    <xf numFmtId="0" fontId="69" fillId="0" borderId="2" xfId="0" applyFont="1" applyBorder="1" applyAlignment="1">
      <alignment horizontal="center" vertical="center" shrinkToFit="1"/>
    </xf>
    <xf numFmtId="0" fontId="69" fillId="0" borderId="10" xfId="0" applyFont="1" applyBorder="1" applyAlignment="1">
      <alignment horizontal="center" vertical="center" shrinkToFit="1"/>
    </xf>
    <xf numFmtId="0" fontId="64" fillId="0" borderId="2" xfId="0" applyNumberFormat="1" applyFont="1" applyFill="1" applyBorder="1" applyAlignment="1">
      <alignment horizontal="center" vertical="center" shrinkToFit="1"/>
    </xf>
    <xf numFmtId="0" fontId="64" fillId="0" borderId="11" xfId="0" applyNumberFormat="1" applyFont="1" applyFill="1" applyBorder="1" applyAlignment="1">
      <alignment horizontal="center" vertical="center" shrinkToFit="1"/>
    </xf>
    <xf numFmtId="0" fontId="64" fillId="0" borderId="10" xfId="0" applyNumberFormat="1" applyFont="1" applyFill="1" applyBorder="1" applyAlignment="1">
      <alignment horizontal="center" vertical="center" shrinkToFit="1"/>
    </xf>
    <xf numFmtId="0" fontId="64" fillId="0" borderId="0" xfId="0" applyNumberFormat="1" applyFont="1" applyFill="1" applyBorder="1" applyAlignment="1">
      <alignment horizontal="center" vertical="center" shrinkToFit="1"/>
    </xf>
    <xf numFmtId="0" fontId="64" fillId="0" borderId="56" xfId="0" applyNumberFormat="1" applyFont="1" applyFill="1" applyBorder="1" applyAlignment="1">
      <alignment horizontal="center" vertical="center" shrinkToFit="1"/>
    </xf>
    <xf numFmtId="0" fontId="64" fillId="0" borderId="8" xfId="0" applyNumberFormat="1" applyFont="1" applyFill="1" applyBorder="1" applyAlignment="1">
      <alignment horizontal="center" vertical="center" shrinkToFit="1"/>
    </xf>
    <xf numFmtId="0" fontId="58" fillId="11" borderId="62" xfId="0" applyFont="1" applyFill="1" applyBorder="1" applyAlignment="1">
      <alignment horizontal="center" vertical="center"/>
    </xf>
    <xf numFmtId="0" fontId="58" fillId="11" borderId="64" xfId="0" applyFont="1" applyFill="1" applyBorder="1" applyAlignment="1">
      <alignment horizontal="center" vertical="center"/>
    </xf>
    <xf numFmtId="0" fontId="59" fillId="0" borderId="5" xfId="0" applyFont="1" applyBorder="1" applyAlignment="1">
      <alignment horizontal="center" vertical="center"/>
    </xf>
    <xf numFmtId="0" fontId="59" fillId="0" borderId="65" xfId="0" applyFont="1" applyBorder="1" applyAlignment="1">
      <alignment horizontal="center" vertical="center"/>
    </xf>
    <xf numFmtId="0" fontId="69" fillId="0" borderId="12" xfId="0" applyFont="1" applyBorder="1" applyAlignment="1">
      <alignment horizontal="center" vertical="center" shrinkToFit="1"/>
    </xf>
    <xf numFmtId="0" fontId="69" fillId="0" borderId="13" xfId="0" applyFont="1" applyBorder="1" applyAlignment="1">
      <alignment horizontal="center" vertical="center" shrinkToFit="1"/>
    </xf>
    <xf numFmtId="0" fontId="69" fillId="0" borderId="14" xfId="0" applyFont="1" applyBorder="1" applyAlignment="1">
      <alignment horizontal="center" vertical="center" shrinkToFit="1"/>
    </xf>
    <xf numFmtId="0" fontId="44" fillId="0" borderId="46" xfId="0" applyFont="1" applyBorder="1" applyAlignment="1">
      <alignment horizontal="center" vertical="center" shrinkToFit="1"/>
    </xf>
    <xf numFmtId="0" fontId="44" fillId="0" borderId="57" xfId="0" applyFont="1" applyBorder="1" applyAlignment="1">
      <alignment horizontal="center" vertical="center" shrinkToFit="1"/>
    </xf>
    <xf numFmtId="0" fontId="60" fillId="2" borderId="12" xfId="0" applyNumberFormat="1" applyFont="1" applyFill="1" applyBorder="1" applyAlignment="1">
      <alignment horizontal="center" vertical="center" shrinkToFit="1"/>
    </xf>
    <xf numFmtId="0" fontId="60" fillId="2" borderId="13" xfId="0" applyNumberFormat="1" applyFont="1" applyFill="1" applyBorder="1" applyAlignment="1">
      <alignment horizontal="center" vertical="center" shrinkToFit="1"/>
    </xf>
    <xf numFmtId="0" fontId="60" fillId="2" borderId="14" xfId="0" applyNumberFormat="1" applyFont="1" applyFill="1" applyBorder="1" applyAlignment="1">
      <alignment horizontal="center" vertical="center" shrinkToFit="1"/>
    </xf>
    <xf numFmtId="0" fontId="60" fillId="2" borderId="11" xfId="0" applyNumberFormat="1" applyFont="1" applyFill="1" applyBorder="1" applyAlignment="1">
      <alignment horizontal="center" vertical="center" shrinkToFit="1"/>
    </xf>
    <xf numFmtId="0" fontId="60" fillId="2" borderId="2" xfId="0" applyNumberFormat="1" applyFont="1" applyFill="1" applyBorder="1" applyAlignment="1">
      <alignment horizontal="center" vertical="center" shrinkToFit="1"/>
    </xf>
    <xf numFmtId="0" fontId="60" fillId="2" borderId="10" xfId="0" applyNumberFormat="1" applyFont="1" applyFill="1" applyBorder="1" applyAlignment="1">
      <alignment horizontal="center" vertical="center" shrinkToFit="1"/>
    </xf>
    <xf numFmtId="0" fontId="63" fillId="0" borderId="4" xfId="0" applyNumberFormat="1" applyFont="1" applyBorder="1" applyAlignment="1">
      <alignment horizontal="center" vertical="center"/>
    </xf>
    <xf numFmtId="0" fontId="63" fillId="0" borderId="3" xfId="0" applyNumberFormat="1" applyFont="1" applyBorder="1" applyAlignment="1">
      <alignment horizontal="center" vertical="center"/>
    </xf>
    <xf numFmtId="0" fontId="64" fillId="0" borderId="58" xfId="0" applyNumberFormat="1" applyFont="1" applyFill="1" applyBorder="1" applyAlignment="1">
      <alignment horizontal="center" vertical="center" shrinkToFit="1"/>
    </xf>
    <xf numFmtId="0" fontId="58" fillId="11" borderId="4" xfId="0" applyFont="1" applyFill="1" applyBorder="1" applyAlignment="1">
      <alignment horizontal="center" vertical="center"/>
    </xf>
    <xf numFmtId="0" fontId="58" fillId="11" borderId="3" xfId="0" applyFont="1" applyFill="1" applyBorder="1" applyAlignment="1">
      <alignment horizontal="center" vertical="center"/>
    </xf>
    <xf numFmtId="0" fontId="59" fillId="0" borderId="13" xfId="0" applyFont="1" applyBorder="1" applyAlignment="1">
      <alignment horizontal="center" vertical="center"/>
    </xf>
    <xf numFmtId="0" fontId="59" fillId="0" borderId="2" xfId="0" applyFont="1" applyBorder="1" applyAlignment="1">
      <alignment horizontal="center" vertical="center"/>
    </xf>
    <xf numFmtId="0" fontId="64" fillId="0" borderId="51" xfId="0" applyNumberFormat="1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/>
    </xf>
  </cellXfs>
  <cellStyles count="2">
    <cellStyle name="Обычный" xfId="0" builtinId="0"/>
    <cellStyle name="Обычный_Мальчики" xfId="1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83;&#1072;&#1087;/Downloads/&#1059;&#1043;&#1052;&#1050;-&#1054;&#1055;&#1045;&#105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ГСК"/>
      <sheetName val="R-муж-01.01"/>
      <sheetName val="R-жен-01.01"/>
      <sheetName val="R-муж"/>
      <sheetName val="R-жен"/>
      <sheetName val="Список"/>
      <sheetName val="Города"/>
      <sheetName val="регионы"/>
      <sheetName val="Список (муж)"/>
      <sheetName val="Список (жен)"/>
      <sheetName val="Список алф (жен)"/>
      <sheetName val="Посев групп (авто-6)"/>
      <sheetName val="Список алф (муж)"/>
      <sheetName val="Посев групп - М"/>
      <sheetName val="Посев групп - Д"/>
      <sheetName val="Д - 1 этап"/>
      <sheetName val="Бегунок лич (5)"/>
      <sheetName val="Шахматка"/>
      <sheetName val="ПРОТОКОЛ ОБЩИЙ"/>
      <sheetName val="Группы (3)"/>
      <sheetName val="М - 1 этап"/>
      <sheetName val="Д - полуфинал"/>
      <sheetName val="Д - финал"/>
      <sheetName val="М - полуфинал"/>
      <sheetName val="Группы (7)"/>
      <sheetName val="Группы (9)"/>
      <sheetName val="Группы (10)"/>
      <sheetName val="М - финал"/>
      <sheetName val="Итоги"/>
      <sheetName val="МестаВГруппах"/>
      <sheetName val="24 &quot;-2&quot;"/>
      <sheetName val="16 &quot;-2&quot;"/>
      <sheetName val="12 &quot;-2&quot;"/>
      <sheetName val="8 &quot;-2&quot;"/>
      <sheetName val="24-прог"/>
      <sheetName val="16-прог"/>
      <sheetName val="12-прог"/>
      <sheetName val="64-ол"/>
      <sheetName val="32-ол"/>
      <sheetName val="24-ол"/>
      <sheetName val="16-ол"/>
      <sheetName val="12-ол"/>
      <sheetName val="8-ол"/>
      <sheetName val="64-ол (пары)"/>
      <sheetName val="24-ол (пары)"/>
      <sheetName val="16-ол (пары)"/>
      <sheetName val="12-ол (пары)"/>
      <sheetName val="8-ол (пары)"/>
      <sheetName val="РасчетОчков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Международные соревнования по настольному теннису памяти В.А. Белоглазова UMMC-OPEN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</row>
        <row r="2">
          <cell r="A2" t="str">
            <v>среди мальчиков и девочек 2010 г.р. и моложе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A3" t="str">
            <v>г.Верхняя Пышма                                                                  15 - 19 сентября 2021 г.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A4" t="str">
            <v>Nr.</v>
          </cell>
          <cell r="B4" t="str">
            <v>№</v>
          </cell>
          <cell r="C4" t="str">
            <v>ФАМИЛИЯ Имя</v>
          </cell>
          <cell r="D4" t="str">
            <v>Дата рожд.</v>
          </cell>
          <cell r="E4" t="str">
            <v>Разр.</v>
          </cell>
          <cell r="F4" t="str">
            <v>Рейт</v>
          </cell>
          <cell r="G4" t="str">
            <v>Город</v>
          </cell>
          <cell r="H4" t="str">
            <v>Субъект Федерации</v>
          </cell>
          <cell r="I4" t="str">
            <v>ФО</v>
          </cell>
          <cell r="J4" t="str">
            <v>Личный тренер</v>
          </cell>
          <cell r="K4" t="str">
            <v>Рейт</v>
          </cell>
          <cell r="L4">
            <v>0</v>
          </cell>
          <cell r="M4" t="str">
            <v>ФАМИЛИЯ</v>
          </cell>
          <cell r="N4" t="str">
            <v>И</v>
          </cell>
          <cell r="O4" t="str">
            <v>ФАМИЛИЯ И.</v>
          </cell>
          <cell r="P4" t="str">
            <v>Имя</v>
          </cell>
        </row>
        <row r="5">
          <cell r="A5">
            <v>1</v>
          </cell>
          <cell r="B5">
            <v>1</v>
          </cell>
          <cell r="C5" t="str">
            <v>ВАРФОЛОМЕЕВ Захар</v>
          </cell>
          <cell r="D5" t="str">
            <v>04.04.2010</v>
          </cell>
          <cell r="E5" t="str">
            <v>I</v>
          </cell>
          <cell r="F5">
            <v>359</v>
          </cell>
          <cell r="G5" t="str">
            <v>Оренбург</v>
          </cell>
          <cell r="H5" t="str">
            <v>Оренбургская обл.</v>
          </cell>
          <cell r="I5" t="str">
            <v>ПФО</v>
          </cell>
          <cell r="J5" t="str">
            <v>Ивонин В.А., Лежнев И.О., Ивонина О.Н.</v>
          </cell>
          <cell r="K5">
            <v>359</v>
          </cell>
          <cell r="L5">
            <v>0</v>
          </cell>
          <cell r="M5" t="str">
            <v>ВАРФОЛОМЕЕВ</v>
          </cell>
          <cell r="N5" t="str">
            <v>З</v>
          </cell>
          <cell r="O5" t="str">
            <v>ВАРФОЛОМЕЕВ З.</v>
          </cell>
          <cell r="P5" t="str">
            <v>Захар</v>
          </cell>
        </row>
        <row r="6">
          <cell r="A6">
            <v>2</v>
          </cell>
          <cell r="B6">
            <v>2</v>
          </cell>
          <cell r="C6" t="str">
            <v>ДОСОВ Евгений</v>
          </cell>
          <cell r="D6" t="str">
            <v>08.02.2011</v>
          </cell>
          <cell r="E6" t="str">
            <v>II</v>
          </cell>
          <cell r="F6">
            <v>358</v>
          </cell>
          <cell r="G6" t="str">
            <v>Н.Новгород</v>
          </cell>
          <cell r="H6" t="str">
            <v>Нижегородская обл.</v>
          </cell>
          <cell r="I6" t="str">
            <v>ПФО</v>
          </cell>
          <cell r="J6" t="str">
            <v>Рыжов Ю.Б.</v>
          </cell>
          <cell r="K6">
            <v>358</v>
          </cell>
          <cell r="L6">
            <v>0</v>
          </cell>
          <cell r="M6" t="str">
            <v>ДОСОВ</v>
          </cell>
          <cell r="N6" t="str">
            <v>Е</v>
          </cell>
          <cell r="O6" t="str">
            <v>ДОСОВ Е.</v>
          </cell>
          <cell r="P6" t="str">
            <v>Евгений</v>
          </cell>
        </row>
        <row r="7">
          <cell r="A7">
            <v>3</v>
          </cell>
          <cell r="B7">
            <v>3</v>
          </cell>
          <cell r="C7" t="str">
            <v>ЗЫРЯНОВ Дмитрий</v>
          </cell>
          <cell r="D7" t="str">
            <v>15.03.2010</v>
          </cell>
          <cell r="E7" t="str">
            <v>II</v>
          </cell>
          <cell r="F7">
            <v>329</v>
          </cell>
          <cell r="G7" t="str">
            <v>Н.Новгород</v>
          </cell>
          <cell r="H7" t="str">
            <v>Нижегородская обл.</v>
          </cell>
          <cell r="I7" t="str">
            <v>ПФО</v>
          </cell>
          <cell r="J7" t="str">
            <v>Рыжов Ю.Б., Перевезенцев М.В., Земскова И.В.</v>
          </cell>
          <cell r="K7">
            <v>329</v>
          </cell>
          <cell r="L7">
            <v>0</v>
          </cell>
          <cell r="M7" t="str">
            <v>ЗЫРЯНОВ</v>
          </cell>
          <cell r="N7" t="str">
            <v>Д</v>
          </cell>
          <cell r="O7" t="str">
            <v>ЗЫРЯНОВ Д.</v>
          </cell>
          <cell r="P7" t="str">
            <v>Дмитрий</v>
          </cell>
        </row>
        <row r="8">
          <cell r="A8">
            <v>4</v>
          </cell>
          <cell r="B8">
            <v>4</v>
          </cell>
          <cell r="C8" t="str">
            <v>ГЛАДЫШ Илья</v>
          </cell>
          <cell r="D8" t="str">
            <v>02.07.2010</v>
          </cell>
          <cell r="E8" t="str">
            <v>II</v>
          </cell>
          <cell r="F8">
            <v>325</v>
          </cell>
          <cell r="G8" t="str">
            <v>Оренбург</v>
          </cell>
          <cell r="H8" t="str">
            <v>Оренбургская обл.</v>
          </cell>
          <cell r="I8" t="str">
            <v>ПФО</v>
          </cell>
          <cell r="J8" t="str">
            <v>Ивонин В.А., Лежнев И.О., Жовнир Д.Г.</v>
          </cell>
          <cell r="K8">
            <v>325</v>
          </cell>
          <cell r="L8">
            <v>0</v>
          </cell>
          <cell r="M8" t="str">
            <v>ГЛАДЫШ</v>
          </cell>
          <cell r="N8" t="str">
            <v>И</v>
          </cell>
          <cell r="O8" t="str">
            <v>ГЛАДЫШ И.</v>
          </cell>
          <cell r="P8" t="str">
            <v>Илья</v>
          </cell>
        </row>
        <row r="9">
          <cell r="A9">
            <v>5</v>
          </cell>
          <cell r="B9">
            <v>5</v>
          </cell>
          <cell r="C9" t="str">
            <v>ДУЛАЕВ Артем</v>
          </cell>
          <cell r="D9" t="str">
            <v>01.02.2010</v>
          </cell>
          <cell r="E9" t="str">
            <v>II</v>
          </cell>
          <cell r="F9">
            <v>298</v>
          </cell>
          <cell r="G9" t="str">
            <v>Москва</v>
          </cell>
          <cell r="H9" t="str">
            <v>г. Москва</v>
          </cell>
          <cell r="I9" t="str">
            <v>МОС</v>
          </cell>
          <cell r="J9" t="str">
            <v>Шевцова Ю.В., Шулимова Т.В.</v>
          </cell>
          <cell r="K9">
            <v>298</v>
          </cell>
          <cell r="L9">
            <v>0</v>
          </cell>
          <cell r="M9" t="str">
            <v>ДУЛАЕВ</v>
          </cell>
          <cell r="N9" t="str">
            <v>А</v>
          </cell>
          <cell r="O9" t="str">
            <v>ДУЛАЕВ А.</v>
          </cell>
          <cell r="P9" t="str">
            <v>Артем</v>
          </cell>
        </row>
        <row r="10">
          <cell r="A10">
            <v>6</v>
          </cell>
          <cell r="B10">
            <v>6</v>
          </cell>
          <cell r="C10" t="str">
            <v>ИЛЬИН Павел</v>
          </cell>
          <cell r="D10" t="str">
            <v>26.05.2010</v>
          </cell>
          <cell r="E10" t="str">
            <v>1 юн.</v>
          </cell>
          <cell r="F10">
            <v>266</v>
          </cell>
          <cell r="G10" t="str">
            <v>С.-Петербург</v>
          </cell>
          <cell r="H10" t="str">
            <v>г. Санкт-Петербург</v>
          </cell>
          <cell r="I10" t="str">
            <v>С-П</v>
          </cell>
          <cell r="J10" t="str">
            <v>Трушкина О.Г., Чусовской Е.Д.</v>
          </cell>
          <cell r="K10">
            <v>266</v>
          </cell>
          <cell r="L10">
            <v>0</v>
          </cell>
          <cell r="M10" t="str">
            <v>ИЛЬИН</v>
          </cell>
          <cell r="N10" t="str">
            <v>П</v>
          </cell>
          <cell r="O10" t="str">
            <v>ИЛЬИН П.</v>
          </cell>
          <cell r="P10" t="str">
            <v>Павел</v>
          </cell>
        </row>
        <row r="11">
          <cell r="A11">
            <v>7</v>
          </cell>
          <cell r="B11">
            <v>7</v>
          </cell>
          <cell r="C11" t="str">
            <v>БОГДАНОВ Александр</v>
          </cell>
          <cell r="D11" t="str">
            <v>13.09.2010</v>
          </cell>
          <cell r="E11" t="str">
            <v>III</v>
          </cell>
          <cell r="F11">
            <v>253</v>
          </cell>
          <cell r="G11" t="str">
            <v>Тверь</v>
          </cell>
          <cell r="H11" t="str">
            <v>Тверская обл.</v>
          </cell>
          <cell r="I11" t="str">
            <v>ЦФО</v>
          </cell>
          <cell r="J11" t="str">
            <v>Стадниченко А.А.</v>
          </cell>
          <cell r="K11">
            <v>253</v>
          </cell>
          <cell r="L11">
            <v>0</v>
          </cell>
          <cell r="M11" t="str">
            <v>БОГДАНОВ</v>
          </cell>
          <cell r="N11" t="str">
            <v>А</v>
          </cell>
          <cell r="O11" t="str">
            <v>БОГДАНОВ А.</v>
          </cell>
          <cell r="P11" t="str">
            <v>Александр</v>
          </cell>
        </row>
        <row r="12">
          <cell r="A12">
            <v>8</v>
          </cell>
          <cell r="B12">
            <v>8</v>
          </cell>
          <cell r="C12" t="str">
            <v>ХУСАИНОВ Роман</v>
          </cell>
          <cell r="D12" t="str">
            <v>03.01.2010</v>
          </cell>
          <cell r="E12" t="str">
            <v>II</v>
          </cell>
          <cell r="F12">
            <v>252</v>
          </cell>
          <cell r="G12" t="str">
            <v>Оренбург</v>
          </cell>
          <cell r="H12" t="str">
            <v>Оренбургская обл.</v>
          </cell>
          <cell r="I12" t="str">
            <v>ПФО</v>
          </cell>
          <cell r="J12" t="str">
            <v>Цпин П.А., Симонов В.В., Андрианов С.В.</v>
          </cell>
          <cell r="K12">
            <v>252</v>
          </cell>
          <cell r="L12">
            <v>0</v>
          </cell>
          <cell r="M12" t="str">
            <v>ХУСАИНОВ</v>
          </cell>
          <cell r="N12" t="str">
            <v>Р</v>
          </cell>
          <cell r="O12" t="str">
            <v>ХУСАИНОВ Р.</v>
          </cell>
          <cell r="P12" t="str">
            <v>Роман</v>
          </cell>
        </row>
        <row r="13">
          <cell r="A13">
            <v>9</v>
          </cell>
          <cell r="B13">
            <v>9</v>
          </cell>
          <cell r="C13" t="str">
            <v>КРИУШКИН Артем</v>
          </cell>
          <cell r="D13" t="str">
            <v>05.06.2010</v>
          </cell>
          <cell r="E13" t="str">
            <v>II</v>
          </cell>
          <cell r="F13">
            <v>238</v>
          </cell>
          <cell r="G13" t="str">
            <v>Казань</v>
          </cell>
          <cell r="H13" t="str">
            <v>Респ. Татарстан</v>
          </cell>
          <cell r="I13" t="str">
            <v>ПФО</v>
          </cell>
          <cell r="J13" t="str">
            <v>Тихонов В.А., Шахова Ю.А.</v>
          </cell>
          <cell r="K13">
            <v>238</v>
          </cell>
          <cell r="L13">
            <v>0</v>
          </cell>
          <cell r="M13" t="str">
            <v>КРИУШКИН</v>
          </cell>
          <cell r="N13" t="str">
            <v>А</v>
          </cell>
          <cell r="O13" t="str">
            <v>КРИУШКИН А.</v>
          </cell>
          <cell r="P13" t="str">
            <v>Артем</v>
          </cell>
        </row>
        <row r="14">
          <cell r="A14">
            <v>10</v>
          </cell>
          <cell r="B14">
            <v>10</v>
          </cell>
          <cell r="C14" t="str">
            <v>ХИТИЛОВ Леонид</v>
          </cell>
          <cell r="D14" t="str">
            <v>22.07.2011</v>
          </cell>
          <cell r="E14" t="str">
            <v>III</v>
          </cell>
          <cell r="F14">
            <v>235</v>
          </cell>
          <cell r="G14" t="str">
            <v>Ессентуки</v>
          </cell>
          <cell r="H14" t="str">
            <v>Ставропольский кр.</v>
          </cell>
          <cell r="I14" t="str">
            <v>СКФО</v>
          </cell>
          <cell r="J14" t="str">
            <v>Чимбарцев В.М.</v>
          </cell>
          <cell r="K14">
            <v>235</v>
          </cell>
          <cell r="L14">
            <v>0</v>
          </cell>
          <cell r="M14" t="str">
            <v>ХИТИЛОВ</v>
          </cell>
          <cell r="N14" t="str">
            <v>Л</v>
          </cell>
          <cell r="O14" t="str">
            <v>ХИТИЛОВ Л.</v>
          </cell>
          <cell r="P14" t="str">
            <v>Леонид</v>
          </cell>
        </row>
        <row r="15">
          <cell r="A15">
            <v>11</v>
          </cell>
          <cell r="B15">
            <v>11</v>
          </cell>
          <cell r="C15" t="str">
            <v>ПЕТУХОВ Степан</v>
          </cell>
          <cell r="D15" t="str">
            <v>03.11.2010</v>
          </cell>
          <cell r="E15" t="str">
            <v>III</v>
          </cell>
          <cell r="F15">
            <v>233</v>
          </cell>
          <cell r="G15" t="str">
            <v>Н.Новгород</v>
          </cell>
          <cell r="H15" t="str">
            <v>Нижегородская обл.</v>
          </cell>
          <cell r="I15" t="str">
            <v>ПФО</v>
          </cell>
          <cell r="J15" t="str">
            <v>Земскова И.В., Перевезенцев М.В., Рыжов Ю.Б.</v>
          </cell>
          <cell r="K15">
            <v>233</v>
          </cell>
          <cell r="L15">
            <v>0</v>
          </cell>
          <cell r="M15" t="str">
            <v>ПЕТУХОВ</v>
          </cell>
          <cell r="N15" t="str">
            <v>С</v>
          </cell>
          <cell r="O15" t="str">
            <v>ПЕТУХОВ С.</v>
          </cell>
          <cell r="P15" t="str">
            <v>Степан</v>
          </cell>
        </row>
        <row r="16">
          <cell r="A16">
            <v>12</v>
          </cell>
          <cell r="B16">
            <v>12</v>
          </cell>
          <cell r="C16" t="str">
            <v>КОПЫРКИН Матвей</v>
          </cell>
          <cell r="D16">
            <v>40227</v>
          </cell>
          <cell r="E16" t="str">
            <v>II</v>
          </cell>
          <cell r="F16">
            <v>220</v>
          </cell>
          <cell r="G16" t="str">
            <v>Брест</v>
          </cell>
          <cell r="H16" t="str">
            <v>РЕСПУБЛИКА БЕЛАРУСЬ</v>
          </cell>
          <cell r="I16" t="str">
            <v>БЕЛ</v>
          </cell>
          <cell r="J16" t="str">
            <v>Фурсов А.С.</v>
          </cell>
          <cell r="K16">
            <v>220</v>
          </cell>
          <cell r="L16">
            <v>0</v>
          </cell>
          <cell r="M16" t="str">
            <v>КОПЫРКИН</v>
          </cell>
          <cell r="N16" t="str">
            <v>М</v>
          </cell>
          <cell r="O16" t="str">
            <v>КОПЫРКИН М.</v>
          </cell>
          <cell r="P16" t="str">
            <v>Матвей</v>
          </cell>
        </row>
        <row r="17">
          <cell r="A17">
            <v>13</v>
          </cell>
          <cell r="B17">
            <v>13</v>
          </cell>
          <cell r="C17" t="str">
            <v>ВАРЗАКОВ Андрей</v>
          </cell>
          <cell r="D17" t="str">
            <v>07.01.2010</v>
          </cell>
          <cell r="E17" t="str">
            <v>II</v>
          </cell>
          <cell r="F17">
            <v>216</v>
          </cell>
          <cell r="G17" t="str">
            <v>Екатеринбург</v>
          </cell>
          <cell r="H17" t="str">
            <v>Свердловская обл.</v>
          </cell>
          <cell r="I17" t="str">
            <v>УрФО</v>
          </cell>
          <cell r="J17" t="str">
            <v>Хонина А.С., Злобин С.В., Варзаков В.В.</v>
          </cell>
          <cell r="K17">
            <v>216</v>
          </cell>
          <cell r="L17">
            <v>0</v>
          </cell>
          <cell r="M17" t="str">
            <v>ВАРЗАКОВ</v>
          </cell>
          <cell r="N17" t="str">
            <v>А</v>
          </cell>
          <cell r="O17" t="str">
            <v>ВАРЗАКОВ А.</v>
          </cell>
          <cell r="P17" t="str">
            <v>Андрей</v>
          </cell>
        </row>
        <row r="18">
          <cell r="A18">
            <v>14</v>
          </cell>
          <cell r="B18">
            <v>14</v>
          </cell>
          <cell r="C18" t="str">
            <v>КРИМЕР Энри-Ашер</v>
          </cell>
          <cell r="D18" t="str">
            <v>19.05.2010</v>
          </cell>
          <cell r="E18" t="str">
            <v>II</v>
          </cell>
          <cell r="F18">
            <v>210</v>
          </cell>
          <cell r="G18" t="str">
            <v>Москва</v>
          </cell>
          <cell r="H18" t="str">
            <v>г. Москва</v>
          </cell>
          <cell r="I18" t="str">
            <v>МОС</v>
          </cell>
          <cell r="J18" t="str">
            <v>Шевцова Ю.В., Шулимова Т.В.</v>
          </cell>
          <cell r="K18">
            <v>210</v>
          </cell>
          <cell r="L18">
            <v>0</v>
          </cell>
          <cell r="M18" t="str">
            <v>КРИМЕР</v>
          </cell>
          <cell r="N18" t="str">
            <v>Э</v>
          </cell>
          <cell r="O18" t="str">
            <v>КРИМЕР Э.</v>
          </cell>
          <cell r="P18" t="str">
            <v>Энри-Ашер</v>
          </cell>
        </row>
        <row r="19">
          <cell r="A19">
            <v>15</v>
          </cell>
          <cell r="B19">
            <v>15</v>
          </cell>
          <cell r="C19" t="str">
            <v>СНЕТКОВ Михаил</v>
          </cell>
          <cell r="D19" t="str">
            <v>24.04.2010</v>
          </cell>
          <cell r="E19" t="str">
            <v>II</v>
          </cell>
          <cell r="F19">
            <v>203</v>
          </cell>
          <cell r="G19" t="str">
            <v>Сиверский</v>
          </cell>
          <cell r="H19" t="str">
            <v>Ленинградская обл.</v>
          </cell>
          <cell r="I19" t="str">
            <v>СЗФО</v>
          </cell>
          <cell r="J19" t="str">
            <v>Морозов М.Д., Шевченко Т.Н., Комов А.А.</v>
          </cell>
          <cell r="K19">
            <v>203</v>
          </cell>
          <cell r="L19">
            <v>0</v>
          </cell>
          <cell r="M19" t="str">
            <v>СНЕТКОВ</v>
          </cell>
          <cell r="N19" t="str">
            <v>М</v>
          </cell>
          <cell r="O19" t="str">
            <v>СНЕТКОВ М.</v>
          </cell>
          <cell r="P19" t="str">
            <v>Михаил</v>
          </cell>
        </row>
        <row r="20">
          <cell r="A20">
            <v>16</v>
          </cell>
          <cell r="B20">
            <v>16</v>
          </cell>
          <cell r="C20" t="str">
            <v>МАЗУР Егор</v>
          </cell>
          <cell r="D20" t="str">
            <v>14.03.2010</v>
          </cell>
          <cell r="E20" t="str">
            <v>1 юн.</v>
          </cell>
          <cell r="F20">
            <v>196</v>
          </cell>
          <cell r="G20" t="str">
            <v>Н.Новгород</v>
          </cell>
          <cell r="H20" t="str">
            <v>Нижегородская обл.</v>
          </cell>
          <cell r="I20" t="str">
            <v>ПФО</v>
          </cell>
          <cell r="J20" t="str">
            <v>Рамазанова И.П.</v>
          </cell>
          <cell r="K20">
            <v>196</v>
          </cell>
          <cell r="L20">
            <v>0</v>
          </cell>
          <cell r="M20" t="str">
            <v>МАЗУР</v>
          </cell>
          <cell r="N20" t="str">
            <v>Е</v>
          </cell>
          <cell r="O20" t="str">
            <v>МАЗУР Е.</v>
          </cell>
          <cell r="P20" t="str">
            <v>Егор</v>
          </cell>
        </row>
        <row r="21">
          <cell r="A21">
            <v>17</v>
          </cell>
          <cell r="B21">
            <v>17</v>
          </cell>
          <cell r="C21" t="str">
            <v>СУХАРЕВСКИЙ Андрей</v>
          </cell>
          <cell r="D21" t="str">
            <v>28.10.2010</v>
          </cell>
          <cell r="E21" t="str">
            <v>II</v>
          </cell>
          <cell r="F21">
            <v>190</v>
          </cell>
          <cell r="G21" t="str">
            <v>Минск</v>
          </cell>
          <cell r="H21" t="str">
            <v>РЕСПУБЛИКА БЕЛАРУСЬ</v>
          </cell>
          <cell r="I21" t="str">
            <v>БЕЛ</v>
          </cell>
          <cell r="J21" t="str">
            <v>Лорченко И.В.</v>
          </cell>
          <cell r="K21">
            <v>190</v>
          </cell>
          <cell r="L21">
            <v>0</v>
          </cell>
          <cell r="M21" t="str">
            <v>СУХАРЕВСКИЙ</v>
          </cell>
          <cell r="N21" t="str">
            <v>А</v>
          </cell>
          <cell r="O21" t="str">
            <v>СУХАРЕВСКИЙ А.</v>
          </cell>
          <cell r="P21" t="str">
            <v>Андрей</v>
          </cell>
        </row>
        <row r="22">
          <cell r="A22">
            <v>18</v>
          </cell>
          <cell r="B22">
            <v>18</v>
          </cell>
          <cell r="C22" t="str">
            <v>УРЮПИН Федор</v>
          </cell>
          <cell r="D22" t="str">
            <v>18.06.2010</v>
          </cell>
          <cell r="E22" t="str">
            <v>II</v>
          </cell>
          <cell r="F22">
            <v>184</v>
          </cell>
          <cell r="G22" t="str">
            <v>Оренбург</v>
          </cell>
          <cell r="H22" t="str">
            <v>Оренбургская обл.</v>
          </cell>
          <cell r="I22" t="str">
            <v>ПФО</v>
          </cell>
          <cell r="J22" t="str">
            <v>Ивонин В.А., Потапова Л.Н.</v>
          </cell>
          <cell r="K22">
            <v>184</v>
          </cell>
          <cell r="L22">
            <v>0</v>
          </cell>
          <cell r="M22" t="str">
            <v>УРЮПИН</v>
          </cell>
          <cell r="N22" t="str">
            <v>Ф</v>
          </cell>
          <cell r="O22" t="str">
            <v>УРЮПИН Ф.</v>
          </cell>
          <cell r="P22" t="str">
            <v>Федор</v>
          </cell>
        </row>
        <row r="23">
          <cell r="A23">
            <v>19</v>
          </cell>
          <cell r="B23">
            <v>19</v>
          </cell>
          <cell r="C23" t="str">
            <v>БОЙЧУК Артем</v>
          </cell>
          <cell r="D23" t="str">
            <v>05.06.2010</v>
          </cell>
          <cell r="E23" t="str">
            <v>III</v>
          </cell>
          <cell r="F23">
            <v>177</v>
          </cell>
          <cell r="G23" t="str">
            <v>Калининград</v>
          </cell>
          <cell r="H23" t="str">
            <v>Калининградская обл.</v>
          </cell>
          <cell r="I23" t="str">
            <v>СЗФО</v>
          </cell>
          <cell r="J23" t="str">
            <v>Тесля О.И.</v>
          </cell>
          <cell r="K23">
            <v>177</v>
          </cell>
          <cell r="L23">
            <v>0</v>
          </cell>
          <cell r="M23" t="str">
            <v>БОЙЧУК</v>
          </cell>
          <cell r="N23" t="str">
            <v>А</v>
          </cell>
          <cell r="O23" t="str">
            <v>БОЙЧУК А.</v>
          </cell>
          <cell r="P23" t="str">
            <v>Артем</v>
          </cell>
        </row>
        <row r="24">
          <cell r="A24">
            <v>20</v>
          </cell>
          <cell r="B24">
            <v>20</v>
          </cell>
          <cell r="C24" t="str">
            <v>ВОЛОВИК Макар</v>
          </cell>
          <cell r="D24" t="str">
            <v>02.03.2010</v>
          </cell>
          <cell r="E24" t="str">
            <v>III</v>
          </cell>
          <cell r="F24">
            <v>175</v>
          </cell>
          <cell r="G24" t="str">
            <v>Сочи</v>
          </cell>
          <cell r="H24" t="str">
            <v>Краснодарский кр.</v>
          </cell>
          <cell r="I24" t="str">
            <v>ЮФО</v>
          </cell>
          <cell r="J24" t="str">
            <v>Мызгина Е.А.</v>
          </cell>
          <cell r="K24">
            <v>175</v>
          </cell>
          <cell r="L24">
            <v>0</v>
          </cell>
          <cell r="M24" t="str">
            <v>ВОЛОВИК</v>
          </cell>
          <cell r="N24" t="str">
            <v>М</v>
          </cell>
          <cell r="O24" t="str">
            <v>ВОЛОВИК М.</v>
          </cell>
          <cell r="P24" t="str">
            <v>Макар</v>
          </cell>
        </row>
        <row r="25">
          <cell r="A25">
            <v>21</v>
          </cell>
          <cell r="B25">
            <v>21</v>
          </cell>
          <cell r="C25" t="str">
            <v>МАНАНКОВ Матвей</v>
          </cell>
          <cell r="D25" t="str">
            <v>20.01.2012</v>
          </cell>
          <cell r="E25" t="str">
            <v>1 юн.</v>
          </cell>
          <cell r="F25">
            <v>170</v>
          </cell>
          <cell r="G25" t="str">
            <v>С.-Петербург</v>
          </cell>
          <cell r="H25" t="str">
            <v>г. Санкт-Петербург</v>
          </cell>
          <cell r="I25" t="str">
            <v>С-П</v>
          </cell>
          <cell r="J25" t="str">
            <v>Бородин В.В., Черашев Д.В., Платков В.В.</v>
          </cell>
          <cell r="K25">
            <v>170</v>
          </cell>
          <cell r="L25">
            <v>0</v>
          </cell>
          <cell r="M25" t="str">
            <v>МАНАНКОВ</v>
          </cell>
          <cell r="N25" t="str">
            <v>М</v>
          </cell>
          <cell r="O25" t="str">
            <v>МАНАНКОВ М.</v>
          </cell>
          <cell r="P25" t="str">
            <v>Матвей</v>
          </cell>
        </row>
        <row r="26">
          <cell r="A26">
            <v>22</v>
          </cell>
          <cell r="B26">
            <v>22</v>
          </cell>
          <cell r="C26" t="str">
            <v>БЫКОВ Марк</v>
          </cell>
          <cell r="D26" t="str">
            <v>17.07.2010</v>
          </cell>
          <cell r="E26" t="str">
            <v>1 юн.</v>
          </cell>
          <cell r="F26">
            <v>166</v>
          </cell>
          <cell r="G26" t="str">
            <v>С.-Петербург</v>
          </cell>
          <cell r="H26" t="str">
            <v>г. Санкт-Петербург</v>
          </cell>
          <cell r="I26" t="str">
            <v>С-П</v>
          </cell>
          <cell r="J26" t="str">
            <v>Трушкина О.Г., Панкова Н.В.</v>
          </cell>
          <cell r="K26">
            <v>166</v>
          </cell>
          <cell r="L26">
            <v>0</v>
          </cell>
          <cell r="M26" t="str">
            <v>БЫКОВ</v>
          </cell>
          <cell r="N26" t="str">
            <v>М</v>
          </cell>
          <cell r="O26" t="str">
            <v>БЫКОВ М.</v>
          </cell>
          <cell r="P26" t="str">
            <v>Марк</v>
          </cell>
        </row>
        <row r="27">
          <cell r="A27">
            <v>23</v>
          </cell>
          <cell r="B27">
            <v>23</v>
          </cell>
          <cell r="C27" t="str">
            <v>МОИСЕЕВ Игнатий</v>
          </cell>
          <cell r="D27" t="str">
            <v>10.02.2012</v>
          </cell>
          <cell r="E27" t="str">
            <v>III</v>
          </cell>
          <cell r="F27">
            <v>163</v>
          </cell>
          <cell r="G27" t="str">
            <v>Чебоксары</v>
          </cell>
          <cell r="H27" t="str">
            <v>Чувашская респ.</v>
          </cell>
          <cell r="I27" t="str">
            <v>ПФО</v>
          </cell>
          <cell r="J27" t="str">
            <v>Копчак И.В.</v>
          </cell>
          <cell r="K27">
            <v>163</v>
          </cell>
          <cell r="L27">
            <v>0</v>
          </cell>
          <cell r="M27" t="str">
            <v>МОИСЕЕВ</v>
          </cell>
          <cell r="N27" t="str">
            <v>И</v>
          </cell>
          <cell r="O27" t="str">
            <v>МОИСЕЕВ И.</v>
          </cell>
          <cell r="P27" t="str">
            <v>Игнатий</v>
          </cell>
        </row>
        <row r="28">
          <cell r="A28">
            <v>24</v>
          </cell>
          <cell r="B28">
            <v>24</v>
          </cell>
          <cell r="C28" t="str">
            <v>ФРИДМАН Леонид</v>
          </cell>
          <cell r="D28" t="str">
            <v>02.09.2010</v>
          </cell>
          <cell r="E28" t="str">
            <v>1 юн.</v>
          </cell>
          <cell r="F28">
            <v>162</v>
          </cell>
          <cell r="G28" t="str">
            <v>Москва</v>
          </cell>
          <cell r="H28" t="str">
            <v>г. Москва</v>
          </cell>
          <cell r="I28" t="str">
            <v>МОС</v>
          </cell>
          <cell r="J28" t="str">
            <v>Тяпкин С.Е.</v>
          </cell>
          <cell r="K28">
            <v>162</v>
          </cell>
          <cell r="L28">
            <v>0</v>
          </cell>
          <cell r="M28" t="str">
            <v>ФРИДМАН</v>
          </cell>
          <cell r="N28" t="str">
            <v>Л</v>
          </cell>
          <cell r="O28" t="str">
            <v>ФРИДМАН Л.</v>
          </cell>
          <cell r="P28" t="str">
            <v>Леонид</v>
          </cell>
        </row>
        <row r="29">
          <cell r="A29">
            <v>25</v>
          </cell>
          <cell r="B29">
            <v>25</v>
          </cell>
          <cell r="C29" t="str">
            <v>ЦЭДАШИЕВ Цырен</v>
          </cell>
          <cell r="D29" t="str">
            <v>22.06.2010</v>
          </cell>
          <cell r="E29" t="str">
            <v>II</v>
          </cell>
          <cell r="F29">
            <v>161</v>
          </cell>
          <cell r="G29" t="str">
            <v>Чита</v>
          </cell>
          <cell r="H29" t="str">
            <v>Забайкальский кр.</v>
          </cell>
          <cell r="I29" t="str">
            <v>СФО</v>
          </cell>
          <cell r="J29" t="str">
            <v>Капустина И.В.</v>
          </cell>
          <cell r="K29">
            <v>161</v>
          </cell>
          <cell r="L29">
            <v>0</v>
          </cell>
          <cell r="M29" t="str">
            <v>ЦЭДАШИЕВ</v>
          </cell>
          <cell r="N29" t="str">
            <v>Ц</v>
          </cell>
          <cell r="O29" t="str">
            <v>ЦЭДАШИЕВ Ц.</v>
          </cell>
          <cell r="P29" t="str">
            <v>Цырен</v>
          </cell>
        </row>
        <row r="30">
          <cell r="A30">
            <v>26</v>
          </cell>
          <cell r="B30">
            <v>26</v>
          </cell>
          <cell r="C30" t="str">
            <v>ЯКЫН Дениз</v>
          </cell>
          <cell r="D30" t="str">
            <v>24.02.2011</v>
          </cell>
          <cell r="E30" t="str">
            <v>1 юн.</v>
          </cell>
          <cell r="F30">
            <v>148</v>
          </cell>
          <cell r="G30" t="str">
            <v>Москва</v>
          </cell>
          <cell r="H30" t="str">
            <v>г. Москва</v>
          </cell>
          <cell r="I30" t="str">
            <v>МОС</v>
          </cell>
          <cell r="J30" t="str">
            <v>Тяпкин С.Е.</v>
          </cell>
          <cell r="K30">
            <v>148</v>
          </cell>
          <cell r="L30">
            <v>0</v>
          </cell>
          <cell r="M30" t="str">
            <v>ЯКЫН</v>
          </cell>
          <cell r="N30" t="str">
            <v>Д</v>
          </cell>
          <cell r="O30" t="str">
            <v>ЯКЫН Д.</v>
          </cell>
          <cell r="P30" t="str">
            <v>Дениз</v>
          </cell>
        </row>
        <row r="31">
          <cell r="A31">
            <v>27</v>
          </cell>
          <cell r="B31">
            <v>27</v>
          </cell>
          <cell r="C31" t="str">
            <v>ХУСАИНОВ Руслан</v>
          </cell>
          <cell r="D31" t="str">
            <v>03.08.2011</v>
          </cell>
          <cell r="E31" t="str">
            <v>II</v>
          </cell>
          <cell r="F31">
            <v>146</v>
          </cell>
          <cell r="G31" t="str">
            <v>Оренбург</v>
          </cell>
          <cell r="H31" t="str">
            <v>Оренбургская обл.</v>
          </cell>
          <cell r="I31" t="str">
            <v>ПФО</v>
          </cell>
          <cell r="J31" t="str">
            <v>Цпин П.А., Симонов В.В., Ширяева С.П.</v>
          </cell>
          <cell r="K31">
            <v>146</v>
          </cell>
          <cell r="L31">
            <v>0</v>
          </cell>
          <cell r="M31" t="str">
            <v>ХУСАИНОВ</v>
          </cell>
          <cell r="N31" t="str">
            <v>Р</v>
          </cell>
          <cell r="O31" t="str">
            <v>ХУСАИНОВ Р.</v>
          </cell>
          <cell r="P31" t="str">
            <v>Руслан</v>
          </cell>
        </row>
        <row r="32">
          <cell r="A32">
            <v>28</v>
          </cell>
          <cell r="B32">
            <v>28</v>
          </cell>
          <cell r="C32" t="str">
            <v>ПОРЕЦКОВ Илья</v>
          </cell>
          <cell r="D32" t="str">
            <v>15.08.2010</v>
          </cell>
          <cell r="E32" t="str">
            <v>II</v>
          </cell>
          <cell r="F32">
            <v>145</v>
          </cell>
          <cell r="G32" t="str">
            <v>Оренбург</v>
          </cell>
          <cell r="H32" t="str">
            <v>Оренбургская обл.</v>
          </cell>
          <cell r="I32" t="str">
            <v>ПФО</v>
          </cell>
          <cell r="J32" t="str">
            <v>Ивонин В.А., Жовнир Д.Г.</v>
          </cell>
          <cell r="K32">
            <v>145</v>
          </cell>
          <cell r="L32">
            <v>0</v>
          </cell>
          <cell r="M32" t="str">
            <v>ПОРЕЦКОВ</v>
          </cell>
          <cell r="N32" t="str">
            <v>И</v>
          </cell>
          <cell r="O32" t="str">
            <v>ПОРЕЦКОВ И.</v>
          </cell>
          <cell r="P32" t="str">
            <v>Илья</v>
          </cell>
        </row>
        <row r="33">
          <cell r="A33">
            <v>29</v>
          </cell>
          <cell r="B33">
            <v>29</v>
          </cell>
          <cell r="C33" t="str">
            <v>ШАРАФИЕВ Артур</v>
          </cell>
          <cell r="D33" t="str">
            <v>26.03.2010</v>
          </cell>
          <cell r="E33" t="str">
            <v>II</v>
          </cell>
          <cell r="F33">
            <v>144</v>
          </cell>
          <cell r="G33" t="str">
            <v>Казань</v>
          </cell>
          <cell r="H33" t="str">
            <v>Респ. Татарстан</v>
          </cell>
          <cell r="I33" t="str">
            <v>ПФО</v>
          </cell>
          <cell r="J33" t="str">
            <v>Тихонов В.А., Шахова Ю.А.</v>
          </cell>
          <cell r="K33">
            <v>144</v>
          </cell>
          <cell r="L33">
            <v>0</v>
          </cell>
          <cell r="M33" t="str">
            <v>ШАРАФИЕВ</v>
          </cell>
          <cell r="N33" t="str">
            <v>А</v>
          </cell>
          <cell r="O33" t="str">
            <v>ШАРАФИЕВ А.</v>
          </cell>
          <cell r="P33" t="str">
            <v>Артур</v>
          </cell>
        </row>
        <row r="34">
          <cell r="A34">
            <v>30</v>
          </cell>
          <cell r="B34">
            <v>30</v>
          </cell>
          <cell r="C34" t="str">
            <v>ЖОЛУДЕВ Константин</v>
          </cell>
          <cell r="D34" t="str">
            <v>03.06.2010</v>
          </cell>
          <cell r="E34" t="str">
            <v>1 юн.</v>
          </cell>
          <cell r="F34">
            <v>143</v>
          </cell>
          <cell r="G34" t="str">
            <v>С.-Петербург</v>
          </cell>
          <cell r="H34" t="str">
            <v>г. Санкт-Петербург</v>
          </cell>
          <cell r="I34" t="str">
            <v>С-П</v>
          </cell>
          <cell r="J34" t="str">
            <v>Епишкина Е.В.</v>
          </cell>
          <cell r="K34">
            <v>143</v>
          </cell>
          <cell r="L34">
            <v>0</v>
          </cell>
          <cell r="M34" t="str">
            <v>ЖОЛУДЕВ</v>
          </cell>
          <cell r="N34" t="str">
            <v>К</v>
          </cell>
          <cell r="O34" t="str">
            <v>ЖОЛУДЕВ К.</v>
          </cell>
          <cell r="P34" t="str">
            <v>Константин</v>
          </cell>
        </row>
        <row r="35">
          <cell r="A35">
            <v>31</v>
          </cell>
          <cell r="B35">
            <v>31</v>
          </cell>
          <cell r="C35" t="str">
            <v>КАЛГАНОВ Максим</v>
          </cell>
          <cell r="D35" t="str">
            <v>05.08.2010</v>
          </cell>
          <cell r="E35" t="str">
            <v>III</v>
          </cell>
          <cell r="F35">
            <v>142</v>
          </cell>
          <cell r="G35" t="str">
            <v>Челябинск</v>
          </cell>
          <cell r="H35" t="str">
            <v>Челябинская обл.</v>
          </cell>
          <cell r="I35" t="str">
            <v>УрФО</v>
          </cell>
          <cell r="J35" t="str">
            <v>Писарев Д.А., Пискулин В.П.</v>
          </cell>
          <cell r="K35">
            <v>142</v>
          </cell>
          <cell r="L35">
            <v>0</v>
          </cell>
          <cell r="M35" t="str">
            <v>КАЛГАНОВ</v>
          </cell>
          <cell r="N35" t="str">
            <v>М</v>
          </cell>
          <cell r="O35" t="str">
            <v>КАЛГАНОВ М.</v>
          </cell>
          <cell r="P35" t="str">
            <v>Максим</v>
          </cell>
        </row>
        <row r="36">
          <cell r="A36">
            <v>32</v>
          </cell>
          <cell r="B36">
            <v>32</v>
          </cell>
          <cell r="C36" t="str">
            <v>САФИН Дамир</v>
          </cell>
          <cell r="D36" t="str">
            <v>22.09.2010</v>
          </cell>
          <cell r="E36" t="str">
            <v>II</v>
          </cell>
          <cell r="F36">
            <v>142</v>
          </cell>
          <cell r="G36" t="str">
            <v>Казань</v>
          </cell>
          <cell r="H36" t="str">
            <v>Респ. Татарстан</v>
          </cell>
          <cell r="I36" t="str">
            <v>ПФО</v>
          </cell>
          <cell r="J36" t="str">
            <v>Тихонов В.А., Шахова Ю.А.</v>
          </cell>
          <cell r="K36">
            <v>142</v>
          </cell>
          <cell r="L36">
            <v>0</v>
          </cell>
          <cell r="M36" t="str">
            <v>САФИН</v>
          </cell>
          <cell r="N36" t="str">
            <v>Д</v>
          </cell>
          <cell r="O36" t="str">
            <v>САФИН Д.</v>
          </cell>
          <cell r="P36" t="str">
            <v>Дамир</v>
          </cell>
        </row>
        <row r="37">
          <cell r="A37">
            <v>33</v>
          </cell>
          <cell r="B37">
            <v>33</v>
          </cell>
          <cell r="C37" t="str">
            <v>ГРИЦИК Кирилл</v>
          </cell>
          <cell r="D37" t="str">
            <v>19.11.2010</v>
          </cell>
          <cell r="E37" t="str">
            <v>2 юн.</v>
          </cell>
          <cell r="F37">
            <v>141</v>
          </cell>
          <cell r="G37" t="str">
            <v>С.-Петербург</v>
          </cell>
          <cell r="H37" t="str">
            <v>г. Санкт-Петербург</v>
          </cell>
          <cell r="I37" t="str">
            <v>С-П</v>
          </cell>
          <cell r="J37" t="str">
            <v>Трушкин Е.В., Трушкина О.Г.</v>
          </cell>
          <cell r="K37">
            <v>141</v>
          </cell>
          <cell r="L37">
            <v>0</v>
          </cell>
          <cell r="M37" t="str">
            <v>ГРИЦИК</v>
          </cell>
          <cell r="N37" t="str">
            <v>К</v>
          </cell>
          <cell r="O37" t="str">
            <v>ГРИЦИК К.</v>
          </cell>
          <cell r="P37" t="str">
            <v>Кирилл</v>
          </cell>
        </row>
        <row r="38">
          <cell r="A38">
            <v>34</v>
          </cell>
          <cell r="B38">
            <v>34</v>
          </cell>
          <cell r="C38" t="str">
            <v>БОНДАР Тимофей</v>
          </cell>
          <cell r="D38" t="str">
            <v>10.09.2010</v>
          </cell>
          <cell r="E38" t="str">
            <v>II</v>
          </cell>
          <cell r="F38">
            <v>140</v>
          </cell>
          <cell r="G38" t="str">
            <v>Минск</v>
          </cell>
          <cell r="H38" t="str">
            <v>РЕСПУБЛИКА БЕЛАРУСЬ</v>
          </cell>
          <cell r="I38" t="str">
            <v>БЕЛ</v>
          </cell>
          <cell r="J38" t="str">
            <v>Кудина С.Н.</v>
          </cell>
          <cell r="K38">
            <v>140</v>
          </cell>
          <cell r="L38">
            <v>0</v>
          </cell>
          <cell r="M38" t="str">
            <v>БОНДАР</v>
          </cell>
          <cell r="N38" t="str">
            <v>Т</v>
          </cell>
          <cell r="O38" t="str">
            <v>БОНДАР Т.</v>
          </cell>
          <cell r="P38" t="str">
            <v>Тимофей</v>
          </cell>
        </row>
        <row r="39">
          <cell r="A39">
            <v>35</v>
          </cell>
          <cell r="B39">
            <v>35</v>
          </cell>
          <cell r="C39" t="str">
            <v>ЛОЙКО Максим</v>
          </cell>
          <cell r="D39" t="str">
            <v>25.04.2010</v>
          </cell>
          <cell r="E39" t="str">
            <v>III</v>
          </cell>
          <cell r="F39">
            <v>134</v>
          </cell>
          <cell r="G39" t="str">
            <v>Симферополь</v>
          </cell>
          <cell r="H39" t="str">
            <v>Респ. Крым</v>
          </cell>
          <cell r="I39" t="str">
            <v>ЮФО</v>
          </cell>
          <cell r="J39" t="str">
            <v>Салынский И.И.</v>
          </cell>
          <cell r="K39">
            <v>134</v>
          </cell>
          <cell r="L39">
            <v>0</v>
          </cell>
          <cell r="M39" t="str">
            <v>ЛОЙКО</v>
          </cell>
          <cell r="N39" t="str">
            <v>М</v>
          </cell>
          <cell r="O39" t="str">
            <v>ЛОЙКО М.</v>
          </cell>
          <cell r="P39" t="str">
            <v>Максим</v>
          </cell>
        </row>
        <row r="40">
          <cell r="A40">
            <v>36</v>
          </cell>
          <cell r="B40">
            <v>36</v>
          </cell>
          <cell r="C40" t="str">
            <v>НАУМОВ Ньургун</v>
          </cell>
          <cell r="D40" t="str">
            <v>27.08.2011</v>
          </cell>
          <cell r="E40" t="str">
            <v>II</v>
          </cell>
          <cell r="F40">
            <v>130</v>
          </cell>
          <cell r="G40" t="str">
            <v>Оренбург</v>
          </cell>
          <cell r="H40" t="str">
            <v>Оренбургская обл.</v>
          </cell>
          <cell r="I40" t="str">
            <v>ПФО</v>
          </cell>
          <cell r="J40" t="str">
            <v>Ивонин В.А., Ивонина О.Н.</v>
          </cell>
          <cell r="K40">
            <v>130</v>
          </cell>
          <cell r="L40">
            <v>0</v>
          </cell>
          <cell r="M40" t="str">
            <v>НАУМОВ</v>
          </cell>
          <cell r="N40" t="str">
            <v>Н</v>
          </cell>
          <cell r="O40" t="str">
            <v>НАУМОВ Н.</v>
          </cell>
          <cell r="P40" t="str">
            <v>Ньургун</v>
          </cell>
        </row>
        <row r="41">
          <cell r="A41">
            <v>37</v>
          </cell>
          <cell r="B41">
            <v>37</v>
          </cell>
          <cell r="C41" t="str">
            <v>ОВЧИННИКОВ Александр</v>
          </cell>
          <cell r="D41" t="str">
            <v>22.12.2010</v>
          </cell>
          <cell r="E41" t="str">
            <v>1 юн.</v>
          </cell>
          <cell r="F41">
            <v>124</v>
          </cell>
          <cell r="G41" t="str">
            <v>Балаково</v>
          </cell>
          <cell r="H41" t="str">
            <v>Саратовская обл.</v>
          </cell>
          <cell r="I41" t="str">
            <v>ПФО</v>
          </cell>
          <cell r="J41" t="str">
            <v>Ермолаева Т.В., Мухин А.В.</v>
          </cell>
          <cell r="K41">
            <v>124</v>
          </cell>
          <cell r="L41">
            <v>0</v>
          </cell>
          <cell r="M41" t="str">
            <v>ОВЧИННИКОВ</v>
          </cell>
          <cell r="N41" t="str">
            <v>А</v>
          </cell>
          <cell r="O41" t="str">
            <v>ОВЧИННИКОВ А.</v>
          </cell>
          <cell r="P41" t="str">
            <v>Александр</v>
          </cell>
        </row>
        <row r="42">
          <cell r="A42">
            <v>38</v>
          </cell>
          <cell r="B42">
            <v>38</v>
          </cell>
          <cell r="C42" t="str">
            <v>КЕМЕНОВ Иван</v>
          </cell>
          <cell r="D42" t="str">
            <v>15.10.2011</v>
          </cell>
          <cell r="E42" t="str">
            <v>б/р</v>
          </cell>
          <cell r="F42">
            <v>121</v>
          </cell>
          <cell r="G42" t="str">
            <v>С.-Петербург</v>
          </cell>
          <cell r="H42" t="str">
            <v>г. Санкт-Петербург</v>
          </cell>
          <cell r="I42" t="str">
            <v>С-П</v>
          </cell>
          <cell r="J42" t="str">
            <v>Кеменов П.А., Шевцова Е.Г.</v>
          </cell>
          <cell r="K42">
            <v>121</v>
          </cell>
          <cell r="L42">
            <v>0</v>
          </cell>
          <cell r="M42" t="str">
            <v>КЕМЕНОВ</v>
          </cell>
          <cell r="N42" t="str">
            <v>И</v>
          </cell>
          <cell r="O42" t="str">
            <v>КЕМЕНОВ И.</v>
          </cell>
          <cell r="P42" t="str">
            <v>Иван</v>
          </cell>
        </row>
        <row r="43">
          <cell r="A43">
            <v>39</v>
          </cell>
          <cell r="B43">
            <v>39</v>
          </cell>
          <cell r="C43" t="str">
            <v>НЕСКИН Евгений</v>
          </cell>
          <cell r="D43" t="str">
            <v>16.04.2011</v>
          </cell>
          <cell r="E43" t="str">
            <v>II</v>
          </cell>
          <cell r="F43">
            <v>120</v>
          </cell>
          <cell r="G43" t="str">
            <v>Оренбург</v>
          </cell>
          <cell r="H43" t="str">
            <v>Оренбургская обл.</v>
          </cell>
          <cell r="I43" t="str">
            <v>ПФО</v>
          </cell>
          <cell r="J43" t="str">
            <v>Цпин П.А., Симонов В.В., Ширяева С.П.</v>
          </cell>
          <cell r="K43">
            <v>120</v>
          </cell>
          <cell r="L43">
            <v>0</v>
          </cell>
          <cell r="M43" t="str">
            <v>НЕСКИН</v>
          </cell>
          <cell r="N43" t="str">
            <v>Е</v>
          </cell>
          <cell r="O43" t="str">
            <v>НЕСКИН Е.</v>
          </cell>
          <cell r="P43" t="str">
            <v>Евгений</v>
          </cell>
        </row>
        <row r="44">
          <cell r="A44">
            <v>40</v>
          </cell>
          <cell r="B44">
            <v>40</v>
          </cell>
          <cell r="C44" t="str">
            <v>ШИБАЕВ Борис</v>
          </cell>
          <cell r="D44" t="str">
            <v>27.02.2010</v>
          </cell>
          <cell r="E44" t="str">
            <v>1 юн.</v>
          </cell>
          <cell r="F44">
            <v>120</v>
          </cell>
          <cell r="G44" t="str">
            <v>Екатеринбург</v>
          </cell>
          <cell r="H44" t="str">
            <v>Свердловская обл.</v>
          </cell>
          <cell r="I44" t="str">
            <v>УрФО</v>
          </cell>
          <cell r="J44" t="str">
            <v>Хонина А.С., Артемкин А.А.</v>
          </cell>
          <cell r="K44">
            <v>120</v>
          </cell>
          <cell r="L44">
            <v>0</v>
          </cell>
          <cell r="M44" t="str">
            <v>ШИБАЕВ</v>
          </cell>
          <cell r="N44" t="str">
            <v>Б</v>
          </cell>
          <cell r="O44" t="str">
            <v>ШИБАЕВ Б.</v>
          </cell>
          <cell r="P44" t="str">
            <v>Борис</v>
          </cell>
        </row>
        <row r="45">
          <cell r="A45">
            <v>41</v>
          </cell>
          <cell r="B45">
            <v>41</v>
          </cell>
          <cell r="C45" t="str">
            <v>ГРОШЕВ Артем</v>
          </cell>
          <cell r="D45" t="str">
            <v>07.03.2010</v>
          </cell>
          <cell r="E45" t="str">
            <v>II</v>
          </cell>
          <cell r="F45">
            <v>117</v>
          </cell>
          <cell r="G45" t="str">
            <v>Архангельск</v>
          </cell>
          <cell r="H45" t="str">
            <v>Архангельская обл.</v>
          </cell>
          <cell r="I45" t="str">
            <v>СЗФО</v>
          </cell>
          <cell r="J45" t="str">
            <v>Шалимов В.В., Хорьков А.Ю., Дудников Р.А.</v>
          </cell>
          <cell r="K45">
            <v>117</v>
          </cell>
          <cell r="L45">
            <v>0</v>
          </cell>
          <cell r="M45" t="str">
            <v>ГРОШЕВ</v>
          </cell>
          <cell r="N45" t="str">
            <v>А</v>
          </cell>
          <cell r="O45" t="str">
            <v>ГРОШЕВ А.</v>
          </cell>
          <cell r="P45" t="str">
            <v>Артем</v>
          </cell>
        </row>
        <row r="46">
          <cell r="A46">
            <v>42</v>
          </cell>
          <cell r="B46">
            <v>42</v>
          </cell>
          <cell r="C46" t="str">
            <v>ДАВЛЕТШИН Максим</v>
          </cell>
          <cell r="D46" t="str">
            <v>21.05.2010</v>
          </cell>
          <cell r="E46" t="str">
            <v>1 юн.</v>
          </cell>
          <cell r="F46">
            <v>113</v>
          </cell>
          <cell r="G46" t="str">
            <v>Екатеринбург</v>
          </cell>
          <cell r="H46" t="str">
            <v>Свердловская обл.</v>
          </cell>
          <cell r="I46" t="str">
            <v>УрФО</v>
          </cell>
          <cell r="J46" t="str">
            <v>Хонина А.С., Артемкин А.А.</v>
          </cell>
          <cell r="K46">
            <v>113</v>
          </cell>
          <cell r="L46">
            <v>0</v>
          </cell>
          <cell r="M46" t="str">
            <v>ДАВЛЕТШИН</v>
          </cell>
          <cell r="N46" t="str">
            <v>М</v>
          </cell>
          <cell r="O46" t="str">
            <v>ДАВЛЕТШИН М.</v>
          </cell>
          <cell r="P46" t="str">
            <v>Максим</v>
          </cell>
        </row>
        <row r="47">
          <cell r="A47">
            <v>43</v>
          </cell>
          <cell r="B47">
            <v>43</v>
          </cell>
          <cell r="C47" t="str">
            <v>СУХИНИН Иван</v>
          </cell>
          <cell r="D47" t="str">
            <v>21.03.2010</v>
          </cell>
          <cell r="E47" t="str">
            <v>1 юн.</v>
          </cell>
          <cell r="F47">
            <v>113</v>
          </cell>
          <cell r="G47" t="str">
            <v>Балашиха</v>
          </cell>
          <cell r="H47" t="str">
            <v>Московская обл.</v>
          </cell>
          <cell r="I47" t="str">
            <v>ЦФО</v>
          </cell>
          <cell r="J47" t="str">
            <v>Лошкарева Н.Г.</v>
          </cell>
          <cell r="K47">
            <v>113</v>
          </cell>
          <cell r="L47">
            <v>0</v>
          </cell>
          <cell r="M47" t="str">
            <v>СУХИНИН</v>
          </cell>
          <cell r="N47" t="str">
            <v>И</v>
          </cell>
          <cell r="O47" t="str">
            <v>СУХИНИН И.</v>
          </cell>
          <cell r="P47" t="str">
            <v>Иван</v>
          </cell>
        </row>
        <row r="48">
          <cell r="A48">
            <v>44</v>
          </cell>
          <cell r="B48">
            <v>44</v>
          </cell>
          <cell r="C48" t="str">
            <v>ЛОГИНОВ Егор</v>
          </cell>
          <cell r="D48" t="str">
            <v>09.06.2010</v>
          </cell>
          <cell r="E48" t="str">
            <v>III</v>
          </cell>
          <cell r="F48">
            <v>109</v>
          </cell>
          <cell r="G48" t="str">
            <v>Гай</v>
          </cell>
          <cell r="H48" t="str">
            <v>Оренбургская обл.</v>
          </cell>
          <cell r="I48" t="str">
            <v>ПФО</v>
          </cell>
          <cell r="J48" t="str">
            <v>Чуев Я.А., Медянцева Е.А.</v>
          </cell>
          <cell r="K48">
            <v>109</v>
          </cell>
          <cell r="L48">
            <v>0</v>
          </cell>
          <cell r="M48" t="str">
            <v>ЛОГИНОВ</v>
          </cell>
          <cell r="N48" t="str">
            <v>Е</v>
          </cell>
          <cell r="O48" t="str">
            <v>ЛОГИНОВ Е.</v>
          </cell>
          <cell r="P48" t="str">
            <v>Егор</v>
          </cell>
        </row>
        <row r="49">
          <cell r="A49">
            <v>45</v>
          </cell>
          <cell r="B49">
            <v>45</v>
          </cell>
          <cell r="C49" t="str">
            <v>ГОРДИН Игорь</v>
          </cell>
          <cell r="D49" t="str">
            <v>22.06.2010</v>
          </cell>
          <cell r="E49" t="str">
            <v>1 юн.</v>
          </cell>
          <cell r="F49">
            <v>108</v>
          </cell>
          <cell r="G49" t="str">
            <v>Екатеринбург</v>
          </cell>
          <cell r="H49" t="str">
            <v>Свердловская обл.</v>
          </cell>
          <cell r="I49" t="str">
            <v>УрФО</v>
          </cell>
          <cell r="J49" t="str">
            <v>Хонина А.С., Кутергина Т.М., Варзаков В.В.</v>
          </cell>
          <cell r="K49">
            <v>108</v>
          </cell>
          <cell r="L49">
            <v>0</v>
          </cell>
          <cell r="M49" t="str">
            <v>ГОРДИН</v>
          </cell>
          <cell r="N49" t="str">
            <v>И</v>
          </cell>
          <cell r="O49" t="str">
            <v>ГОРДИН И.</v>
          </cell>
          <cell r="P49" t="str">
            <v>Игорь</v>
          </cell>
        </row>
        <row r="50">
          <cell r="A50">
            <v>46</v>
          </cell>
          <cell r="B50">
            <v>46</v>
          </cell>
          <cell r="C50" t="str">
            <v>ТУРУНХАЕВ Сергей</v>
          </cell>
          <cell r="D50" t="str">
            <v>08.10.2010</v>
          </cell>
          <cell r="E50" t="str">
            <v>2 юн.</v>
          </cell>
          <cell r="F50">
            <v>108</v>
          </cell>
          <cell r="G50" t="str">
            <v>С.-Петербург</v>
          </cell>
          <cell r="H50" t="str">
            <v>г. Санкт-Петербург</v>
          </cell>
          <cell r="I50" t="str">
            <v>С-П</v>
          </cell>
          <cell r="J50" t="str">
            <v>Трушкин Е.В., Трушкина О.Г.</v>
          </cell>
          <cell r="K50">
            <v>108</v>
          </cell>
          <cell r="L50">
            <v>0</v>
          </cell>
          <cell r="M50" t="str">
            <v>ТУРУНХАЕВ</v>
          </cell>
          <cell r="N50" t="str">
            <v>С</v>
          </cell>
          <cell r="O50" t="str">
            <v>ТУРУНХАЕВ С.</v>
          </cell>
          <cell r="P50" t="str">
            <v>Сергей</v>
          </cell>
        </row>
        <row r="51">
          <cell r="A51">
            <v>47</v>
          </cell>
          <cell r="B51">
            <v>47</v>
          </cell>
          <cell r="C51" t="str">
            <v>АБРАМОВ Илья</v>
          </cell>
          <cell r="D51" t="str">
            <v>19.02.2011</v>
          </cell>
          <cell r="E51" t="str">
            <v>III</v>
          </cell>
          <cell r="F51">
            <v>106</v>
          </cell>
          <cell r="G51" t="str">
            <v>Дзержинск</v>
          </cell>
          <cell r="H51" t="str">
            <v>Нижегородская обл.</v>
          </cell>
          <cell r="I51" t="str">
            <v>ПФО</v>
          </cell>
          <cell r="J51" t="str">
            <v>Пивкина С.И.</v>
          </cell>
          <cell r="K51">
            <v>106</v>
          </cell>
          <cell r="L51">
            <v>0</v>
          </cell>
          <cell r="M51" t="str">
            <v>АБРАМОВ</v>
          </cell>
          <cell r="N51" t="str">
            <v>И</v>
          </cell>
          <cell r="O51" t="str">
            <v>АБРАМОВ И.</v>
          </cell>
          <cell r="P51" t="str">
            <v>Илья</v>
          </cell>
        </row>
        <row r="52">
          <cell r="A52">
            <v>48</v>
          </cell>
          <cell r="B52">
            <v>48</v>
          </cell>
          <cell r="C52" t="str">
            <v>СТОЛЯРОВ Михаил</v>
          </cell>
          <cell r="D52" t="str">
            <v>02.11.2012</v>
          </cell>
          <cell r="E52" t="str">
            <v>1 юн.</v>
          </cell>
          <cell r="F52">
            <v>101</v>
          </cell>
          <cell r="G52" t="str">
            <v>Дзержинск</v>
          </cell>
          <cell r="H52" t="str">
            <v>Нижегородская обл.</v>
          </cell>
          <cell r="I52" t="str">
            <v>ПФО</v>
          </cell>
          <cell r="J52" t="str">
            <v>Егорова Н.А., Воложанин С.С.</v>
          </cell>
          <cell r="K52">
            <v>101</v>
          </cell>
          <cell r="L52">
            <v>0</v>
          </cell>
          <cell r="M52" t="str">
            <v>СТОЛЯРОВ</v>
          </cell>
          <cell r="N52" t="str">
            <v>М</v>
          </cell>
          <cell r="O52" t="str">
            <v>СТОЛЯРОВ М.</v>
          </cell>
          <cell r="P52" t="str">
            <v>Михаил</v>
          </cell>
        </row>
        <row r="53">
          <cell r="A53">
            <v>49</v>
          </cell>
          <cell r="B53">
            <v>49</v>
          </cell>
          <cell r="C53" t="str">
            <v>ГОРБУНОВ Александр</v>
          </cell>
          <cell r="D53" t="str">
            <v>18.02.2011</v>
          </cell>
          <cell r="E53" t="str">
            <v>1 юн.</v>
          </cell>
          <cell r="F53">
            <v>100</v>
          </cell>
          <cell r="G53" t="str">
            <v>Иваново</v>
          </cell>
          <cell r="H53" t="str">
            <v>Ивановская обл.</v>
          </cell>
          <cell r="I53" t="str">
            <v>ЦФО</v>
          </cell>
          <cell r="J53" t="str">
            <v>Батунова В.А., Батунов С.А.</v>
          </cell>
          <cell r="K53">
            <v>100</v>
          </cell>
          <cell r="L53">
            <v>0</v>
          </cell>
          <cell r="M53" t="str">
            <v>ГОРБУНОВ</v>
          </cell>
          <cell r="N53" t="str">
            <v>А</v>
          </cell>
          <cell r="O53" t="str">
            <v>ГОРБУНОВ А.</v>
          </cell>
          <cell r="P53" t="str">
            <v>Александр</v>
          </cell>
        </row>
        <row r="54">
          <cell r="A54">
            <v>50</v>
          </cell>
          <cell r="B54">
            <v>50</v>
          </cell>
          <cell r="C54" t="str">
            <v>НИКИТИН Дмитрий</v>
          </cell>
          <cell r="D54" t="str">
            <v>11.04.2011</v>
          </cell>
          <cell r="E54" t="str">
            <v>б/р</v>
          </cell>
          <cell r="F54">
            <v>100</v>
          </cell>
          <cell r="G54" t="str">
            <v>Серов</v>
          </cell>
          <cell r="H54" t="str">
            <v>Свердловская обл.</v>
          </cell>
          <cell r="I54" t="str">
            <v>УрФО</v>
          </cell>
          <cell r="J54" t="str">
            <v>Поляков Э.В.</v>
          </cell>
          <cell r="K54">
            <v>100</v>
          </cell>
          <cell r="L54">
            <v>0</v>
          </cell>
          <cell r="M54" t="str">
            <v>НИКИТИН</v>
          </cell>
          <cell r="N54" t="str">
            <v>Д</v>
          </cell>
          <cell r="O54" t="str">
            <v>НИКИТИН Д.</v>
          </cell>
          <cell r="P54" t="str">
            <v>Дмитрий</v>
          </cell>
        </row>
        <row r="55">
          <cell r="A55">
            <v>51</v>
          </cell>
          <cell r="B55">
            <v>51</v>
          </cell>
          <cell r="C55" t="str">
            <v>КОЛОШКИН Никита</v>
          </cell>
          <cell r="D55" t="str">
            <v>15.04.2010</v>
          </cell>
          <cell r="E55" t="str">
            <v>III</v>
          </cell>
          <cell r="F55">
            <v>94</v>
          </cell>
          <cell r="G55" t="str">
            <v>Гай</v>
          </cell>
          <cell r="H55" t="str">
            <v>Оренбургская обл.</v>
          </cell>
          <cell r="I55" t="str">
            <v>ПФО</v>
          </cell>
          <cell r="J55" t="str">
            <v>Чуев Я.А., Медянцева Е.А.</v>
          </cell>
          <cell r="K55">
            <v>94</v>
          </cell>
          <cell r="L55">
            <v>0</v>
          </cell>
          <cell r="M55" t="str">
            <v>КОЛОШКИН</v>
          </cell>
          <cell r="N55" t="str">
            <v>Н</v>
          </cell>
          <cell r="O55" t="str">
            <v>КОЛОШКИН Н.</v>
          </cell>
          <cell r="P55" t="str">
            <v>Никита</v>
          </cell>
        </row>
        <row r="56">
          <cell r="A56">
            <v>52</v>
          </cell>
          <cell r="B56">
            <v>52</v>
          </cell>
          <cell r="C56" t="str">
            <v>ЯГОВКИН Александр</v>
          </cell>
          <cell r="D56" t="str">
            <v>22.03.2012</v>
          </cell>
          <cell r="E56" t="str">
            <v>1 юн.</v>
          </cell>
          <cell r="F56">
            <v>90</v>
          </cell>
          <cell r="G56" t="str">
            <v>Самара</v>
          </cell>
          <cell r="H56" t="str">
            <v>Самарская обл.</v>
          </cell>
          <cell r="I56" t="str">
            <v>ПФО</v>
          </cell>
          <cell r="J56" t="str">
            <v>Павленко В.П., Слепенков Р.И.</v>
          </cell>
          <cell r="K56">
            <v>90</v>
          </cell>
          <cell r="L56">
            <v>0</v>
          </cell>
          <cell r="M56" t="str">
            <v>ЯГОВКИН</v>
          </cell>
          <cell r="N56" t="str">
            <v>А</v>
          </cell>
          <cell r="O56" t="str">
            <v>ЯГОВКИН А.</v>
          </cell>
          <cell r="P56" t="str">
            <v>Александр</v>
          </cell>
        </row>
        <row r="57">
          <cell r="A57">
            <v>53</v>
          </cell>
          <cell r="B57">
            <v>53</v>
          </cell>
          <cell r="C57" t="str">
            <v>КРЫЛОВ Дмитрий</v>
          </cell>
          <cell r="D57" t="str">
            <v>17.12.2010</v>
          </cell>
          <cell r="E57" t="str">
            <v>1 юн.</v>
          </cell>
          <cell r="F57">
            <v>88</v>
          </cell>
          <cell r="G57" t="str">
            <v>Екатеринбург</v>
          </cell>
          <cell r="H57" t="str">
            <v>Свердловская обл.</v>
          </cell>
          <cell r="I57" t="str">
            <v>УрФО</v>
          </cell>
          <cell r="J57" t="str">
            <v>Хонина А.С., Артемкин А.А.</v>
          </cell>
          <cell r="K57">
            <v>88</v>
          </cell>
          <cell r="L57">
            <v>0</v>
          </cell>
          <cell r="M57" t="str">
            <v>КРЫЛОВ</v>
          </cell>
          <cell r="N57" t="str">
            <v>Д</v>
          </cell>
          <cell r="O57" t="str">
            <v>КРЫЛОВ Д.</v>
          </cell>
          <cell r="P57" t="str">
            <v>Дмитрий</v>
          </cell>
        </row>
        <row r="58">
          <cell r="A58">
            <v>54</v>
          </cell>
          <cell r="B58">
            <v>54</v>
          </cell>
          <cell r="C58" t="str">
            <v>АБУШАЕВ Ринат</v>
          </cell>
          <cell r="D58" t="str">
            <v>12.03.2010</v>
          </cell>
          <cell r="E58" t="str">
            <v>III</v>
          </cell>
          <cell r="F58">
            <v>83</v>
          </cell>
          <cell r="G58" t="str">
            <v>Казань</v>
          </cell>
          <cell r="H58" t="str">
            <v>Респ. Татарстан</v>
          </cell>
          <cell r="I58" t="str">
            <v>ПФО</v>
          </cell>
          <cell r="J58" t="str">
            <v>Степанова А.А., Кудряшов Р.А.</v>
          </cell>
          <cell r="K58">
            <v>83</v>
          </cell>
          <cell r="L58">
            <v>0</v>
          </cell>
          <cell r="M58" t="str">
            <v>АБУШАЕВ</v>
          </cell>
          <cell r="N58" t="str">
            <v>Р</v>
          </cell>
          <cell r="O58" t="str">
            <v>АБУШАЕВ Р.</v>
          </cell>
          <cell r="P58" t="str">
            <v>Ринат</v>
          </cell>
        </row>
        <row r="59">
          <cell r="A59">
            <v>55</v>
          </cell>
          <cell r="B59">
            <v>55</v>
          </cell>
          <cell r="C59" t="str">
            <v>ФРИДМАН Лев</v>
          </cell>
          <cell r="D59" t="str">
            <v>11.01.2012</v>
          </cell>
          <cell r="E59" t="str">
            <v>1 юн.</v>
          </cell>
          <cell r="F59">
            <v>73</v>
          </cell>
          <cell r="G59" t="str">
            <v>Москва</v>
          </cell>
          <cell r="H59" t="str">
            <v>г. Москва</v>
          </cell>
          <cell r="I59" t="str">
            <v>МОС</v>
          </cell>
          <cell r="J59" t="str">
            <v>Тяпкин С.Е.</v>
          </cell>
          <cell r="K59">
            <v>73</v>
          </cell>
          <cell r="L59">
            <v>0</v>
          </cell>
          <cell r="M59" t="str">
            <v>ФРИДМАН</v>
          </cell>
          <cell r="N59" t="str">
            <v>Л</v>
          </cell>
          <cell r="O59" t="str">
            <v>ФРИДМАН Л.</v>
          </cell>
          <cell r="P59" t="str">
            <v>Лев</v>
          </cell>
        </row>
        <row r="60">
          <cell r="A60">
            <v>56</v>
          </cell>
          <cell r="B60">
            <v>56</v>
          </cell>
          <cell r="C60" t="str">
            <v>РАИМОВ Саид</v>
          </cell>
          <cell r="D60" t="str">
            <v>28.05.2011</v>
          </cell>
          <cell r="E60" t="str">
            <v>III</v>
          </cell>
          <cell r="F60">
            <v>70</v>
          </cell>
          <cell r="G60" t="str">
            <v>Казань</v>
          </cell>
          <cell r="H60" t="str">
            <v>Респ. Татарстан</v>
          </cell>
          <cell r="I60" t="str">
            <v>ПФО</v>
          </cell>
          <cell r="J60" t="str">
            <v>Степанова А.А., Кудряшов Р.А.</v>
          </cell>
          <cell r="K60">
            <v>70</v>
          </cell>
          <cell r="L60">
            <v>0</v>
          </cell>
          <cell r="M60" t="str">
            <v>РАИМОВ</v>
          </cell>
          <cell r="N60" t="str">
            <v>С</v>
          </cell>
          <cell r="O60" t="str">
            <v>РАИМОВ С.</v>
          </cell>
          <cell r="P60" t="str">
            <v>Саид</v>
          </cell>
        </row>
        <row r="61">
          <cell r="A61">
            <v>57</v>
          </cell>
          <cell r="B61">
            <v>57</v>
          </cell>
          <cell r="C61" t="str">
            <v>ТЮПЫШЕВ Максим</v>
          </cell>
          <cell r="D61" t="str">
            <v>13.01.2011</v>
          </cell>
          <cell r="E61" t="str">
            <v>1 юн.</v>
          </cell>
          <cell r="F61">
            <v>70</v>
          </cell>
          <cell r="G61" t="str">
            <v>Челябинск</v>
          </cell>
          <cell r="H61" t="str">
            <v>Челябинская обл.</v>
          </cell>
          <cell r="I61" t="str">
            <v>УрФО</v>
          </cell>
          <cell r="J61" t="str">
            <v>Тарасова Н.Н.</v>
          </cell>
          <cell r="K61">
            <v>70</v>
          </cell>
          <cell r="L61">
            <v>0</v>
          </cell>
          <cell r="M61" t="str">
            <v>ТЮПЫШЕВ</v>
          </cell>
          <cell r="N61" t="str">
            <v>М</v>
          </cell>
          <cell r="O61" t="str">
            <v>ТЮПЫШЕВ М.</v>
          </cell>
          <cell r="P61" t="str">
            <v>Максим</v>
          </cell>
        </row>
        <row r="62">
          <cell r="A62">
            <v>58</v>
          </cell>
          <cell r="B62">
            <v>58</v>
          </cell>
          <cell r="C62" t="str">
            <v>ШАБУРОВ Михаил</v>
          </cell>
          <cell r="D62" t="str">
            <v>10.03.2012</v>
          </cell>
          <cell r="E62" t="str">
            <v>1 юн.</v>
          </cell>
          <cell r="F62">
            <v>65</v>
          </cell>
          <cell r="G62" t="str">
            <v>Пермь</v>
          </cell>
          <cell r="H62" t="str">
            <v>Пермский кр.</v>
          </cell>
          <cell r="I62" t="str">
            <v>ПФО</v>
          </cell>
          <cell r="J62" t="str">
            <v>Подъяпольский Н.П.</v>
          </cell>
          <cell r="K62">
            <v>65</v>
          </cell>
          <cell r="L62">
            <v>0</v>
          </cell>
          <cell r="M62" t="str">
            <v>ШАБУРОВ</v>
          </cell>
          <cell r="N62" t="str">
            <v>М</v>
          </cell>
          <cell r="O62" t="str">
            <v>ШАБУРОВ М.</v>
          </cell>
          <cell r="P62" t="str">
            <v>Михаил</v>
          </cell>
        </row>
        <row r="63">
          <cell r="A63">
            <v>59</v>
          </cell>
          <cell r="B63">
            <v>59</v>
          </cell>
          <cell r="C63" t="str">
            <v>БОЛДОВ Матвей</v>
          </cell>
          <cell r="D63" t="str">
            <v>17.11.2011</v>
          </cell>
          <cell r="E63" t="str">
            <v>II</v>
          </cell>
          <cell r="F63">
            <v>57</v>
          </cell>
          <cell r="G63" t="str">
            <v>Оренбург</v>
          </cell>
          <cell r="H63" t="str">
            <v>Оренбургская обл.</v>
          </cell>
          <cell r="I63" t="str">
            <v>ПФО</v>
          </cell>
          <cell r="J63" t="str">
            <v>Ивонин В.А., Ивонина О.Н.</v>
          </cell>
          <cell r="K63">
            <v>57</v>
          </cell>
          <cell r="L63">
            <v>0</v>
          </cell>
          <cell r="M63" t="str">
            <v>БОЛДОВ</v>
          </cell>
          <cell r="N63" t="str">
            <v>М</v>
          </cell>
          <cell r="O63" t="str">
            <v>БОЛДОВ М.</v>
          </cell>
          <cell r="P63" t="str">
            <v>Матвей</v>
          </cell>
        </row>
        <row r="64">
          <cell r="A64">
            <v>60</v>
          </cell>
          <cell r="B64">
            <v>60</v>
          </cell>
          <cell r="C64" t="str">
            <v>НАГАЕВ Максим</v>
          </cell>
          <cell r="D64" t="str">
            <v>07.08.2010</v>
          </cell>
          <cell r="E64" t="str">
            <v>III</v>
          </cell>
          <cell r="F64">
            <v>54</v>
          </cell>
          <cell r="G64" t="str">
            <v>Тюмень</v>
          </cell>
          <cell r="H64" t="str">
            <v>Тюменская обл.</v>
          </cell>
          <cell r="I64" t="str">
            <v>УрФО</v>
          </cell>
          <cell r="J64" t="str">
            <v>Брус Е.С.</v>
          </cell>
          <cell r="K64">
            <v>54</v>
          </cell>
          <cell r="L64">
            <v>0</v>
          </cell>
          <cell r="M64" t="str">
            <v>НАГАЕВ</v>
          </cell>
          <cell r="N64" t="str">
            <v>М</v>
          </cell>
          <cell r="O64" t="str">
            <v>НАГАЕВ М.</v>
          </cell>
          <cell r="P64" t="str">
            <v>Максим</v>
          </cell>
        </row>
        <row r="65">
          <cell r="A65">
            <v>61</v>
          </cell>
          <cell r="B65">
            <v>61</v>
          </cell>
          <cell r="C65" t="str">
            <v>КИРИЛЛОВ Михаил</v>
          </cell>
          <cell r="D65" t="str">
            <v>16.03.2013</v>
          </cell>
          <cell r="E65" t="str">
            <v>1 юн.</v>
          </cell>
          <cell r="F65">
            <v>48</v>
          </cell>
          <cell r="G65" t="str">
            <v>Чебоксары</v>
          </cell>
          <cell r="H65" t="str">
            <v>Чувашская респ.</v>
          </cell>
          <cell r="I65" t="str">
            <v>ПФО</v>
          </cell>
          <cell r="J65" t="str">
            <v>Кириллова И.В.</v>
          </cell>
          <cell r="K65">
            <v>48</v>
          </cell>
          <cell r="L65">
            <v>0</v>
          </cell>
          <cell r="M65" t="str">
            <v>КИРИЛЛОВ</v>
          </cell>
          <cell r="N65" t="str">
            <v>М</v>
          </cell>
          <cell r="O65" t="str">
            <v>КИРИЛЛОВ М.</v>
          </cell>
          <cell r="P65" t="str">
            <v>Михаил</v>
          </cell>
        </row>
        <row r="66">
          <cell r="A66">
            <v>62</v>
          </cell>
          <cell r="B66">
            <v>62</v>
          </cell>
          <cell r="C66" t="str">
            <v>ФЕЛЬДШАРОВ Никита</v>
          </cell>
          <cell r="D66" t="str">
            <v>06.09.2013</v>
          </cell>
          <cell r="E66" t="str">
            <v>б/р</v>
          </cell>
          <cell r="F66">
            <v>28</v>
          </cell>
          <cell r="G66" t="str">
            <v>Серов</v>
          </cell>
          <cell r="H66" t="str">
            <v>Свердловская обл.</v>
          </cell>
          <cell r="I66" t="str">
            <v>УрФО</v>
          </cell>
          <cell r="J66" t="str">
            <v>Поляков Э.В.</v>
          </cell>
          <cell r="K66">
            <v>28</v>
          </cell>
          <cell r="L66">
            <v>0</v>
          </cell>
          <cell r="M66" t="str">
            <v>ФЕЛЬДШАРОВ</v>
          </cell>
          <cell r="N66" t="str">
            <v>Н</v>
          </cell>
          <cell r="O66" t="str">
            <v>ФЕЛЬДШАРОВ Н.</v>
          </cell>
          <cell r="P66" t="str">
            <v>Никита</v>
          </cell>
        </row>
        <row r="67">
          <cell r="A67">
            <v>63</v>
          </cell>
          <cell r="B67">
            <v>63</v>
          </cell>
          <cell r="C67" t="str">
            <v>БЕРЕЗОВСКИХ Евгений</v>
          </cell>
          <cell r="D67" t="str">
            <v>01.05.2010</v>
          </cell>
          <cell r="E67" t="str">
            <v>1 юн.</v>
          </cell>
          <cell r="F67">
            <v>0</v>
          </cell>
          <cell r="G67" t="str">
            <v xml:space="preserve">Реж </v>
          </cell>
          <cell r="H67" t="str">
            <v>Свердловская обл.</v>
          </cell>
          <cell r="I67" t="str">
            <v>УрФО</v>
          </cell>
          <cell r="J67" t="str">
            <v>Мячков К.Г.</v>
          </cell>
          <cell r="K67">
            <v>0</v>
          </cell>
          <cell r="L67">
            <v>0</v>
          </cell>
          <cell r="M67" t="str">
            <v>БЕРЕЗОВСКИХ</v>
          </cell>
          <cell r="N67" t="str">
            <v>Е</v>
          </cell>
          <cell r="O67" t="str">
            <v>БЕРЕЗОВСКИХ Е.</v>
          </cell>
          <cell r="P67" t="str">
            <v>Евгений</v>
          </cell>
        </row>
        <row r="68">
          <cell r="A68">
            <v>64</v>
          </cell>
          <cell r="B68">
            <v>64</v>
          </cell>
          <cell r="C68" t="str">
            <v>РОМАНОВИЧ Михаил</v>
          </cell>
          <cell r="D68" t="str">
            <v>08.09.2011</v>
          </cell>
          <cell r="E68" t="str">
            <v>III</v>
          </cell>
          <cell r="F68">
            <v>50</v>
          </cell>
          <cell r="G68" t="str">
            <v>Екатеринбург</v>
          </cell>
          <cell r="H68" t="str">
            <v>Свердловская обл.</v>
          </cell>
          <cell r="I68" t="str">
            <v>УрФО</v>
          </cell>
          <cell r="J68" t="str">
            <v>Хонина А.С., Артемкин А.А.</v>
          </cell>
          <cell r="K68">
            <v>50</v>
          </cell>
          <cell r="L68">
            <v>0</v>
          </cell>
          <cell r="M68" t="str">
            <v>РОМАНОВИЧ</v>
          </cell>
          <cell r="N68" t="str">
            <v>М</v>
          </cell>
          <cell r="O68" t="str">
            <v>РОМАНОВИЧ М.</v>
          </cell>
          <cell r="P68" t="str">
            <v>Михаил</v>
          </cell>
        </row>
        <row r="69">
          <cell r="A69" t="str">
            <v>х</v>
          </cell>
          <cell r="B69" t="str">
            <v>Х</v>
          </cell>
          <cell r="C69" t="str">
            <v>Х</v>
          </cell>
          <cell r="D69" t="str">
            <v>Х</v>
          </cell>
          <cell r="E69" t="str">
            <v>Х</v>
          </cell>
          <cell r="F69" t="str">
            <v>Х</v>
          </cell>
          <cell r="G69" t="str">
            <v>Х</v>
          </cell>
          <cell r="H69" t="str">
            <v>Х</v>
          </cell>
          <cell r="I69" t="str">
            <v>Х</v>
          </cell>
          <cell r="J69" t="str">
            <v>Х</v>
          </cell>
          <cell r="K69" t="str">
            <v>Х</v>
          </cell>
          <cell r="L69" t="str">
            <v>Х</v>
          </cell>
          <cell r="M69" t="str">
            <v>Х</v>
          </cell>
          <cell r="N69" t="str">
            <v>Х</v>
          </cell>
          <cell r="O69" t="str">
            <v>Х</v>
          </cell>
          <cell r="P69" t="str">
            <v>Х</v>
          </cell>
        </row>
        <row r="70">
          <cell r="A70" t="str">
            <v>Nr.</v>
          </cell>
          <cell r="B70" t="str">
            <v>№</v>
          </cell>
          <cell r="C70" t="str">
            <v>ФАМИЛИЯ Имя</v>
          </cell>
          <cell r="D70" t="str">
            <v>Дата рожд.</v>
          </cell>
          <cell r="E70" t="str">
            <v>Разр.</v>
          </cell>
          <cell r="F70" t="str">
            <v>Рейт</v>
          </cell>
          <cell r="G70" t="str">
            <v>Территория</v>
          </cell>
          <cell r="H70" t="str">
            <v>Субъект Федерации</v>
          </cell>
          <cell r="I70" t="str">
            <v>ФО</v>
          </cell>
          <cell r="J70" t="str">
            <v>Личный тренер</v>
          </cell>
          <cell r="K70" t="str">
            <v>Рейт</v>
          </cell>
          <cell r="L70">
            <v>0</v>
          </cell>
          <cell r="M70" t="str">
            <v>ФАМИЛИЯ</v>
          </cell>
          <cell r="N70" t="str">
            <v>И</v>
          </cell>
          <cell r="O70" t="str">
            <v>ФАМИЛИЯ И.</v>
          </cell>
          <cell r="P70" t="str">
            <v>Имя</v>
          </cell>
        </row>
        <row r="71">
          <cell r="A71">
            <v>101</v>
          </cell>
          <cell r="B71">
            <v>1</v>
          </cell>
          <cell r="C71" t="str">
            <v>МАКСИМОВА Мария</v>
          </cell>
          <cell r="D71" t="str">
            <v>14.01.2010</v>
          </cell>
          <cell r="E71" t="str">
            <v>II</v>
          </cell>
          <cell r="F71">
            <v>533</v>
          </cell>
          <cell r="G71" t="str">
            <v>Москва</v>
          </cell>
          <cell r="H71" t="str">
            <v>г. Москва</v>
          </cell>
          <cell r="I71" t="str">
            <v>МОС</v>
          </cell>
          <cell r="J71" t="str">
            <v>Шевцова Ю.В., Шулимова Т.В.</v>
          </cell>
          <cell r="K71">
            <v>533</v>
          </cell>
          <cell r="L71">
            <v>0</v>
          </cell>
          <cell r="M71" t="str">
            <v>МАКСИМОВА</v>
          </cell>
          <cell r="N71" t="str">
            <v>М</v>
          </cell>
          <cell r="O71" t="str">
            <v>МАКСИМОВА М.</v>
          </cell>
          <cell r="P71" t="str">
            <v>Мария</v>
          </cell>
        </row>
        <row r="72">
          <cell r="A72">
            <v>102</v>
          </cell>
          <cell r="B72">
            <v>2</v>
          </cell>
          <cell r="C72" t="str">
            <v>ЗНАМЕНСКАЯ Елена</v>
          </cell>
          <cell r="D72" t="str">
            <v>14.11.2010</v>
          </cell>
          <cell r="E72" t="str">
            <v>III</v>
          </cell>
          <cell r="F72">
            <v>444</v>
          </cell>
          <cell r="G72" t="str">
            <v>С.-Петербург</v>
          </cell>
          <cell r="H72" t="str">
            <v>г. Санкт-Петербург</v>
          </cell>
          <cell r="I72" t="str">
            <v>С-П</v>
          </cell>
          <cell r="J72" t="str">
            <v>Трушкин Е.В., Трушкина О.Г.</v>
          </cell>
          <cell r="K72">
            <v>444</v>
          </cell>
          <cell r="L72">
            <v>0</v>
          </cell>
          <cell r="M72" t="str">
            <v>ЗНАМЕНСКАЯ</v>
          </cell>
          <cell r="N72" t="str">
            <v>Е</v>
          </cell>
          <cell r="O72" t="str">
            <v>ЗНАМЕНСКАЯ Е.</v>
          </cell>
          <cell r="P72" t="str">
            <v>Елена</v>
          </cell>
        </row>
        <row r="73">
          <cell r="A73">
            <v>103</v>
          </cell>
          <cell r="B73">
            <v>3</v>
          </cell>
          <cell r="C73" t="str">
            <v>ТОЛМАЧЕВА Варвара</v>
          </cell>
          <cell r="D73" t="str">
            <v>11.07.2011</v>
          </cell>
          <cell r="E73" t="str">
            <v>I</v>
          </cell>
          <cell r="F73">
            <v>391</v>
          </cell>
          <cell r="G73" t="str">
            <v>Сорочинск</v>
          </cell>
          <cell r="H73" t="str">
            <v>Оренбургская обл.</v>
          </cell>
          <cell r="I73" t="str">
            <v>ПФО</v>
          </cell>
          <cell r="J73" t="str">
            <v>Адеянов Д.В., Соплякова М.А.</v>
          </cell>
          <cell r="K73">
            <v>391</v>
          </cell>
          <cell r="L73">
            <v>0</v>
          </cell>
          <cell r="M73" t="str">
            <v>ТОЛМАЧЕВА</v>
          </cell>
          <cell r="N73" t="str">
            <v>В</v>
          </cell>
          <cell r="O73" t="str">
            <v>ТОЛМАЧЕВА В.</v>
          </cell>
          <cell r="P73" t="str">
            <v>Варвара</v>
          </cell>
        </row>
        <row r="74">
          <cell r="A74">
            <v>104</v>
          </cell>
          <cell r="B74">
            <v>4</v>
          </cell>
          <cell r="C74" t="str">
            <v>ВИНОГРАДОВА Мария</v>
          </cell>
          <cell r="D74" t="str">
            <v>19.02.2010</v>
          </cell>
          <cell r="E74" t="str">
            <v>II</v>
          </cell>
          <cell r="F74">
            <v>389</v>
          </cell>
          <cell r="G74" t="str">
            <v>Москва</v>
          </cell>
          <cell r="H74" t="str">
            <v>г. Москва</v>
          </cell>
          <cell r="I74" t="str">
            <v>МОС</v>
          </cell>
          <cell r="J74" t="str">
            <v>Виноградов А.В.</v>
          </cell>
          <cell r="K74">
            <v>389</v>
          </cell>
          <cell r="L74">
            <v>0</v>
          </cell>
          <cell r="M74" t="str">
            <v>ВИНОГРАДОВА</v>
          </cell>
          <cell r="N74" t="str">
            <v>М</v>
          </cell>
          <cell r="O74" t="str">
            <v>ВИНОГРАДОВА М.</v>
          </cell>
          <cell r="P74" t="str">
            <v>Мария</v>
          </cell>
        </row>
        <row r="75">
          <cell r="A75">
            <v>105</v>
          </cell>
          <cell r="B75">
            <v>5</v>
          </cell>
          <cell r="C75" t="str">
            <v>РОМАНЧИКОВА Полина</v>
          </cell>
          <cell r="D75" t="str">
            <v>28.03.2010</v>
          </cell>
          <cell r="E75" t="str">
            <v>II</v>
          </cell>
          <cell r="F75">
            <v>367</v>
          </cell>
          <cell r="G75" t="str">
            <v>Москва</v>
          </cell>
          <cell r="H75" t="str">
            <v>г. Москва</v>
          </cell>
          <cell r="I75" t="str">
            <v>МОС</v>
          </cell>
          <cell r="J75" t="str">
            <v>Шевцова Ю.В., Шулимова Т.В.</v>
          </cell>
          <cell r="K75">
            <v>367</v>
          </cell>
          <cell r="L75">
            <v>0</v>
          </cell>
          <cell r="M75" t="str">
            <v>РОМАНЧИКОВА</v>
          </cell>
          <cell r="N75" t="str">
            <v>П</v>
          </cell>
          <cell r="O75" t="str">
            <v>РОМАНЧИКОВА П.</v>
          </cell>
          <cell r="P75" t="str">
            <v>Полина</v>
          </cell>
        </row>
        <row r="76">
          <cell r="A76">
            <v>106</v>
          </cell>
          <cell r="B76">
            <v>6</v>
          </cell>
          <cell r="C76" t="str">
            <v>ИЛИМБЕТОВА Амина</v>
          </cell>
          <cell r="D76" t="str">
            <v>14.03.2011</v>
          </cell>
          <cell r="E76" t="str">
            <v>II</v>
          </cell>
          <cell r="F76">
            <v>365</v>
          </cell>
          <cell r="G76" t="str">
            <v>Оренбург</v>
          </cell>
          <cell r="H76" t="str">
            <v>Оренбургская обл.</v>
          </cell>
          <cell r="I76" t="str">
            <v>ПФО</v>
          </cell>
          <cell r="J76" t="str">
            <v>Азважинский С.В., Ахметов Е.А., Широкова Г.Н.</v>
          </cell>
          <cell r="K76">
            <v>365</v>
          </cell>
          <cell r="L76">
            <v>0</v>
          </cell>
          <cell r="M76" t="str">
            <v>ИЛИМБЕТОВА</v>
          </cell>
          <cell r="N76" t="str">
            <v>А</v>
          </cell>
          <cell r="O76" t="str">
            <v>ИЛИМБЕТОВА А.</v>
          </cell>
          <cell r="P76" t="str">
            <v>Амина</v>
          </cell>
        </row>
        <row r="77">
          <cell r="A77">
            <v>107</v>
          </cell>
          <cell r="B77">
            <v>7</v>
          </cell>
          <cell r="C77" t="str">
            <v>РОМАНЧИКОВА Марина</v>
          </cell>
          <cell r="D77" t="str">
            <v>28.03.2010</v>
          </cell>
          <cell r="E77" t="str">
            <v>III</v>
          </cell>
          <cell r="F77">
            <v>326</v>
          </cell>
          <cell r="G77" t="str">
            <v>Москва</v>
          </cell>
          <cell r="H77" t="str">
            <v>г. Москва</v>
          </cell>
          <cell r="I77" t="str">
            <v>МОС</v>
          </cell>
          <cell r="J77" t="str">
            <v>Шевцова Ю.В., Шулимова Т.В.</v>
          </cell>
          <cell r="K77">
            <v>326</v>
          </cell>
          <cell r="L77">
            <v>0</v>
          </cell>
          <cell r="M77" t="str">
            <v>РОМАНЧИКОВА</v>
          </cell>
          <cell r="N77" t="str">
            <v>М</v>
          </cell>
          <cell r="O77" t="str">
            <v>РОМАНЧИКОВА М.</v>
          </cell>
          <cell r="P77" t="str">
            <v>Марина</v>
          </cell>
        </row>
        <row r="78">
          <cell r="A78">
            <v>108</v>
          </cell>
          <cell r="B78">
            <v>8</v>
          </cell>
          <cell r="C78" t="str">
            <v>УСМАНОВА Алиса</v>
          </cell>
          <cell r="D78" t="str">
            <v>06.03.2011</v>
          </cell>
          <cell r="E78" t="str">
            <v>II</v>
          </cell>
          <cell r="F78">
            <v>301</v>
          </cell>
          <cell r="G78" t="str">
            <v>Оренбург</v>
          </cell>
          <cell r="H78" t="str">
            <v>Оренбургская обл.</v>
          </cell>
          <cell r="I78" t="str">
            <v>ПФО</v>
          </cell>
          <cell r="J78" t="str">
            <v>Азважинский С.В., Ахметов Е.А., Широкова Г.Н.</v>
          </cell>
          <cell r="K78">
            <v>301</v>
          </cell>
          <cell r="L78">
            <v>0</v>
          </cell>
          <cell r="M78" t="str">
            <v>УСМАНОВА</v>
          </cell>
          <cell r="N78" t="str">
            <v>А</v>
          </cell>
          <cell r="O78" t="str">
            <v>УСМАНОВА А.</v>
          </cell>
          <cell r="P78" t="str">
            <v>Алиса</v>
          </cell>
        </row>
        <row r="79">
          <cell r="A79">
            <v>109</v>
          </cell>
          <cell r="B79">
            <v>9</v>
          </cell>
          <cell r="C79" t="str">
            <v>КОНДРАТЬЕВА Александра</v>
          </cell>
          <cell r="D79" t="str">
            <v>25.03.2010</v>
          </cell>
          <cell r="E79" t="str">
            <v>1 юн.</v>
          </cell>
          <cell r="F79">
            <v>275</v>
          </cell>
          <cell r="G79" t="str">
            <v>С.-Петербург</v>
          </cell>
          <cell r="H79" t="str">
            <v>г. Санкт-Петербург</v>
          </cell>
          <cell r="I79" t="str">
            <v>С-П</v>
          </cell>
          <cell r="J79" t="str">
            <v>Трушкин Е.В., Трушкина О.Г.</v>
          </cell>
          <cell r="K79">
            <v>275</v>
          </cell>
          <cell r="L79">
            <v>0</v>
          </cell>
          <cell r="M79" t="str">
            <v>КОНДРАТЬЕВА</v>
          </cell>
          <cell r="N79" t="str">
            <v>А</v>
          </cell>
          <cell r="O79" t="str">
            <v>КОНДРАТЬЕВА А.</v>
          </cell>
          <cell r="P79" t="str">
            <v>Александра</v>
          </cell>
        </row>
        <row r="80">
          <cell r="A80">
            <v>110</v>
          </cell>
          <cell r="B80">
            <v>10</v>
          </cell>
          <cell r="C80" t="str">
            <v>ПОПОВА Маргарита</v>
          </cell>
          <cell r="D80" t="str">
            <v>18.04.2010</v>
          </cell>
          <cell r="E80" t="str">
            <v>II</v>
          </cell>
          <cell r="F80">
            <v>255</v>
          </cell>
          <cell r="G80" t="str">
            <v>Оренбург</v>
          </cell>
          <cell r="H80" t="str">
            <v>Оренбургская обл.</v>
          </cell>
          <cell r="I80" t="str">
            <v>ПФО</v>
          </cell>
          <cell r="J80" t="str">
            <v>Ивонин В.А., Памшев Н.Ю., Ивонина О.Н.</v>
          </cell>
          <cell r="K80">
            <v>255</v>
          </cell>
          <cell r="L80">
            <v>0</v>
          </cell>
          <cell r="M80" t="str">
            <v>ПОПОВА</v>
          </cell>
          <cell r="N80" t="str">
            <v>М</v>
          </cell>
          <cell r="O80" t="str">
            <v>ПОПОВА М.</v>
          </cell>
          <cell r="P80" t="str">
            <v>Маргарита</v>
          </cell>
        </row>
        <row r="81">
          <cell r="A81">
            <v>111</v>
          </cell>
          <cell r="B81">
            <v>11</v>
          </cell>
          <cell r="C81" t="str">
            <v>БРЕГИНА София</v>
          </cell>
          <cell r="D81" t="str">
            <v>15.06.2010</v>
          </cell>
          <cell r="E81" t="str">
            <v>II</v>
          </cell>
          <cell r="F81">
            <v>246</v>
          </cell>
          <cell r="G81" t="str">
            <v>Екатеринбург</v>
          </cell>
          <cell r="H81" t="str">
            <v>Свердловская обл.</v>
          </cell>
          <cell r="I81" t="str">
            <v>УрФО</v>
          </cell>
          <cell r="J81" t="str">
            <v>Хонина А.С., Хонин С.С.</v>
          </cell>
          <cell r="K81">
            <v>246</v>
          </cell>
          <cell r="L81">
            <v>0</v>
          </cell>
          <cell r="M81" t="str">
            <v>БРЕГИНА</v>
          </cell>
          <cell r="N81" t="str">
            <v>С</v>
          </cell>
          <cell r="O81" t="str">
            <v>БРЕГИНА С.</v>
          </cell>
          <cell r="P81" t="str">
            <v>София</v>
          </cell>
        </row>
        <row r="82">
          <cell r="A82">
            <v>112</v>
          </cell>
          <cell r="B82">
            <v>12</v>
          </cell>
          <cell r="C82" t="str">
            <v>КИЗИМОВА Ульяна</v>
          </cell>
          <cell r="D82" t="str">
            <v>25.08.2011</v>
          </cell>
          <cell r="E82" t="str">
            <v>II</v>
          </cell>
          <cell r="F82">
            <v>237</v>
          </cell>
          <cell r="G82" t="str">
            <v>Оренбург</v>
          </cell>
          <cell r="H82" t="str">
            <v>Оренбургская обл.</v>
          </cell>
          <cell r="I82" t="str">
            <v>ПФО</v>
          </cell>
          <cell r="J82" t="str">
            <v>Борисенко А.С., Андрианов С.В., Адеянов Д.В.</v>
          </cell>
          <cell r="K82">
            <v>237</v>
          </cell>
          <cell r="L82">
            <v>0</v>
          </cell>
          <cell r="M82" t="str">
            <v>КИЗИМОВА</v>
          </cell>
          <cell r="N82" t="str">
            <v>У</v>
          </cell>
          <cell r="O82" t="str">
            <v>КИЗИМОВА У.</v>
          </cell>
          <cell r="P82" t="str">
            <v>Ульяна</v>
          </cell>
        </row>
        <row r="83">
          <cell r="A83">
            <v>113</v>
          </cell>
          <cell r="B83">
            <v>13</v>
          </cell>
          <cell r="C83" t="str">
            <v>ХАРСУН Эмилия</v>
          </cell>
          <cell r="D83" t="str">
            <v>11.04.2011</v>
          </cell>
          <cell r="E83" t="str">
            <v>III</v>
          </cell>
          <cell r="F83">
            <v>228</v>
          </cell>
          <cell r="G83" t="str">
            <v>Балаково</v>
          </cell>
          <cell r="H83" t="str">
            <v>Саратовская обл.</v>
          </cell>
          <cell r="I83" t="str">
            <v>ПФО</v>
          </cell>
          <cell r="J83" t="str">
            <v>Ермолаева Т.В., Мухин А.В.</v>
          </cell>
          <cell r="K83">
            <v>228</v>
          </cell>
          <cell r="L83">
            <v>0</v>
          </cell>
          <cell r="M83" t="str">
            <v>ХАРСУН</v>
          </cell>
          <cell r="N83" t="str">
            <v>Э</v>
          </cell>
          <cell r="O83" t="str">
            <v>ХАРСУН Э.</v>
          </cell>
          <cell r="P83" t="str">
            <v>Эмилия</v>
          </cell>
        </row>
        <row r="84">
          <cell r="A84">
            <v>114</v>
          </cell>
          <cell r="B84">
            <v>14</v>
          </cell>
          <cell r="C84" t="str">
            <v>ХАРЛОВА Дарья</v>
          </cell>
          <cell r="D84" t="str">
            <v>02.10.2012</v>
          </cell>
          <cell r="E84" t="str">
            <v>II</v>
          </cell>
          <cell r="F84">
            <v>223</v>
          </cell>
          <cell r="G84" t="str">
            <v>Томск</v>
          </cell>
          <cell r="H84" t="str">
            <v>Томская обл.</v>
          </cell>
          <cell r="I84" t="str">
            <v>СФО</v>
          </cell>
          <cell r="J84" t="str">
            <v>Харлов Р.В.</v>
          </cell>
          <cell r="K84">
            <v>223</v>
          </cell>
          <cell r="L84">
            <v>0</v>
          </cell>
          <cell r="M84" t="str">
            <v>ХАРЛОВА</v>
          </cell>
          <cell r="N84" t="str">
            <v>Д</v>
          </cell>
          <cell r="O84" t="str">
            <v>ХАРЛОВА Д.</v>
          </cell>
          <cell r="P84" t="str">
            <v>Дарья</v>
          </cell>
        </row>
        <row r="85">
          <cell r="A85">
            <v>115</v>
          </cell>
          <cell r="B85">
            <v>15</v>
          </cell>
          <cell r="C85" t="str">
            <v>ЖАДЬКО Яна</v>
          </cell>
          <cell r="D85">
            <v>40549</v>
          </cell>
          <cell r="E85" t="str">
            <v>II</v>
          </cell>
          <cell r="F85">
            <v>220</v>
          </cell>
          <cell r="G85" t="str">
            <v>Минск</v>
          </cell>
          <cell r="H85" t="str">
            <v>РЕСПУБЛИКА БЕЛАРУСЬ</v>
          </cell>
          <cell r="I85" t="str">
            <v>БЕЛ</v>
          </cell>
          <cell r="J85" t="str">
            <v>Кудина С.Н.</v>
          </cell>
          <cell r="K85">
            <v>220</v>
          </cell>
          <cell r="L85">
            <v>0</v>
          </cell>
          <cell r="M85" t="str">
            <v>ЖАДЬКО</v>
          </cell>
          <cell r="N85" t="str">
            <v>Я</v>
          </cell>
          <cell r="O85" t="str">
            <v>ЖАДЬКО Я.</v>
          </cell>
          <cell r="P85" t="str">
            <v>Яна</v>
          </cell>
        </row>
        <row r="86">
          <cell r="A86">
            <v>116</v>
          </cell>
          <cell r="B86">
            <v>16</v>
          </cell>
          <cell r="C86" t="str">
            <v>КОПЫЛОВА Полина</v>
          </cell>
          <cell r="D86" t="str">
            <v>19.10.2011</v>
          </cell>
          <cell r="E86" t="str">
            <v>III</v>
          </cell>
          <cell r="F86">
            <v>220</v>
          </cell>
          <cell r="G86" t="str">
            <v>Калининград</v>
          </cell>
          <cell r="H86" t="str">
            <v>Калининградская обл.</v>
          </cell>
          <cell r="I86" t="str">
            <v>СЗФО</v>
          </cell>
          <cell r="J86" t="str">
            <v>Тесля О.И.</v>
          </cell>
          <cell r="K86">
            <v>220</v>
          </cell>
          <cell r="L86">
            <v>0</v>
          </cell>
          <cell r="M86" t="str">
            <v>КОПЫЛОВА</v>
          </cell>
          <cell r="N86" t="str">
            <v>П</v>
          </cell>
          <cell r="O86" t="str">
            <v>КОПЫЛОВА П.</v>
          </cell>
          <cell r="P86" t="str">
            <v>Полина</v>
          </cell>
        </row>
        <row r="87">
          <cell r="A87">
            <v>117</v>
          </cell>
          <cell r="B87">
            <v>17</v>
          </cell>
          <cell r="C87" t="str">
            <v>ЛАВРИНОВИЧ Аурика</v>
          </cell>
          <cell r="D87">
            <v>40202</v>
          </cell>
          <cell r="E87" t="str">
            <v>II</v>
          </cell>
          <cell r="F87">
            <v>220</v>
          </cell>
          <cell r="G87" t="str">
            <v>Нальчик</v>
          </cell>
          <cell r="H87" t="str">
            <v>Кабардино-Балкарская респ.</v>
          </cell>
          <cell r="I87" t="str">
            <v>СКФО</v>
          </cell>
          <cell r="J87" t="str">
            <v>Битюцкая И.И.</v>
          </cell>
          <cell r="K87">
            <v>220</v>
          </cell>
          <cell r="L87">
            <v>0</v>
          </cell>
          <cell r="M87" t="str">
            <v>ЛАВРИНОВИЧ</v>
          </cell>
          <cell r="N87" t="str">
            <v>А</v>
          </cell>
          <cell r="O87" t="str">
            <v>ЛАВРИНОВИЧ А.</v>
          </cell>
          <cell r="P87" t="str">
            <v>Аурика</v>
          </cell>
        </row>
        <row r="88">
          <cell r="A88">
            <v>118</v>
          </cell>
          <cell r="B88">
            <v>18</v>
          </cell>
          <cell r="C88" t="str">
            <v>ДЫКИНА Анна</v>
          </cell>
          <cell r="D88" t="str">
            <v>15.12.2010</v>
          </cell>
          <cell r="E88" t="str">
            <v>II</v>
          </cell>
          <cell r="F88">
            <v>217</v>
          </cell>
          <cell r="G88" t="str">
            <v>Казань</v>
          </cell>
          <cell r="H88" t="str">
            <v>Респ. Татарстан</v>
          </cell>
          <cell r="I88" t="str">
            <v>ПФО</v>
          </cell>
          <cell r="J88" t="str">
            <v>Тихонов В.А., Шахова Ю.А.</v>
          </cell>
          <cell r="K88">
            <v>217</v>
          </cell>
          <cell r="L88">
            <v>0</v>
          </cell>
          <cell r="M88" t="str">
            <v>ДЫКИНА</v>
          </cell>
          <cell r="N88" t="str">
            <v>А</v>
          </cell>
          <cell r="O88" t="str">
            <v>ДЫКИНА А.</v>
          </cell>
          <cell r="P88" t="str">
            <v>Анна</v>
          </cell>
        </row>
        <row r="89">
          <cell r="A89">
            <v>119</v>
          </cell>
          <cell r="B89">
            <v>19</v>
          </cell>
          <cell r="C89" t="str">
            <v>ЛАКЕЕВА Анастасия</v>
          </cell>
          <cell r="D89" t="str">
            <v>31.03.2012</v>
          </cell>
          <cell r="E89" t="str">
            <v>1 юн.</v>
          </cell>
          <cell r="F89">
            <v>215</v>
          </cell>
          <cell r="G89" t="str">
            <v>Ильинский</v>
          </cell>
          <cell r="H89" t="str">
            <v>Московская обл.</v>
          </cell>
          <cell r="I89" t="str">
            <v>ЦФО</v>
          </cell>
          <cell r="J89" t="str">
            <v>Лакеев А.Б., Краева М.В.</v>
          </cell>
          <cell r="K89">
            <v>215</v>
          </cell>
          <cell r="L89">
            <v>0</v>
          </cell>
          <cell r="M89" t="str">
            <v>ЛАКЕЕВА</v>
          </cell>
          <cell r="N89" t="str">
            <v>А</v>
          </cell>
          <cell r="O89" t="str">
            <v>ЛАКЕЕВА А.</v>
          </cell>
          <cell r="P89" t="str">
            <v>Анастасия</v>
          </cell>
        </row>
        <row r="90">
          <cell r="A90">
            <v>120</v>
          </cell>
          <cell r="B90">
            <v>20</v>
          </cell>
          <cell r="C90" t="str">
            <v>ПРИВАЛОВА Каролина</v>
          </cell>
          <cell r="D90" t="str">
            <v>31.08.2010</v>
          </cell>
          <cell r="E90" t="str">
            <v>1 юн.</v>
          </cell>
          <cell r="F90">
            <v>210</v>
          </cell>
          <cell r="G90" t="str">
            <v>Екатеринбург</v>
          </cell>
          <cell r="H90" t="str">
            <v>Свердловская обл.</v>
          </cell>
          <cell r="I90" t="str">
            <v>УрФО</v>
          </cell>
          <cell r="J90" t="str">
            <v>Хонина А.С., Артемкин А.А.</v>
          </cell>
          <cell r="K90">
            <v>210</v>
          </cell>
          <cell r="L90">
            <v>0</v>
          </cell>
          <cell r="M90" t="str">
            <v>ПРИВАЛОВА</v>
          </cell>
          <cell r="N90" t="str">
            <v>К</v>
          </cell>
          <cell r="O90" t="str">
            <v>ПРИВАЛОВА К.</v>
          </cell>
          <cell r="P90" t="str">
            <v>Каролина</v>
          </cell>
        </row>
        <row r="91">
          <cell r="A91">
            <v>121</v>
          </cell>
          <cell r="B91">
            <v>21</v>
          </cell>
          <cell r="C91" t="str">
            <v>АННЕНКОВА Агата</v>
          </cell>
          <cell r="D91" t="str">
            <v>09.05.2010</v>
          </cell>
          <cell r="E91" t="str">
            <v>II</v>
          </cell>
          <cell r="F91">
            <v>197</v>
          </cell>
          <cell r="G91" t="str">
            <v>Оренбург</v>
          </cell>
          <cell r="H91" t="str">
            <v>Оренбургская обл.</v>
          </cell>
          <cell r="I91" t="str">
            <v>ПФО</v>
          </cell>
          <cell r="J91" t="str">
            <v>Цпин П.А., Симонов В.В., Ширяева С.П.</v>
          </cell>
          <cell r="K91">
            <v>197</v>
          </cell>
          <cell r="L91">
            <v>0</v>
          </cell>
          <cell r="M91" t="str">
            <v>АННЕНКОВА</v>
          </cell>
          <cell r="N91" t="str">
            <v>А</v>
          </cell>
          <cell r="O91" t="str">
            <v>АННЕНКОВА А.</v>
          </cell>
          <cell r="P91" t="str">
            <v>Агата</v>
          </cell>
        </row>
        <row r="92">
          <cell r="A92">
            <v>122</v>
          </cell>
          <cell r="B92">
            <v>22</v>
          </cell>
          <cell r="C92" t="str">
            <v>ДРОЗДОВА Екатерина</v>
          </cell>
          <cell r="D92" t="str">
            <v>24.11.2011</v>
          </cell>
          <cell r="E92" t="str">
            <v>III</v>
          </cell>
          <cell r="F92">
            <v>190</v>
          </cell>
          <cell r="G92" t="str">
            <v>Москва</v>
          </cell>
          <cell r="H92" t="str">
            <v>г. Москва</v>
          </cell>
          <cell r="I92" t="str">
            <v>МОС</v>
          </cell>
          <cell r="J92" t="str">
            <v>Крутова М.Е.</v>
          </cell>
          <cell r="K92">
            <v>190</v>
          </cell>
          <cell r="L92">
            <v>0</v>
          </cell>
          <cell r="M92" t="str">
            <v>ДРОЗДОВА</v>
          </cell>
          <cell r="N92" t="str">
            <v>Е</v>
          </cell>
          <cell r="O92" t="str">
            <v>ДРОЗДОВА Е.</v>
          </cell>
          <cell r="P92" t="str">
            <v>Екатерина</v>
          </cell>
        </row>
        <row r="93">
          <cell r="A93">
            <v>123</v>
          </cell>
          <cell r="B93">
            <v>23</v>
          </cell>
          <cell r="C93" t="str">
            <v>ПЧЕЛА Валерия</v>
          </cell>
          <cell r="D93" t="str">
            <v>29.03.2011</v>
          </cell>
          <cell r="E93" t="str">
            <v>II</v>
          </cell>
          <cell r="F93">
            <v>174</v>
          </cell>
          <cell r="G93" t="str">
            <v>Оренбург</v>
          </cell>
          <cell r="H93" t="str">
            <v>Оренбургская обл.</v>
          </cell>
          <cell r="I93" t="str">
            <v>ПФО</v>
          </cell>
          <cell r="J93" t="str">
            <v>Цпин П.А., Симонов В.В., Ширяева С.П.</v>
          </cell>
          <cell r="K93">
            <v>174</v>
          </cell>
          <cell r="L93">
            <v>0</v>
          </cell>
          <cell r="M93" t="str">
            <v>ПЧЕЛА</v>
          </cell>
          <cell r="N93" t="str">
            <v>В</v>
          </cell>
          <cell r="O93" t="str">
            <v>ПЧЕЛА В.</v>
          </cell>
          <cell r="P93" t="str">
            <v>Валерия</v>
          </cell>
        </row>
        <row r="94">
          <cell r="A94">
            <v>124</v>
          </cell>
          <cell r="B94">
            <v>24</v>
          </cell>
          <cell r="C94" t="str">
            <v>ХРАМОВА Екатерина</v>
          </cell>
          <cell r="D94" t="str">
            <v>08.08.2010</v>
          </cell>
          <cell r="E94" t="str">
            <v>II</v>
          </cell>
          <cell r="F94">
            <v>164</v>
          </cell>
          <cell r="G94" t="str">
            <v>Москва</v>
          </cell>
          <cell r="H94" t="str">
            <v>г. Москва</v>
          </cell>
          <cell r="I94" t="str">
            <v>МОС</v>
          </cell>
          <cell r="J94" t="str">
            <v>Тяпкин С.Е.</v>
          </cell>
          <cell r="K94">
            <v>164</v>
          </cell>
          <cell r="L94">
            <v>0</v>
          </cell>
          <cell r="M94" t="str">
            <v>ХРАМОВА</v>
          </cell>
          <cell r="N94" t="str">
            <v>Е</v>
          </cell>
          <cell r="O94" t="str">
            <v>ХРАМОВА Е.</v>
          </cell>
          <cell r="P94" t="str">
            <v>Екатерина</v>
          </cell>
        </row>
        <row r="95">
          <cell r="A95">
            <v>125</v>
          </cell>
          <cell r="B95">
            <v>25</v>
          </cell>
          <cell r="C95" t="str">
            <v>КОПЕЙКИНА Мария</v>
          </cell>
          <cell r="D95" t="str">
            <v>22.02.2010</v>
          </cell>
          <cell r="E95" t="str">
            <v>1 юн.</v>
          </cell>
          <cell r="F95">
            <v>160</v>
          </cell>
          <cell r="G95" t="str">
            <v>С.-Петербург</v>
          </cell>
          <cell r="H95" t="str">
            <v>г. Санкт-Петербург</v>
          </cell>
          <cell r="I95" t="str">
            <v>С-П</v>
          </cell>
          <cell r="J95" t="str">
            <v>Щесюк В.Д., Чекуров Д.В.</v>
          </cell>
          <cell r="K95">
            <v>160</v>
          </cell>
          <cell r="L95">
            <v>0</v>
          </cell>
          <cell r="M95" t="str">
            <v>КОПЕЙКИНА</v>
          </cell>
          <cell r="N95" t="str">
            <v>М</v>
          </cell>
          <cell r="O95" t="str">
            <v>КОПЕЙКИНА М.</v>
          </cell>
          <cell r="P95" t="str">
            <v>Мария</v>
          </cell>
        </row>
        <row r="96">
          <cell r="A96">
            <v>126</v>
          </cell>
          <cell r="B96">
            <v>26</v>
          </cell>
          <cell r="C96" t="str">
            <v>АНТИПОВА Виктория</v>
          </cell>
          <cell r="D96" t="str">
            <v>07.08.2010</v>
          </cell>
          <cell r="E96" t="str">
            <v>1 юн.</v>
          </cell>
          <cell r="F96">
            <v>159</v>
          </cell>
          <cell r="G96" t="str">
            <v>С.-Петербург</v>
          </cell>
          <cell r="H96" t="str">
            <v>г. Санкт-Петербург</v>
          </cell>
          <cell r="I96" t="str">
            <v>С-П</v>
          </cell>
          <cell r="J96" t="str">
            <v>Хорошилова Е.В., Литвиненко Е.И.</v>
          </cell>
          <cell r="K96">
            <v>159</v>
          </cell>
          <cell r="L96">
            <v>0</v>
          </cell>
          <cell r="M96" t="str">
            <v>АНТИПОВА</v>
          </cell>
          <cell r="N96" t="str">
            <v>В</v>
          </cell>
          <cell r="O96" t="str">
            <v>АНТИПОВА В.</v>
          </cell>
          <cell r="P96" t="str">
            <v>Виктория</v>
          </cell>
        </row>
        <row r="97">
          <cell r="A97">
            <v>127</v>
          </cell>
          <cell r="B97">
            <v>27</v>
          </cell>
          <cell r="C97" t="str">
            <v>КУЗНЕЦОВА Дарья</v>
          </cell>
          <cell r="D97">
            <v>40942</v>
          </cell>
          <cell r="E97" t="str">
            <v>2 юн.</v>
          </cell>
          <cell r="F97">
            <v>157</v>
          </cell>
          <cell r="G97" t="str">
            <v>Майкоп</v>
          </cell>
          <cell r="H97" t="str">
            <v>Респ. Адыгея</v>
          </cell>
          <cell r="I97" t="str">
            <v>ЮФО</v>
          </cell>
          <cell r="J97" t="str">
            <v>Асоцкий И.Н.</v>
          </cell>
          <cell r="K97">
            <v>157</v>
          </cell>
          <cell r="L97">
            <v>0</v>
          </cell>
          <cell r="M97" t="str">
            <v>КУЗНЕЦОВА</v>
          </cell>
          <cell r="N97" t="str">
            <v>Д</v>
          </cell>
          <cell r="O97" t="str">
            <v>КУЗНЕЦОВА Д.</v>
          </cell>
          <cell r="P97" t="str">
            <v>Дарья</v>
          </cell>
        </row>
        <row r="98">
          <cell r="A98">
            <v>128</v>
          </cell>
          <cell r="B98">
            <v>28</v>
          </cell>
          <cell r="C98" t="str">
            <v>АФАНАСЬЕВА София</v>
          </cell>
          <cell r="D98" t="str">
            <v>07.06.2010</v>
          </cell>
          <cell r="E98" t="str">
            <v>III</v>
          </cell>
          <cell r="F98">
            <v>156</v>
          </cell>
          <cell r="G98" t="str">
            <v>Семибратово</v>
          </cell>
          <cell r="H98" t="str">
            <v>Ярославская обл.</v>
          </cell>
          <cell r="I98" t="str">
            <v>ЦФО</v>
          </cell>
          <cell r="J98" t="str">
            <v>Минина О.В., Корсаков Е.В.</v>
          </cell>
          <cell r="K98">
            <v>156</v>
          </cell>
          <cell r="L98">
            <v>0</v>
          </cell>
          <cell r="M98" t="str">
            <v>АФАНАСЬЕВА</v>
          </cell>
          <cell r="N98" t="str">
            <v>С</v>
          </cell>
          <cell r="O98" t="str">
            <v>АФАНАСЬЕВА С.</v>
          </cell>
          <cell r="P98" t="str">
            <v>София</v>
          </cell>
        </row>
        <row r="99">
          <cell r="A99">
            <v>129</v>
          </cell>
          <cell r="B99">
            <v>29</v>
          </cell>
          <cell r="C99" t="str">
            <v>МАЦЕПУРА Елизавета</v>
          </cell>
          <cell r="D99" t="str">
            <v>20.01.2010</v>
          </cell>
          <cell r="E99" t="str">
            <v>III</v>
          </cell>
          <cell r="F99">
            <v>152</v>
          </cell>
          <cell r="G99" t="str">
            <v>Ессентуки</v>
          </cell>
          <cell r="H99" t="str">
            <v>Ставропольский кр.</v>
          </cell>
          <cell r="I99" t="str">
            <v>СКФО</v>
          </cell>
          <cell r="J99" t="str">
            <v>Чимбарцев В.М.</v>
          </cell>
          <cell r="K99">
            <v>152</v>
          </cell>
          <cell r="L99">
            <v>0</v>
          </cell>
          <cell r="M99" t="str">
            <v>МАЦЕПУРА</v>
          </cell>
          <cell r="N99" t="str">
            <v>Е</v>
          </cell>
          <cell r="O99" t="str">
            <v>МАЦЕПУРА Е.</v>
          </cell>
          <cell r="P99" t="str">
            <v>Елизавета</v>
          </cell>
        </row>
        <row r="100">
          <cell r="A100">
            <v>130</v>
          </cell>
          <cell r="B100">
            <v>30</v>
          </cell>
          <cell r="C100" t="str">
            <v>ЧЕРНЫШЕВА Анна</v>
          </cell>
          <cell r="D100" t="str">
            <v>02.06.2010</v>
          </cell>
          <cell r="E100" t="str">
            <v>III</v>
          </cell>
          <cell r="F100">
            <v>140</v>
          </cell>
          <cell r="G100" t="str">
            <v>Н.Новгород</v>
          </cell>
          <cell r="H100" t="str">
            <v>Нижегородская обл.</v>
          </cell>
          <cell r="I100" t="str">
            <v>ПФО</v>
          </cell>
          <cell r="J100" t="str">
            <v>Карпов А.Н., Лапшин А.В., Брусин С.Б.</v>
          </cell>
          <cell r="K100">
            <v>140</v>
          </cell>
          <cell r="L100">
            <v>0</v>
          </cell>
          <cell r="M100" t="str">
            <v>ЧЕРНЫШЕВА</v>
          </cell>
          <cell r="N100" t="str">
            <v>А</v>
          </cell>
          <cell r="O100" t="str">
            <v>ЧЕРНЫШЕВА А.</v>
          </cell>
          <cell r="P100" t="str">
            <v>Анна</v>
          </cell>
        </row>
        <row r="101">
          <cell r="A101">
            <v>131</v>
          </cell>
          <cell r="B101">
            <v>31</v>
          </cell>
          <cell r="C101" t="str">
            <v>КУЗНЕЦОВА Марьяна</v>
          </cell>
          <cell r="D101" t="str">
            <v>19.02.2010</v>
          </cell>
          <cell r="E101" t="str">
            <v>III</v>
          </cell>
          <cell r="F101">
            <v>138</v>
          </cell>
          <cell r="G101" t="str">
            <v>Семибратово</v>
          </cell>
          <cell r="H101" t="str">
            <v>Ярославская обл.</v>
          </cell>
          <cell r="I101" t="str">
            <v>ЦФО</v>
          </cell>
          <cell r="J101" t="str">
            <v>Минина О.В., Корсаков Е.В.</v>
          </cell>
          <cell r="K101">
            <v>138</v>
          </cell>
          <cell r="L101">
            <v>0</v>
          </cell>
          <cell r="M101" t="str">
            <v>КУЗНЕЦОВА</v>
          </cell>
          <cell r="N101" t="str">
            <v>М</v>
          </cell>
          <cell r="O101" t="str">
            <v>КУЗНЕЦОВА М.</v>
          </cell>
          <cell r="P101" t="str">
            <v>Марьяна</v>
          </cell>
        </row>
        <row r="102">
          <cell r="A102">
            <v>132</v>
          </cell>
          <cell r="B102">
            <v>32</v>
          </cell>
          <cell r="C102" t="str">
            <v>ЖОВНИР Алена</v>
          </cell>
          <cell r="D102" t="str">
            <v>27.07.2011</v>
          </cell>
          <cell r="E102" t="str">
            <v>II</v>
          </cell>
          <cell r="F102">
            <v>137</v>
          </cell>
          <cell r="G102" t="str">
            <v>Оренбург</v>
          </cell>
          <cell r="H102" t="str">
            <v>Оренбургская обл.</v>
          </cell>
          <cell r="I102" t="str">
            <v>ПФО</v>
          </cell>
          <cell r="J102" t="str">
            <v>Ивонин В.А., Ивонина О.Н.</v>
          </cell>
          <cell r="K102">
            <v>137</v>
          </cell>
          <cell r="L102">
            <v>0</v>
          </cell>
          <cell r="M102" t="str">
            <v>ЖОВНИР</v>
          </cell>
          <cell r="N102" t="str">
            <v>А</v>
          </cell>
          <cell r="O102" t="str">
            <v>ЖОВНИР А.</v>
          </cell>
          <cell r="P102" t="str">
            <v>Алена</v>
          </cell>
        </row>
        <row r="103">
          <cell r="A103">
            <v>133</v>
          </cell>
          <cell r="B103">
            <v>33</v>
          </cell>
          <cell r="C103" t="str">
            <v>САВОСТИКОВА Алина</v>
          </cell>
          <cell r="D103" t="str">
            <v>22.02.2011</v>
          </cell>
          <cell r="E103" t="str">
            <v>1 юн.</v>
          </cell>
          <cell r="F103">
            <v>136</v>
          </cell>
          <cell r="G103" t="str">
            <v>Орел</v>
          </cell>
          <cell r="H103" t="str">
            <v>Орловская обл.</v>
          </cell>
          <cell r="I103" t="str">
            <v>ЦФО</v>
          </cell>
          <cell r="J103" t="str">
            <v>Астахов А.С.</v>
          </cell>
          <cell r="K103">
            <v>136</v>
          </cell>
          <cell r="L103">
            <v>0</v>
          </cell>
          <cell r="M103" t="str">
            <v>САВОСТИКОВА</v>
          </cell>
          <cell r="N103" t="str">
            <v>А</v>
          </cell>
          <cell r="O103" t="str">
            <v>САВОСТИКОВА А.</v>
          </cell>
          <cell r="P103" t="str">
            <v>Алина</v>
          </cell>
        </row>
        <row r="104">
          <cell r="A104">
            <v>134</v>
          </cell>
          <cell r="B104">
            <v>34</v>
          </cell>
          <cell r="C104" t="str">
            <v>ГУЩИНА Екатерина</v>
          </cell>
          <cell r="D104" t="str">
            <v>16.05.2011</v>
          </cell>
          <cell r="E104" t="str">
            <v>1 юн.</v>
          </cell>
          <cell r="F104">
            <v>136</v>
          </cell>
          <cell r="G104" t="str">
            <v>Екатеринбург</v>
          </cell>
          <cell r="H104" t="str">
            <v>Свердловская обл.</v>
          </cell>
          <cell r="I104" t="str">
            <v>УрФО</v>
          </cell>
          <cell r="J104" t="str">
            <v>Хонина А.С., Артемкин А.А.</v>
          </cell>
          <cell r="K104">
            <v>136</v>
          </cell>
          <cell r="L104">
            <v>0</v>
          </cell>
          <cell r="M104" t="str">
            <v>ГУЩИНА</v>
          </cell>
          <cell r="N104" t="str">
            <v>Е</v>
          </cell>
          <cell r="O104" t="str">
            <v>ГУЩИНА Е.</v>
          </cell>
          <cell r="P104" t="str">
            <v>Екатерина</v>
          </cell>
        </row>
        <row r="105">
          <cell r="A105">
            <v>135</v>
          </cell>
          <cell r="B105">
            <v>35</v>
          </cell>
          <cell r="C105" t="str">
            <v>НОВИК Дарья</v>
          </cell>
          <cell r="D105">
            <v>40291</v>
          </cell>
          <cell r="E105" t="str">
            <v>1 юн.</v>
          </cell>
          <cell r="F105">
            <v>130</v>
          </cell>
          <cell r="G105" t="str">
            <v>Гродно</v>
          </cell>
          <cell r="H105" t="str">
            <v>РЕСПУБЛИКА БЕЛАРУСЬ</v>
          </cell>
          <cell r="I105" t="str">
            <v>БЕЛ</v>
          </cell>
          <cell r="J105" t="str">
            <v>Загидулин Б.Н.</v>
          </cell>
          <cell r="K105">
            <v>130</v>
          </cell>
          <cell r="L105">
            <v>0</v>
          </cell>
          <cell r="M105" t="str">
            <v>НОВИК</v>
          </cell>
          <cell r="N105" t="str">
            <v>Д</v>
          </cell>
          <cell r="O105" t="str">
            <v>НОВИК Д.</v>
          </cell>
          <cell r="P105" t="str">
            <v>Дарья</v>
          </cell>
        </row>
        <row r="106">
          <cell r="A106">
            <v>136</v>
          </cell>
          <cell r="B106">
            <v>36</v>
          </cell>
          <cell r="C106" t="str">
            <v>КОХ Наталья</v>
          </cell>
          <cell r="D106" t="str">
            <v>10.09.2011</v>
          </cell>
          <cell r="E106" t="str">
            <v>III</v>
          </cell>
          <cell r="F106">
            <v>126</v>
          </cell>
          <cell r="G106" t="str">
            <v>Осинники</v>
          </cell>
          <cell r="H106" t="str">
            <v>Кемеровская обл.</v>
          </cell>
          <cell r="I106" t="str">
            <v>СФО</v>
          </cell>
          <cell r="J106" t="str">
            <v>Школа М.Ю., Андреев В.Г.</v>
          </cell>
          <cell r="K106">
            <v>126</v>
          </cell>
          <cell r="L106">
            <v>0</v>
          </cell>
          <cell r="M106" t="str">
            <v>КОХ</v>
          </cell>
          <cell r="N106" t="str">
            <v>Н</v>
          </cell>
          <cell r="O106" t="str">
            <v>КОХ Н.</v>
          </cell>
          <cell r="P106" t="str">
            <v>Наталья</v>
          </cell>
        </row>
        <row r="107">
          <cell r="A107">
            <v>137</v>
          </cell>
          <cell r="B107">
            <v>37</v>
          </cell>
          <cell r="C107" t="str">
            <v>АБДУРАХМАНОВА Сафина</v>
          </cell>
          <cell r="D107" t="str">
            <v>18.05.2010</v>
          </cell>
          <cell r="E107" t="str">
            <v>III</v>
          </cell>
          <cell r="F107">
            <v>126</v>
          </cell>
          <cell r="G107" t="str">
            <v>Семибратово</v>
          </cell>
          <cell r="H107" t="str">
            <v>Ярославская обл.</v>
          </cell>
          <cell r="I107" t="str">
            <v>ЦФО</v>
          </cell>
          <cell r="J107" t="str">
            <v>Минина О.В., Корсаков Е.В.</v>
          </cell>
          <cell r="K107">
            <v>126</v>
          </cell>
          <cell r="L107">
            <v>0</v>
          </cell>
          <cell r="M107" t="str">
            <v>АБДУРАХМАНОВА</v>
          </cell>
          <cell r="N107" t="str">
            <v>С</v>
          </cell>
          <cell r="O107" t="str">
            <v>АБДУРАХМАНОВА С.</v>
          </cell>
          <cell r="P107" t="str">
            <v>Сафина</v>
          </cell>
        </row>
        <row r="108">
          <cell r="A108">
            <v>138</v>
          </cell>
          <cell r="B108">
            <v>38</v>
          </cell>
          <cell r="C108" t="str">
            <v>ЗУБАТОВА Ульяна</v>
          </cell>
          <cell r="D108" t="str">
            <v>25.02.2010</v>
          </cell>
          <cell r="E108" t="str">
            <v>II</v>
          </cell>
          <cell r="F108">
            <v>123</v>
          </cell>
          <cell r="G108" t="str">
            <v>Абакан</v>
          </cell>
          <cell r="H108" t="str">
            <v>Респ. Хакасия</v>
          </cell>
          <cell r="I108" t="str">
            <v>СФО</v>
          </cell>
          <cell r="J108" t="str">
            <v>Калинушкина Е.В.</v>
          </cell>
          <cell r="K108">
            <v>123</v>
          </cell>
          <cell r="L108">
            <v>0</v>
          </cell>
          <cell r="M108" t="str">
            <v>ЗУБАТОВА</v>
          </cell>
          <cell r="N108" t="str">
            <v>У</v>
          </cell>
          <cell r="O108" t="str">
            <v>ЗУБАТОВА У.</v>
          </cell>
          <cell r="P108" t="str">
            <v>Ульяна</v>
          </cell>
        </row>
        <row r="109">
          <cell r="A109">
            <v>139</v>
          </cell>
          <cell r="B109">
            <v>39</v>
          </cell>
          <cell r="C109" t="str">
            <v>ЧЕТВЕРТАКОВА Виктория</v>
          </cell>
          <cell r="D109" t="str">
            <v>23.08.2010</v>
          </cell>
          <cell r="E109" t="str">
            <v>1 юн.</v>
          </cell>
          <cell r="F109">
            <v>121</v>
          </cell>
          <cell r="G109" t="str">
            <v>Н.Новгород</v>
          </cell>
          <cell r="H109" t="str">
            <v>Нижегородская обл.</v>
          </cell>
          <cell r="I109" t="str">
            <v>ПФО</v>
          </cell>
          <cell r="J109" t="str">
            <v>Рыжов Ю.Б., Перевезенцев М.В.</v>
          </cell>
          <cell r="K109">
            <v>121</v>
          </cell>
          <cell r="L109">
            <v>0</v>
          </cell>
          <cell r="M109" t="str">
            <v>ЧЕТВЕРТАКОВА</v>
          </cell>
          <cell r="N109" t="str">
            <v>В</v>
          </cell>
          <cell r="O109" t="str">
            <v>ЧЕТВЕРТАКОВА В.</v>
          </cell>
          <cell r="P109" t="str">
            <v>Виктория</v>
          </cell>
        </row>
        <row r="110">
          <cell r="A110">
            <v>140</v>
          </cell>
          <cell r="B110">
            <v>40</v>
          </cell>
          <cell r="C110" t="str">
            <v>ПАХОМОВА Анастасия</v>
          </cell>
          <cell r="D110" t="str">
            <v>11.03.2011</v>
          </cell>
          <cell r="E110" t="str">
            <v>1 юн.</v>
          </cell>
          <cell r="F110">
            <v>121</v>
          </cell>
          <cell r="G110" t="str">
            <v>Подольск</v>
          </cell>
          <cell r="H110" t="str">
            <v>Московская обл.</v>
          </cell>
          <cell r="I110" t="str">
            <v>ЦФО</v>
          </cell>
          <cell r="J110" t="str">
            <v>Сурова О.И., Застрешкина Т.В.</v>
          </cell>
          <cell r="K110">
            <v>121</v>
          </cell>
          <cell r="L110">
            <v>0</v>
          </cell>
          <cell r="M110" t="str">
            <v>ПАХОМОВА</v>
          </cell>
          <cell r="N110" t="str">
            <v>А</v>
          </cell>
          <cell r="O110" t="str">
            <v>ПАХОМОВА А.</v>
          </cell>
          <cell r="P110" t="str">
            <v>Анастасия</v>
          </cell>
        </row>
        <row r="111">
          <cell r="A111">
            <v>141</v>
          </cell>
          <cell r="B111">
            <v>41</v>
          </cell>
          <cell r="C111" t="str">
            <v>ИЛЬЯСОВА Рузанна</v>
          </cell>
          <cell r="D111" t="str">
            <v>22.07.2010</v>
          </cell>
          <cell r="E111" t="str">
            <v>1 юн.</v>
          </cell>
          <cell r="F111">
            <v>120</v>
          </cell>
          <cell r="G111" t="str">
            <v>Казань</v>
          </cell>
          <cell r="H111" t="str">
            <v>Респ. Татарстан</v>
          </cell>
          <cell r="I111" t="str">
            <v>ПФО</v>
          </cell>
          <cell r="J111" t="str">
            <v>Князев П.А.</v>
          </cell>
          <cell r="K111">
            <v>120</v>
          </cell>
          <cell r="L111">
            <v>0</v>
          </cell>
          <cell r="M111" t="str">
            <v>ИЛЬЯСОВА</v>
          </cell>
          <cell r="N111" t="str">
            <v>Р</v>
          </cell>
          <cell r="O111" t="str">
            <v>ИЛЬЯСОВА Р.</v>
          </cell>
          <cell r="P111" t="str">
            <v>Рузанна</v>
          </cell>
        </row>
        <row r="112">
          <cell r="A112">
            <v>142</v>
          </cell>
          <cell r="B112">
            <v>42</v>
          </cell>
          <cell r="C112" t="str">
            <v>ЛЯНГУЗОВА Ульяна</v>
          </cell>
          <cell r="D112" t="str">
            <v>01.02.2010</v>
          </cell>
          <cell r="E112" t="str">
            <v>III</v>
          </cell>
          <cell r="F112">
            <v>107</v>
          </cell>
          <cell r="G112" t="str">
            <v>Рыбинск</v>
          </cell>
          <cell r="H112" t="str">
            <v>Ярославская обл.</v>
          </cell>
          <cell r="I112" t="str">
            <v>ЦФО</v>
          </cell>
          <cell r="J112" t="str">
            <v>Обрезкова Ю.Н.</v>
          </cell>
          <cell r="K112">
            <v>107</v>
          </cell>
          <cell r="L112">
            <v>0</v>
          </cell>
          <cell r="M112" t="str">
            <v>ЛЯНГУЗОВА</v>
          </cell>
          <cell r="N112" t="str">
            <v>У</v>
          </cell>
          <cell r="O112" t="str">
            <v>ЛЯНГУЗОВА У.</v>
          </cell>
          <cell r="P112" t="str">
            <v>Ульяна</v>
          </cell>
        </row>
        <row r="113">
          <cell r="A113">
            <v>143</v>
          </cell>
          <cell r="B113">
            <v>43</v>
          </cell>
          <cell r="C113" t="str">
            <v>ШЕСТЕРОВА Анастасия</v>
          </cell>
          <cell r="D113" t="str">
            <v>21.04.2010</v>
          </cell>
          <cell r="E113" t="str">
            <v>1 юн.</v>
          </cell>
          <cell r="F113">
            <v>107</v>
          </cell>
          <cell r="G113" t="str">
            <v>Екатеринбург</v>
          </cell>
          <cell r="H113" t="str">
            <v>Свердловская обл.</v>
          </cell>
          <cell r="I113" t="str">
            <v>УрФО</v>
          </cell>
          <cell r="J113" t="str">
            <v>Хонина А.С., Артемкин А.А.</v>
          </cell>
          <cell r="K113">
            <v>107</v>
          </cell>
          <cell r="L113">
            <v>0</v>
          </cell>
          <cell r="M113" t="str">
            <v>ШЕСТЕРОВА</v>
          </cell>
          <cell r="N113" t="str">
            <v>А</v>
          </cell>
          <cell r="O113" t="str">
            <v>ШЕСТЕРОВА А.</v>
          </cell>
          <cell r="P113" t="str">
            <v>Анастасия</v>
          </cell>
        </row>
        <row r="114">
          <cell r="A114">
            <v>144</v>
          </cell>
          <cell r="B114">
            <v>44</v>
          </cell>
          <cell r="C114" t="str">
            <v>МЕЛЬНИК Евангелина</v>
          </cell>
          <cell r="D114" t="str">
            <v>28.12.2010</v>
          </cell>
          <cell r="E114" t="str">
            <v>1 юн.</v>
          </cell>
          <cell r="F114">
            <v>104</v>
          </cell>
          <cell r="G114" t="str">
            <v>Калининград</v>
          </cell>
          <cell r="H114" t="str">
            <v>Калининградская обл.</v>
          </cell>
          <cell r="I114" t="str">
            <v>СЗФО</v>
          </cell>
          <cell r="J114" t="str">
            <v>Тесля О.И.</v>
          </cell>
          <cell r="K114">
            <v>104</v>
          </cell>
          <cell r="L114">
            <v>0</v>
          </cell>
          <cell r="M114" t="str">
            <v>МЕЛЬНИК</v>
          </cell>
          <cell r="N114" t="str">
            <v>Е</v>
          </cell>
          <cell r="O114" t="str">
            <v>МЕЛЬНИК Е.</v>
          </cell>
          <cell r="P114" t="str">
            <v>Евангелина</v>
          </cell>
        </row>
        <row r="115">
          <cell r="A115">
            <v>145</v>
          </cell>
          <cell r="B115">
            <v>45</v>
          </cell>
          <cell r="C115" t="str">
            <v>ПОПОВЦЕВА Кира</v>
          </cell>
          <cell r="D115" t="str">
            <v>24.10.2010</v>
          </cell>
          <cell r="E115" t="str">
            <v>III</v>
          </cell>
          <cell r="F115">
            <v>102</v>
          </cell>
          <cell r="G115" t="str">
            <v>Челябинск</v>
          </cell>
          <cell r="H115" t="str">
            <v>Челябинская обл.</v>
          </cell>
          <cell r="I115" t="str">
            <v>УрФО</v>
          </cell>
          <cell r="J115" t="str">
            <v>Тарасова Н.Н.</v>
          </cell>
          <cell r="K115">
            <v>102</v>
          </cell>
          <cell r="L115">
            <v>0</v>
          </cell>
          <cell r="M115" t="str">
            <v>ПОПОВЦЕВА</v>
          </cell>
          <cell r="N115" t="str">
            <v>К</v>
          </cell>
          <cell r="O115" t="str">
            <v>ПОПОВЦЕВА К.</v>
          </cell>
          <cell r="P115" t="str">
            <v>Кира</v>
          </cell>
        </row>
        <row r="116">
          <cell r="A116">
            <v>146</v>
          </cell>
          <cell r="B116">
            <v>46</v>
          </cell>
          <cell r="C116" t="str">
            <v>ФИЛИППОВА Анастасия</v>
          </cell>
          <cell r="D116" t="str">
            <v>06.03.2011</v>
          </cell>
          <cell r="E116" t="str">
            <v>1 юн.</v>
          </cell>
          <cell r="F116">
            <v>98</v>
          </cell>
          <cell r="G116" t="str">
            <v>Иваново</v>
          </cell>
          <cell r="H116" t="str">
            <v>Ивановская обл.</v>
          </cell>
          <cell r="I116" t="str">
            <v>ЦФО</v>
          </cell>
          <cell r="J116" t="str">
            <v>Батунова В.А., Батунов С.А.</v>
          </cell>
          <cell r="K116">
            <v>98</v>
          </cell>
          <cell r="L116">
            <v>0</v>
          </cell>
          <cell r="M116" t="str">
            <v>ФИЛИППОВА</v>
          </cell>
          <cell r="N116" t="str">
            <v>А</v>
          </cell>
          <cell r="O116" t="str">
            <v>ФИЛИППОВА А.</v>
          </cell>
          <cell r="P116" t="str">
            <v>Анастасия</v>
          </cell>
        </row>
        <row r="117">
          <cell r="A117">
            <v>147</v>
          </cell>
          <cell r="B117">
            <v>47</v>
          </cell>
          <cell r="C117" t="str">
            <v>ТЕРЕХОВА Ярослава</v>
          </cell>
          <cell r="D117" t="str">
            <v>12.11.2012</v>
          </cell>
          <cell r="E117" t="str">
            <v>3 юн.</v>
          </cell>
          <cell r="F117">
            <v>94</v>
          </cell>
          <cell r="G117" t="str">
            <v>С.-Петербург</v>
          </cell>
          <cell r="H117" t="str">
            <v>г. Санкт-Петербург</v>
          </cell>
          <cell r="I117" t="str">
            <v>С-П</v>
          </cell>
          <cell r="J117" t="str">
            <v>Трушкина О.Г., Лешев С.Г.</v>
          </cell>
          <cell r="K117">
            <v>94</v>
          </cell>
          <cell r="L117">
            <v>0</v>
          </cell>
          <cell r="M117" t="str">
            <v>ТЕРЕХОВА</v>
          </cell>
          <cell r="N117" t="str">
            <v>Я</v>
          </cell>
          <cell r="O117" t="str">
            <v>ТЕРЕХОВА Я.</v>
          </cell>
          <cell r="P117" t="str">
            <v>Ярослава</v>
          </cell>
        </row>
        <row r="118">
          <cell r="A118">
            <v>148</v>
          </cell>
          <cell r="B118">
            <v>48</v>
          </cell>
          <cell r="C118" t="str">
            <v>ФАХРУТДИНОВА Анна</v>
          </cell>
          <cell r="D118" t="str">
            <v>30.01.2010</v>
          </cell>
          <cell r="E118" t="str">
            <v>II</v>
          </cell>
          <cell r="F118">
            <v>93</v>
          </cell>
          <cell r="G118" t="str">
            <v>Казань</v>
          </cell>
          <cell r="H118" t="str">
            <v>Респ. Татарстан</v>
          </cell>
          <cell r="I118" t="str">
            <v>ПФО</v>
          </cell>
          <cell r="J118" t="str">
            <v>Тихонов В.А., Шахова Ю.А.</v>
          </cell>
          <cell r="K118">
            <v>93</v>
          </cell>
          <cell r="L118">
            <v>0</v>
          </cell>
          <cell r="M118" t="str">
            <v>ФАХРУТДИНОВА</v>
          </cell>
          <cell r="N118" t="str">
            <v>А</v>
          </cell>
          <cell r="O118" t="str">
            <v>ФАХРУТДИНОВА А.</v>
          </cell>
          <cell r="P118" t="str">
            <v>Анна</v>
          </cell>
        </row>
        <row r="119">
          <cell r="A119">
            <v>149</v>
          </cell>
          <cell r="B119">
            <v>49</v>
          </cell>
          <cell r="C119" t="str">
            <v>МОРОЗОВА Маргарита</v>
          </cell>
          <cell r="D119" t="str">
            <v>02.11.2010</v>
          </cell>
          <cell r="E119" t="str">
            <v>1 юн.</v>
          </cell>
          <cell r="F119">
            <v>93</v>
          </cell>
          <cell r="G119" t="str">
            <v>Москва</v>
          </cell>
          <cell r="H119" t="str">
            <v>г. Москва</v>
          </cell>
          <cell r="I119" t="str">
            <v>МОС</v>
          </cell>
          <cell r="J119" t="str">
            <v>Тяпкин С.Е.</v>
          </cell>
          <cell r="K119">
            <v>93</v>
          </cell>
          <cell r="L119">
            <v>0</v>
          </cell>
          <cell r="M119" t="str">
            <v>МОРОЗОВА</v>
          </cell>
          <cell r="N119" t="str">
            <v>М</v>
          </cell>
          <cell r="O119" t="str">
            <v>МОРОЗОВА М.</v>
          </cell>
          <cell r="P119" t="str">
            <v>Маргарита</v>
          </cell>
        </row>
        <row r="120">
          <cell r="A120">
            <v>150</v>
          </cell>
          <cell r="B120">
            <v>50</v>
          </cell>
          <cell r="C120" t="str">
            <v>КОДЗОВА Дэниза</v>
          </cell>
          <cell r="D120" t="str">
            <v>14.03.2011</v>
          </cell>
          <cell r="E120" t="str">
            <v>б/р</v>
          </cell>
          <cell r="F120">
            <v>92</v>
          </cell>
          <cell r="G120" t="str">
            <v>Нальчик</v>
          </cell>
          <cell r="H120" t="str">
            <v>Кабардино-Балкарская респ.</v>
          </cell>
          <cell r="I120" t="str">
            <v>СКФО</v>
          </cell>
          <cell r="J120" t="str">
            <v>Битюцкая И.И.</v>
          </cell>
          <cell r="K120">
            <v>92</v>
          </cell>
          <cell r="L120">
            <v>0</v>
          </cell>
          <cell r="M120" t="str">
            <v>КОДЗОВА</v>
          </cell>
          <cell r="N120" t="str">
            <v>Д</v>
          </cell>
          <cell r="O120" t="str">
            <v>КОДЗОВА Д.</v>
          </cell>
          <cell r="P120" t="str">
            <v>Дэниза</v>
          </cell>
        </row>
        <row r="121">
          <cell r="A121">
            <v>151</v>
          </cell>
          <cell r="B121">
            <v>51</v>
          </cell>
          <cell r="C121" t="str">
            <v>ХАДИУЛЛИНА Нафиса</v>
          </cell>
          <cell r="D121" t="str">
            <v>28.06.2011</v>
          </cell>
          <cell r="E121" t="str">
            <v>III</v>
          </cell>
          <cell r="F121">
            <v>89</v>
          </cell>
          <cell r="G121" t="str">
            <v>Казань</v>
          </cell>
          <cell r="H121" t="str">
            <v>Респ. Татарстан</v>
          </cell>
          <cell r="I121" t="str">
            <v>ПФО</v>
          </cell>
          <cell r="J121" t="str">
            <v>Степанова А.А., Кудряшов Р.А.</v>
          </cell>
          <cell r="K121">
            <v>89</v>
          </cell>
          <cell r="L121">
            <v>0</v>
          </cell>
          <cell r="M121" t="str">
            <v>ХАДИУЛЛИНА</v>
          </cell>
          <cell r="N121" t="str">
            <v>Н</v>
          </cell>
          <cell r="O121" t="str">
            <v>ХАДИУЛЛИНА Н.</v>
          </cell>
          <cell r="P121" t="str">
            <v>Нафиса</v>
          </cell>
        </row>
        <row r="122">
          <cell r="A122">
            <v>152</v>
          </cell>
          <cell r="B122">
            <v>52</v>
          </cell>
          <cell r="C122" t="str">
            <v>ДЕБЕТЕЕВА Самира</v>
          </cell>
          <cell r="D122" t="str">
            <v>17.02.2011</v>
          </cell>
          <cell r="E122" t="str">
            <v>III</v>
          </cell>
          <cell r="F122">
            <v>89</v>
          </cell>
          <cell r="G122" t="str">
            <v>Казань</v>
          </cell>
          <cell r="H122" t="str">
            <v>Респ. Татарстан</v>
          </cell>
          <cell r="I122" t="str">
            <v>ПФО</v>
          </cell>
          <cell r="J122" t="str">
            <v>Степанова А.А., Кудряшов Р.А.</v>
          </cell>
          <cell r="K122">
            <v>89</v>
          </cell>
          <cell r="L122">
            <v>0</v>
          </cell>
          <cell r="M122" t="str">
            <v>ДЕБЕТЕЕВА</v>
          </cell>
          <cell r="N122" t="str">
            <v>С</v>
          </cell>
          <cell r="O122" t="str">
            <v>ДЕБЕТЕЕВА С.</v>
          </cell>
          <cell r="P122" t="str">
            <v>Самира</v>
          </cell>
        </row>
        <row r="123">
          <cell r="A123">
            <v>153</v>
          </cell>
          <cell r="B123">
            <v>53</v>
          </cell>
          <cell r="C123" t="str">
            <v>КУРАКИНА Алла</v>
          </cell>
          <cell r="D123" t="str">
            <v>20.03.2012</v>
          </cell>
          <cell r="E123" t="str">
            <v>1 юн.</v>
          </cell>
          <cell r="F123">
            <v>87</v>
          </cell>
          <cell r="G123" t="str">
            <v>Н.Новгород</v>
          </cell>
          <cell r="H123" t="str">
            <v>Нижегородская обл.</v>
          </cell>
          <cell r="I123" t="str">
            <v>ПФО</v>
          </cell>
          <cell r="J123" t="str">
            <v>Карпов Г.Р.</v>
          </cell>
          <cell r="K123">
            <v>87</v>
          </cell>
          <cell r="L123">
            <v>0</v>
          </cell>
          <cell r="M123" t="str">
            <v>КУРАКИНА</v>
          </cell>
          <cell r="N123" t="str">
            <v>А</v>
          </cell>
          <cell r="O123" t="str">
            <v>КУРАКИНА А.</v>
          </cell>
          <cell r="P123" t="str">
            <v>Алла</v>
          </cell>
        </row>
        <row r="124">
          <cell r="A124">
            <v>154</v>
          </cell>
          <cell r="B124">
            <v>54</v>
          </cell>
          <cell r="C124" t="str">
            <v>СКОСЫРЕВА Евгения</v>
          </cell>
          <cell r="D124" t="str">
            <v>08.01.2012</v>
          </cell>
          <cell r="E124" t="str">
            <v>1 юн.</v>
          </cell>
          <cell r="F124">
            <v>81</v>
          </cell>
          <cell r="G124" t="str">
            <v>Челябинск</v>
          </cell>
          <cell r="H124" t="str">
            <v>Челябинская обл.</v>
          </cell>
          <cell r="I124" t="str">
            <v>УрФО</v>
          </cell>
          <cell r="J124" t="str">
            <v>Ткачева Е.В.</v>
          </cell>
          <cell r="K124">
            <v>81</v>
          </cell>
          <cell r="L124">
            <v>0</v>
          </cell>
          <cell r="M124" t="str">
            <v>СКОСЫРЕВА</v>
          </cell>
          <cell r="N124" t="str">
            <v>Е</v>
          </cell>
          <cell r="O124" t="str">
            <v>СКОСЫРЕВА Е.</v>
          </cell>
          <cell r="P124" t="str">
            <v>Евгения</v>
          </cell>
        </row>
        <row r="125">
          <cell r="A125">
            <v>155</v>
          </cell>
          <cell r="B125">
            <v>55</v>
          </cell>
          <cell r="C125" t="str">
            <v>КРАСЮКОВА Ксения</v>
          </cell>
          <cell r="D125" t="str">
            <v>21.08.2010</v>
          </cell>
          <cell r="E125" t="str">
            <v>1 юн.</v>
          </cell>
          <cell r="F125">
            <v>79</v>
          </cell>
          <cell r="G125" t="str">
            <v>Самара</v>
          </cell>
          <cell r="H125" t="str">
            <v>Самарская обл.</v>
          </cell>
          <cell r="I125" t="str">
            <v>ПФО</v>
          </cell>
          <cell r="J125" t="str">
            <v>Вязова Е.Л., Мохначева Е.Ю.</v>
          </cell>
          <cell r="K125">
            <v>79</v>
          </cell>
          <cell r="L125">
            <v>0</v>
          </cell>
          <cell r="M125" t="str">
            <v>КРАСЮКОВА</v>
          </cell>
          <cell r="N125" t="str">
            <v>К</v>
          </cell>
          <cell r="O125" t="str">
            <v>КРАСЮКОВА К.</v>
          </cell>
          <cell r="P125" t="str">
            <v>Ксения</v>
          </cell>
        </row>
        <row r="126">
          <cell r="A126">
            <v>156</v>
          </cell>
          <cell r="B126">
            <v>56</v>
          </cell>
          <cell r="C126" t="str">
            <v>ЛЕХИНА Полина</v>
          </cell>
          <cell r="D126" t="str">
            <v>10.09.2010</v>
          </cell>
          <cell r="E126" t="str">
            <v>1 юн.</v>
          </cell>
          <cell r="F126">
            <v>76</v>
          </cell>
          <cell r="G126" t="str">
            <v>Самара</v>
          </cell>
          <cell r="H126" t="str">
            <v>Самарская обл.</v>
          </cell>
          <cell r="I126" t="str">
            <v>ПФО</v>
          </cell>
          <cell r="J126" t="str">
            <v>Вязова Е.Л., Мохначева Е.Ю.</v>
          </cell>
          <cell r="K126">
            <v>76</v>
          </cell>
          <cell r="L126">
            <v>0</v>
          </cell>
          <cell r="M126" t="str">
            <v>ЛЕХИНА</v>
          </cell>
          <cell r="N126" t="str">
            <v>П</v>
          </cell>
          <cell r="O126" t="str">
            <v>ЛЕХИНА П.</v>
          </cell>
          <cell r="P126" t="str">
            <v>Полина</v>
          </cell>
        </row>
        <row r="127">
          <cell r="A127">
            <v>157</v>
          </cell>
          <cell r="B127">
            <v>57</v>
          </cell>
          <cell r="C127" t="str">
            <v>ВОРОНИНА Алена</v>
          </cell>
          <cell r="D127" t="str">
            <v>13.04.2012</v>
          </cell>
          <cell r="E127" t="str">
            <v>II</v>
          </cell>
          <cell r="F127">
            <v>73</v>
          </cell>
          <cell r="G127" t="str">
            <v>Оренбург</v>
          </cell>
          <cell r="H127" t="str">
            <v>Оренбургская обл.</v>
          </cell>
          <cell r="I127" t="str">
            <v>ПФО</v>
          </cell>
          <cell r="J127" t="str">
            <v>Ивонин В.А., Ивонина О.Н.</v>
          </cell>
          <cell r="K127">
            <v>73</v>
          </cell>
          <cell r="L127">
            <v>0</v>
          </cell>
          <cell r="M127" t="str">
            <v>ВОРОНИНА</v>
          </cell>
          <cell r="N127" t="str">
            <v>А</v>
          </cell>
          <cell r="O127" t="str">
            <v>ВОРОНИНА А.</v>
          </cell>
          <cell r="P127" t="str">
            <v>Алена</v>
          </cell>
        </row>
        <row r="128">
          <cell r="A128">
            <v>158</v>
          </cell>
          <cell r="B128">
            <v>58</v>
          </cell>
          <cell r="C128" t="str">
            <v>РОВКИНА Анастасия</v>
          </cell>
          <cell r="D128" t="str">
            <v>27.05.2010</v>
          </cell>
          <cell r="E128" t="str">
            <v>III</v>
          </cell>
          <cell r="F128">
            <v>54</v>
          </cell>
          <cell r="G128" t="str">
            <v>Тюмень</v>
          </cell>
          <cell r="H128" t="str">
            <v>Тюменская обл.</v>
          </cell>
          <cell r="I128" t="str">
            <v>УрФО</v>
          </cell>
          <cell r="J128" t="str">
            <v>Иванова А.Б., Рябов Е.А.</v>
          </cell>
          <cell r="K128">
            <v>54</v>
          </cell>
          <cell r="L128">
            <v>0</v>
          </cell>
          <cell r="M128" t="str">
            <v>РОВКИНА</v>
          </cell>
          <cell r="N128" t="str">
            <v>А</v>
          </cell>
          <cell r="O128" t="str">
            <v>РОВКИНА А.</v>
          </cell>
          <cell r="P128" t="str">
            <v>Анастасия</v>
          </cell>
        </row>
        <row r="129">
          <cell r="A129">
            <v>159</v>
          </cell>
          <cell r="B129">
            <v>59</v>
          </cell>
          <cell r="C129" t="str">
            <v>ЧЕРТИЛИНА Вероника</v>
          </cell>
          <cell r="D129" t="str">
            <v>08.09.2010</v>
          </cell>
          <cell r="E129" t="str">
            <v>б/р</v>
          </cell>
          <cell r="F129">
            <v>49</v>
          </cell>
          <cell r="G129" t="str">
            <v>Серов</v>
          </cell>
          <cell r="H129" t="str">
            <v>Свердловская обл.</v>
          </cell>
          <cell r="I129" t="str">
            <v>УрФО</v>
          </cell>
          <cell r="J129" t="str">
            <v>Поляков Э.В.</v>
          </cell>
          <cell r="K129">
            <v>49</v>
          </cell>
          <cell r="L129">
            <v>0</v>
          </cell>
          <cell r="M129" t="str">
            <v>ЧЕРТИЛИНА</v>
          </cell>
          <cell r="N129" t="str">
            <v>В</v>
          </cell>
          <cell r="O129" t="str">
            <v>ЧЕРТИЛИНА В.</v>
          </cell>
          <cell r="P129" t="str">
            <v>Вероника</v>
          </cell>
        </row>
        <row r="130">
          <cell r="A130">
            <v>160</v>
          </cell>
          <cell r="B130">
            <v>60</v>
          </cell>
          <cell r="C130" t="str">
            <v>КОРЗУНИНА Кристина</v>
          </cell>
          <cell r="D130" t="str">
            <v>23.06.2010</v>
          </cell>
          <cell r="E130" t="str">
            <v>1 юн.</v>
          </cell>
          <cell r="F130">
            <v>41</v>
          </cell>
          <cell r="G130" t="str">
            <v>Красноуральск</v>
          </cell>
          <cell r="H130" t="str">
            <v>Свердловская обл.</v>
          </cell>
          <cell r="I130" t="str">
            <v>УрФО</v>
          </cell>
          <cell r="J130" t="str">
            <v>Шкилев А.С., Васильева А.Н.</v>
          </cell>
          <cell r="K130">
            <v>41</v>
          </cell>
          <cell r="L130">
            <v>0</v>
          </cell>
          <cell r="M130" t="str">
            <v>КОРЗУНИНА</v>
          </cell>
          <cell r="N130" t="str">
            <v>К</v>
          </cell>
          <cell r="O130" t="str">
            <v>КОРЗУНИНА К.</v>
          </cell>
          <cell r="P130" t="str">
            <v>Кристина</v>
          </cell>
        </row>
        <row r="131">
          <cell r="A131">
            <v>161</v>
          </cell>
          <cell r="B131">
            <v>61</v>
          </cell>
          <cell r="C131" t="str">
            <v>ШТАНЬКО Варвара</v>
          </cell>
          <cell r="D131" t="str">
            <v>26.11.2010</v>
          </cell>
          <cell r="E131" t="str">
            <v>1 юн.</v>
          </cell>
          <cell r="F131">
            <v>31</v>
          </cell>
          <cell r="G131" t="str">
            <v>Гай</v>
          </cell>
          <cell r="H131" t="str">
            <v>Оренбургская обл.</v>
          </cell>
          <cell r="I131" t="str">
            <v>ПФО</v>
          </cell>
          <cell r="J131" t="str">
            <v>Чуева В.М., Медянцева Е.А.</v>
          </cell>
          <cell r="K131">
            <v>31</v>
          </cell>
          <cell r="L131">
            <v>0</v>
          </cell>
          <cell r="M131" t="str">
            <v>ШТАНЬКО</v>
          </cell>
          <cell r="N131" t="str">
            <v>В</v>
          </cell>
          <cell r="O131" t="str">
            <v>ШТАНЬКО В.</v>
          </cell>
          <cell r="P131" t="str">
            <v>Варвара</v>
          </cell>
        </row>
        <row r="132">
          <cell r="A132">
            <v>162</v>
          </cell>
          <cell r="B132">
            <v>62</v>
          </cell>
          <cell r="C132" t="str">
            <v>АРНАУТОВА София</v>
          </cell>
          <cell r="D132" t="str">
            <v>21.12.2010</v>
          </cell>
          <cell r="E132" t="str">
            <v>1 юн.</v>
          </cell>
          <cell r="F132">
            <v>16</v>
          </cell>
          <cell r="G132" t="str">
            <v>Екатеринбург</v>
          </cell>
          <cell r="H132" t="str">
            <v>Свердловская обл.</v>
          </cell>
          <cell r="I132" t="str">
            <v>УрФО</v>
          </cell>
          <cell r="J132" t="str">
            <v>Хонина А.С., Артемкин А.А.</v>
          </cell>
          <cell r="K132">
            <v>16</v>
          </cell>
          <cell r="L132">
            <v>0</v>
          </cell>
          <cell r="M132" t="str">
            <v>АРНАУТОВА</v>
          </cell>
          <cell r="N132" t="str">
            <v>С</v>
          </cell>
          <cell r="O132" t="str">
            <v>АРНАУТОВА С.</v>
          </cell>
          <cell r="P132" t="str">
            <v>София</v>
          </cell>
        </row>
        <row r="133">
          <cell r="A133">
            <v>163</v>
          </cell>
          <cell r="B133">
            <v>63</v>
          </cell>
          <cell r="C133" t="str">
            <v>ЧЕРНЫХ Доминика</v>
          </cell>
          <cell r="D133" t="str">
            <v>08.07.2010</v>
          </cell>
          <cell r="E133" t="str">
            <v>1 юн.</v>
          </cell>
          <cell r="F133">
            <v>13</v>
          </cell>
          <cell r="G133" t="str">
            <v>Красноуральск</v>
          </cell>
          <cell r="H133" t="str">
            <v>Свердловская обл.</v>
          </cell>
          <cell r="I133" t="str">
            <v>УрФО</v>
          </cell>
          <cell r="J133" t="str">
            <v>Шкилев А.С., Васильева А.Н.</v>
          </cell>
          <cell r="K133">
            <v>13</v>
          </cell>
          <cell r="L133">
            <v>0</v>
          </cell>
          <cell r="M133" t="str">
            <v>ЧЕРНЫХ</v>
          </cell>
          <cell r="N133" t="str">
            <v>Д</v>
          </cell>
          <cell r="O133" t="str">
            <v>ЧЕРНЫХ Д.</v>
          </cell>
          <cell r="P133" t="str">
            <v>Доминика</v>
          </cell>
        </row>
        <row r="134">
          <cell r="A134">
            <v>164</v>
          </cell>
          <cell r="B134">
            <v>64</v>
          </cell>
          <cell r="C134" t="str">
            <v>ДИДУШИЦКАЯ Виктория</v>
          </cell>
          <cell r="D134" t="str">
            <v>06.02.2012</v>
          </cell>
          <cell r="E134" t="str">
            <v>3 юн.</v>
          </cell>
          <cell r="F134">
            <v>46</v>
          </cell>
          <cell r="G134" t="str">
            <v>Цементный</v>
          </cell>
          <cell r="H134" t="str">
            <v>Свердловская обл.</v>
          </cell>
          <cell r="I134" t="str">
            <v>УрФО</v>
          </cell>
          <cell r="J134" t="str">
            <v>Горшкова А.З.</v>
          </cell>
          <cell r="K134">
            <v>46</v>
          </cell>
          <cell r="L134">
            <v>0</v>
          </cell>
          <cell r="M134" t="str">
            <v>ДИДУШИЦКАЯ</v>
          </cell>
          <cell r="N134" t="str">
            <v>В</v>
          </cell>
          <cell r="O134" t="str">
            <v>ДИДУШИЦКАЯ В.</v>
          </cell>
          <cell r="P134" t="str">
            <v>Виктория</v>
          </cell>
        </row>
        <row r="135">
          <cell r="J135">
            <v>0</v>
          </cell>
          <cell r="M135" t="e">
            <v>#VALUE!</v>
          </cell>
          <cell r="N135" t="e">
            <v>#VALUE!</v>
          </cell>
          <cell r="O135" t="e">
            <v>#VALUE!</v>
          </cell>
          <cell r="P135" t="e">
            <v>#VALUE!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7">
            <v>0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2</v>
          </cell>
          <cell r="H7">
            <v>0</v>
          </cell>
          <cell r="I7">
            <v>0</v>
          </cell>
          <cell r="J7">
            <v>0</v>
          </cell>
          <cell r="K7">
            <v>3</v>
          </cell>
          <cell r="L7">
            <v>0</v>
          </cell>
          <cell r="M7">
            <v>0</v>
          </cell>
          <cell r="N7">
            <v>0</v>
          </cell>
          <cell r="O7">
            <v>4</v>
          </cell>
          <cell r="P7">
            <v>0</v>
          </cell>
          <cell r="Q7">
            <v>0</v>
          </cell>
          <cell r="R7">
            <v>0</v>
          </cell>
          <cell r="S7">
            <v>5</v>
          </cell>
          <cell r="T7">
            <v>0</v>
          </cell>
          <cell r="U7">
            <v>0</v>
          </cell>
          <cell r="V7">
            <v>0</v>
          </cell>
          <cell r="W7">
            <v>6</v>
          </cell>
          <cell r="X7">
            <v>0</v>
          </cell>
          <cell r="Y7">
            <v>0</v>
          </cell>
          <cell r="Z7">
            <v>0</v>
          </cell>
          <cell r="AA7">
            <v>7</v>
          </cell>
          <cell r="AB7">
            <v>0</v>
          </cell>
          <cell r="AC7">
            <v>0</v>
          </cell>
          <cell r="AD7">
            <v>0</v>
          </cell>
          <cell r="AE7">
            <v>8</v>
          </cell>
          <cell r="AF7">
            <v>0</v>
          </cell>
          <cell r="AG7">
            <v>0</v>
          </cell>
          <cell r="AH7">
            <v>0</v>
          </cell>
        </row>
        <row r="8">
          <cell r="B8">
            <v>1</v>
          </cell>
          <cell r="C8">
            <v>101</v>
          </cell>
          <cell r="D8" t="str">
            <v>МАКСИМОВА Мария</v>
          </cell>
          <cell r="E8" t="str">
            <v>г. Москва</v>
          </cell>
          <cell r="F8">
            <v>533</v>
          </cell>
          <cell r="G8">
            <v>116</v>
          </cell>
          <cell r="H8" t="str">
            <v>КОПЫЛОВА Полина</v>
          </cell>
          <cell r="I8" t="str">
            <v>Калининградская обл.</v>
          </cell>
          <cell r="J8">
            <v>220</v>
          </cell>
          <cell r="K8">
            <v>117</v>
          </cell>
          <cell r="L8" t="str">
            <v>ЛАВРИНОВИЧ Аурика</v>
          </cell>
          <cell r="M8" t="str">
            <v>Кабардино-Балкарская респ.</v>
          </cell>
          <cell r="N8">
            <v>220</v>
          </cell>
          <cell r="O8">
            <v>132</v>
          </cell>
          <cell r="P8" t="str">
            <v>ЖОВНИР Алена</v>
          </cell>
          <cell r="Q8" t="str">
            <v>Оренбургская обл.</v>
          </cell>
          <cell r="R8">
            <v>137</v>
          </cell>
          <cell r="S8">
            <v>133</v>
          </cell>
          <cell r="T8" t="str">
            <v>САВОСТИКОВА Алина</v>
          </cell>
          <cell r="U8" t="str">
            <v>Орловская обл.</v>
          </cell>
          <cell r="V8">
            <v>136</v>
          </cell>
          <cell r="W8">
            <v>148</v>
          </cell>
          <cell r="X8" t="str">
            <v>ФАХРУТДИНОВА Анна</v>
          </cell>
          <cell r="Y8" t="str">
            <v>Респ. Татарстан</v>
          </cell>
          <cell r="Z8">
            <v>93</v>
          </cell>
          <cell r="AA8">
            <v>153</v>
          </cell>
          <cell r="AB8" t="str">
            <v>КУРАКИНА Алла</v>
          </cell>
          <cell r="AC8" t="str">
            <v>Нижегородская обл.</v>
          </cell>
          <cell r="AD8">
            <v>87</v>
          </cell>
          <cell r="AE8">
            <v>163</v>
          </cell>
          <cell r="AF8" t="str">
            <v>ЧЕРНЫХ Доминика</v>
          </cell>
          <cell r="AG8" t="str">
            <v>Свердловская обл.</v>
          </cell>
          <cell r="AH8">
            <v>13</v>
          </cell>
        </row>
        <row r="9">
          <cell r="B9">
            <v>2</v>
          </cell>
          <cell r="C9">
            <v>102</v>
          </cell>
          <cell r="D9" t="str">
            <v>ЗНАМЕНСКАЯ Елена</v>
          </cell>
          <cell r="E9" t="str">
            <v>г. Санкт-Петербург</v>
          </cell>
          <cell r="F9">
            <v>444</v>
          </cell>
          <cell r="G9">
            <v>115</v>
          </cell>
          <cell r="H9" t="str">
            <v>ЖАДЬКО Яна</v>
          </cell>
          <cell r="I9" t="str">
            <v>РЕСПУБЛИКА БЕЛАРУСЬ</v>
          </cell>
          <cell r="J9">
            <v>220</v>
          </cell>
          <cell r="K9">
            <v>121</v>
          </cell>
          <cell r="L9" t="str">
            <v>АННЕНКОВА Агата</v>
          </cell>
          <cell r="M9" t="str">
            <v>Оренбургская обл.</v>
          </cell>
          <cell r="N9">
            <v>197</v>
          </cell>
          <cell r="O9">
            <v>131</v>
          </cell>
          <cell r="P9" t="str">
            <v>КУЗНЕЦОВА Марьяна</v>
          </cell>
          <cell r="Q9" t="str">
            <v>Ярославская обл.</v>
          </cell>
          <cell r="R9">
            <v>138</v>
          </cell>
          <cell r="S9">
            <v>134</v>
          </cell>
          <cell r="T9" t="str">
            <v>ГУЩИНА Екатерина</v>
          </cell>
          <cell r="U9" t="str">
            <v>Свердловская обл.</v>
          </cell>
          <cell r="V9">
            <v>136</v>
          </cell>
          <cell r="W9">
            <v>146</v>
          </cell>
          <cell r="X9" t="str">
            <v>ФИЛИППОВА Анастасия</v>
          </cell>
          <cell r="Y9" t="str">
            <v>Ивановская обл.</v>
          </cell>
          <cell r="Z9">
            <v>98</v>
          </cell>
          <cell r="AA9">
            <v>149</v>
          </cell>
          <cell r="AB9" t="str">
            <v>МОРОЗОВА Маргарита</v>
          </cell>
          <cell r="AC9" t="str">
            <v>г. Москва</v>
          </cell>
          <cell r="AD9">
            <v>93</v>
          </cell>
          <cell r="AE9">
            <v>161</v>
          </cell>
          <cell r="AF9" t="str">
            <v>ШТАНЬКО Варвара</v>
          </cell>
          <cell r="AG9" t="str">
            <v>Оренбургская обл.</v>
          </cell>
          <cell r="AH9">
            <v>31</v>
          </cell>
        </row>
        <row r="10">
          <cell r="B10">
            <v>3</v>
          </cell>
          <cell r="C10">
            <v>103</v>
          </cell>
          <cell r="D10" t="str">
            <v>ТОЛМАЧЕВА Варвара</v>
          </cell>
          <cell r="E10" t="str">
            <v>Оренбургская обл.</v>
          </cell>
          <cell r="F10">
            <v>391</v>
          </cell>
          <cell r="G10">
            <v>114</v>
          </cell>
          <cell r="H10" t="str">
            <v>ХАРЛОВА Дарья</v>
          </cell>
          <cell r="I10" t="str">
            <v>Томская обл.</v>
          </cell>
          <cell r="J10">
            <v>223</v>
          </cell>
          <cell r="K10">
            <v>118</v>
          </cell>
          <cell r="L10" t="str">
            <v>ДЫКИНА Анна</v>
          </cell>
          <cell r="M10" t="str">
            <v>Респ. Татарстан</v>
          </cell>
          <cell r="N10">
            <v>217</v>
          </cell>
          <cell r="O10">
            <v>130</v>
          </cell>
          <cell r="P10" t="str">
            <v>ЧЕРНЫШЕВА Анна</v>
          </cell>
          <cell r="Q10" t="str">
            <v>Нижегородская обл.</v>
          </cell>
          <cell r="R10">
            <v>140</v>
          </cell>
          <cell r="S10">
            <v>135</v>
          </cell>
          <cell r="T10" t="str">
            <v>НОВИК Дарья</v>
          </cell>
          <cell r="U10" t="str">
            <v>РЕСПУБЛИКА БЕЛАРУСЬ</v>
          </cell>
          <cell r="V10">
            <v>130</v>
          </cell>
          <cell r="W10">
            <v>147</v>
          </cell>
          <cell r="X10" t="str">
            <v>ТЕРЕХОВА Ярослава</v>
          </cell>
          <cell r="Y10" t="str">
            <v>г. Санкт-Петербург</v>
          </cell>
          <cell r="Z10">
            <v>94</v>
          </cell>
          <cell r="AA10">
            <v>150</v>
          </cell>
          <cell r="AB10" t="str">
            <v>КОДЗОВА Дэниза</v>
          </cell>
          <cell r="AC10" t="str">
            <v>Кабардино-Балкарская респ.</v>
          </cell>
          <cell r="AD10">
            <v>92</v>
          </cell>
          <cell r="AE10">
            <v>162</v>
          </cell>
          <cell r="AF10" t="str">
            <v>АРНАУТОВА София</v>
          </cell>
          <cell r="AG10" t="str">
            <v>Свердловская обл.</v>
          </cell>
          <cell r="AH10">
            <v>16</v>
          </cell>
        </row>
        <row r="11">
          <cell r="B11">
            <v>4</v>
          </cell>
          <cell r="C11">
            <v>104</v>
          </cell>
          <cell r="D11" t="str">
            <v>ВИНОГРАДОВА Мария</v>
          </cell>
          <cell r="E11" t="str">
            <v>г. Москва</v>
          </cell>
          <cell r="F11">
            <v>389</v>
          </cell>
          <cell r="G11">
            <v>113</v>
          </cell>
          <cell r="H11" t="str">
            <v>ХАРСУН Эмилия</v>
          </cell>
          <cell r="I11" t="str">
            <v>Саратовская обл.</v>
          </cell>
          <cell r="J11">
            <v>228</v>
          </cell>
          <cell r="K11">
            <v>123</v>
          </cell>
          <cell r="L11" t="str">
            <v>ПЧЕЛА Валерия</v>
          </cell>
          <cell r="M11" t="str">
            <v>Оренбургская обл.</v>
          </cell>
          <cell r="N11">
            <v>174</v>
          </cell>
          <cell r="O11">
            <v>129</v>
          </cell>
          <cell r="P11" t="str">
            <v>МАЦЕПУРА Елизавета</v>
          </cell>
          <cell r="Q11" t="str">
            <v>Ставропольский кр.</v>
          </cell>
          <cell r="R11">
            <v>152</v>
          </cell>
          <cell r="S11">
            <v>137</v>
          </cell>
          <cell r="T11" t="str">
            <v>АБДУРАХМАНОВА Сафина</v>
          </cell>
          <cell r="U11" t="str">
            <v>Ярославская обл.</v>
          </cell>
          <cell r="V11">
            <v>126</v>
          </cell>
          <cell r="W11">
            <v>145</v>
          </cell>
          <cell r="X11" t="str">
            <v>ПОПОВЦЕВА Кира</v>
          </cell>
          <cell r="Y11" t="str">
            <v>Челябинская обл.</v>
          </cell>
          <cell r="Z11">
            <v>102</v>
          </cell>
          <cell r="AA11">
            <v>151</v>
          </cell>
          <cell r="AB11" t="str">
            <v>ХАДИУЛЛИНА Нафиса</v>
          </cell>
          <cell r="AC11" t="str">
            <v>Респ. Татарстан</v>
          </cell>
          <cell r="AD11">
            <v>89</v>
          </cell>
          <cell r="AE11">
            <v>164</v>
          </cell>
          <cell r="AF11" t="str">
            <v>ДИДУШИЦКАЯ Виктория</v>
          </cell>
          <cell r="AG11" t="str">
            <v>Свердловская обл.</v>
          </cell>
          <cell r="AH11">
            <v>46</v>
          </cell>
        </row>
        <row r="12">
          <cell r="B12">
            <v>5</v>
          </cell>
          <cell r="C12">
            <v>105</v>
          </cell>
          <cell r="D12" t="str">
            <v>РОМАНЧИКОВА Полина</v>
          </cell>
          <cell r="E12" t="str">
            <v>г. Москва</v>
          </cell>
          <cell r="F12">
            <v>367</v>
          </cell>
          <cell r="G12">
            <v>112</v>
          </cell>
          <cell r="H12" t="str">
            <v>КИЗИМОВА Ульяна</v>
          </cell>
          <cell r="I12" t="str">
            <v>Оренбургская обл.</v>
          </cell>
          <cell r="J12">
            <v>237</v>
          </cell>
          <cell r="K12">
            <v>119</v>
          </cell>
          <cell r="L12" t="str">
            <v>ЛАКЕЕВА Анастасия</v>
          </cell>
          <cell r="M12" t="str">
            <v>Московская обл.</v>
          </cell>
          <cell r="N12">
            <v>215</v>
          </cell>
          <cell r="O12">
            <v>128</v>
          </cell>
          <cell r="P12" t="str">
            <v>АФАНАСЬЕВА София</v>
          </cell>
          <cell r="Q12" t="str">
            <v>Ярославская обл.</v>
          </cell>
          <cell r="R12">
            <v>156</v>
          </cell>
          <cell r="S12">
            <v>136</v>
          </cell>
          <cell r="T12" t="str">
            <v>КОХ Наталья</v>
          </cell>
          <cell r="U12" t="str">
            <v>Кемеровская обл.</v>
          </cell>
          <cell r="V12">
            <v>126</v>
          </cell>
          <cell r="W12">
            <v>143</v>
          </cell>
          <cell r="X12" t="str">
            <v>ШЕСТЕРОВА Анастасия</v>
          </cell>
          <cell r="Y12" t="str">
            <v>Свердловская обл.</v>
          </cell>
          <cell r="Z12">
            <v>107</v>
          </cell>
          <cell r="AA12">
            <v>152</v>
          </cell>
          <cell r="AB12" t="str">
            <v>ДЕБЕТЕЕВА Самира</v>
          </cell>
          <cell r="AC12" t="str">
            <v>Респ. Татарстан</v>
          </cell>
          <cell r="AD12">
            <v>89</v>
          </cell>
          <cell r="AE12">
            <v>158</v>
          </cell>
          <cell r="AF12" t="str">
            <v>РОВКИНА Анастасия</v>
          </cell>
          <cell r="AG12" t="str">
            <v>Тюменская обл.</v>
          </cell>
          <cell r="AH12">
            <v>54</v>
          </cell>
        </row>
        <row r="13">
          <cell r="B13">
            <v>6</v>
          </cell>
          <cell r="C13">
            <v>106</v>
          </cell>
          <cell r="D13" t="str">
            <v>ИЛИМБЕТОВА Амина</v>
          </cell>
          <cell r="E13" t="str">
            <v>Оренбургская обл.</v>
          </cell>
          <cell r="F13">
            <v>365</v>
          </cell>
          <cell r="G13">
            <v>111</v>
          </cell>
          <cell r="H13" t="str">
            <v>БРЕГИНА София</v>
          </cell>
          <cell r="I13" t="str">
            <v>Свердловская обл.</v>
          </cell>
          <cell r="J13">
            <v>246</v>
          </cell>
          <cell r="K13">
            <v>122</v>
          </cell>
          <cell r="L13" t="str">
            <v>ДРОЗДОВА Екатерина</v>
          </cell>
          <cell r="M13" t="str">
            <v>г. Москва</v>
          </cell>
          <cell r="N13">
            <v>190</v>
          </cell>
          <cell r="O13">
            <v>126</v>
          </cell>
          <cell r="P13" t="str">
            <v>АНТИПОВА Виктория</v>
          </cell>
          <cell r="Q13" t="str">
            <v>г. Санкт-Петербург</v>
          </cell>
          <cell r="R13">
            <v>159</v>
          </cell>
          <cell r="S13">
            <v>138</v>
          </cell>
          <cell r="T13" t="str">
            <v>ЗУБАТОВА Ульяна</v>
          </cell>
          <cell r="U13" t="str">
            <v>Респ. Хакасия</v>
          </cell>
          <cell r="V13">
            <v>123</v>
          </cell>
          <cell r="W13">
            <v>144</v>
          </cell>
          <cell r="X13" t="str">
            <v>МЕЛЬНИК Евангелина</v>
          </cell>
          <cell r="Y13" t="str">
            <v>Калининградская обл.</v>
          </cell>
          <cell r="Z13">
            <v>104</v>
          </cell>
          <cell r="AA13">
            <v>154</v>
          </cell>
          <cell r="AB13" t="str">
            <v>СКОСЫРЕВА Евгения</v>
          </cell>
          <cell r="AC13" t="str">
            <v>Челябинская обл.</v>
          </cell>
          <cell r="AD13">
            <v>81</v>
          </cell>
          <cell r="AE13">
            <v>160</v>
          </cell>
          <cell r="AF13" t="str">
            <v>КОРЗУНИНА Кристина</v>
          </cell>
          <cell r="AG13" t="str">
            <v>Свердловская обл.</v>
          </cell>
          <cell r="AH13">
            <v>41</v>
          </cell>
        </row>
        <row r="14">
          <cell r="B14">
            <v>7</v>
          </cell>
          <cell r="C14">
            <v>107</v>
          </cell>
          <cell r="D14" t="str">
            <v>РОМАНЧИКОВА Марина</v>
          </cell>
          <cell r="E14" t="str">
            <v>г. Москва</v>
          </cell>
          <cell r="F14">
            <v>326</v>
          </cell>
          <cell r="G14">
            <v>110</v>
          </cell>
          <cell r="H14" t="str">
            <v>ПОПОВА Маргарита</v>
          </cell>
          <cell r="I14" t="str">
            <v>Оренбургская обл.</v>
          </cell>
          <cell r="J14">
            <v>255</v>
          </cell>
          <cell r="K14">
            <v>120</v>
          </cell>
          <cell r="L14" t="str">
            <v>ПРИВАЛОВА Каролина</v>
          </cell>
          <cell r="M14" t="str">
            <v>Свердловская обл.</v>
          </cell>
          <cell r="N14">
            <v>210</v>
          </cell>
          <cell r="O14">
            <v>125</v>
          </cell>
          <cell r="P14" t="str">
            <v>КОПЕЙКИНА Мария</v>
          </cell>
          <cell r="Q14" t="str">
            <v>г. Санкт-Петербург</v>
          </cell>
          <cell r="R14">
            <v>160</v>
          </cell>
          <cell r="S14">
            <v>139</v>
          </cell>
          <cell r="T14" t="str">
            <v>ЧЕТВЕРТАКОВА Виктория</v>
          </cell>
          <cell r="U14" t="str">
            <v>Нижегородская обл.</v>
          </cell>
          <cell r="V14">
            <v>121</v>
          </cell>
          <cell r="W14">
            <v>142</v>
          </cell>
          <cell r="X14" t="str">
            <v>ЛЯНГУЗОВА Ульяна</v>
          </cell>
          <cell r="Y14" t="str">
            <v>Ярославская обл.</v>
          </cell>
          <cell r="Z14">
            <v>107</v>
          </cell>
          <cell r="AA14">
            <v>155</v>
          </cell>
          <cell r="AB14" t="str">
            <v>КРАСЮКОВА Ксения</v>
          </cell>
          <cell r="AC14" t="str">
            <v>Самарская обл.</v>
          </cell>
          <cell r="AD14">
            <v>79</v>
          </cell>
          <cell r="AE14">
            <v>157</v>
          </cell>
          <cell r="AF14" t="str">
            <v>ВОРОНИНА Алена</v>
          </cell>
          <cell r="AG14" t="str">
            <v>Оренбургская обл.</v>
          </cell>
          <cell r="AH14">
            <v>73</v>
          </cell>
        </row>
        <row r="15">
          <cell r="B15">
            <v>8</v>
          </cell>
          <cell r="C15">
            <v>108</v>
          </cell>
          <cell r="D15" t="str">
            <v>УСМАНОВА Алиса</v>
          </cell>
          <cell r="E15" t="str">
            <v>Оренбургская обл.</v>
          </cell>
          <cell r="F15">
            <v>301</v>
          </cell>
          <cell r="G15">
            <v>109</v>
          </cell>
          <cell r="H15" t="str">
            <v>КОНДРАТЬЕВА Александра</v>
          </cell>
          <cell r="I15" t="str">
            <v>г. Санкт-Петербург</v>
          </cell>
          <cell r="J15">
            <v>275</v>
          </cell>
          <cell r="K15">
            <v>124</v>
          </cell>
          <cell r="L15" t="str">
            <v>ХРАМОВА Екатерина</v>
          </cell>
          <cell r="M15" t="str">
            <v>г. Москва</v>
          </cell>
          <cell r="N15">
            <v>164</v>
          </cell>
          <cell r="O15">
            <v>127</v>
          </cell>
          <cell r="P15" t="str">
            <v>КУЗНЕЦОВА Дарья</v>
          </cell>
          <cell r="Q15" t="str">
            <v>Респ. Адыгея</v>
          </cell>
          <cell r="R15">
            <v>157</v>
          </cell>
          <cell r="S15">
            <v>140</v>
          </cell>
          <cell r="T15" t="str">
            <v>ПАХОМОВА Анастасия</v>
          </cell>
          <cell r="U15" t="str">
            <v>Московская обл.</v>
          </cell>
          <cell r="V15">
            <v>121</v>
          </cell>
          <cell r="W15">
            <v>141</v>
          </cell>
          <cell r="X15" t="str">
            <v>ИЛЬЯСОВА Рузанна</v>
          </cell>
          <cell r="Y15" t="str">
            <v>Респ. Татарстан</v>
          </cell>
          <cell r="Z15">
            <v>120</v>
          </cell>
          <cell r="AA15">
            <v>156</v>
          </cell>
          <cell r="AB15" t="str">
            <v>ЛЕХИНА Полина</v>
          </cell>
          <cell r="AC15" t="str">
            <v>Самарская обл.</v>
          </cell>
          <cell r="AD15">
            <v>76</v>
          </cell>
          <cell r="AE15">
            <v>159</v>
          </cell>
          <cell r="AF15" t="str">
            <v>ЧЕРТИЛИНА Вероника</v>
          </cell>
          <cell r="AG15" t="str">
            <v>Свердловская обл.</v>
          </cell>
          <cell r="AH15" t="str">
            <v>б/р</v>
          </cell>
        </row>
        <row r="16">
          <cell r="B16">
            <v>9</v>
          </cell>
          <cell r="C16">
            <v>0</v>
          </cell>
          <cell r="D16" t="str">
            <v/>
          </cell>
          <cell r="E16" t="str">
            <v/>
          </cell>
          <cell r="F16" t="str">
            <v/>
          </cell>
          <cell r="G16">
            <v>0</v>
          </cell>
          <cell r="H16" t="str">
            <v/>
          </cell>
          <cell r="I16" t="str">
            <v/>
          </cell>
          <cell r="J16" t="str">
            <v/>
          </cell>
          <cell r="K16">
            <v>0</v>
          </cell>
          <cell r="L16" t="str">
            <v/>
          </cell>
          <cell r="M16" t="str">
            <v/>
          </cell>
          <cell r="N16" t="str">
            <v/>
          </cell>
          <cell r="O16">
            <v>0</v>
          </cell>
          <cell r="P16" t="str">
            <v/>
          </cell>
          <cell r="Q16" t="str">
            <v/>
          </cell>
          <cell r="R16" t="str">
            <v/>
          </cell>
          <cell r="S16">
            <v>0</v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/>
          </cell>
          <cell r="AD16" t="str">
            <v/>
          </cell>
          <cell r="AE16">
            <v>0</v>
          </cell>
          <cell r="AF16" t="str">
            <v/>
          </cell>
          <cell r="AG16" t="str">
            <v/>
          </cell>
          <cell r="AH16" t="str">
            <v/>
          </cell>
        </row>
        <row r="17">
          <cell r="B17">
            <v>10</v>
          </cell>
          <cell r="C17">
            <v>0</v>
          </cell>
          <cell r="D17" t="str">
            <v/>
          </cell>
          <cell r="E17" t="str">
            <v/>
          </cell>
          <cell r="F17" t="str">
            <v/>
          </cell>
          <cell r="G17">
            <v>0</v>
          </cell>
          <cell r="H17" t="str">
            <v/>
          </cell>
          <cell r="I17" t="str">
            <v/>
          </cell>
          <cell r="J17" t="str">
            <v/>
          </cell>
          <cell r="K17">
            <v>0</v>
          </cell>
          <cell r="L17" t="str">
            <v/>
          </cell>
          <cell r="M17" t="str">
            <v/>
          </cell>
          <cell r="N17" t="str">
            <v/>
          </cell>
          <cell r="O17">
            <v>0</v>
          </cell>
          <cell r="P17" t="str">
            <v/>
          </cell>
          <cell r="Q17" t="str">
            <v/>
          </cell>
          <cell r="R17" t="str">
            <v/>
          </cell>
          <cell r="S17">
            <v>0</v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/>
          </cell>
          <cell r="AD17" t="str">
            <v/>
          </cell>
          <cell r="AE17">
            <v>0</v>
          </cell>
          <cell r="AF17" t="str">
            <v/>
          </cell>
          <cell r="AG17" t="str">
            <v/>
          </cell>
          <cell r="AH17" t="str">
            <v/>
          </cell>
        </row>
        <row r="18">
          <cell r="B18">
            <v>11</v>
          </cell>
          <cell r="C18">
            <v>0</v>
          </cell>
          <cell r="D18" t="str">
            <v/>
          </cell>
          <cell r="E18" t="str">
            <v/>
          </cell>
          <cell r="F18" t="str">
            <v/>
          </cell>
          <cell r="G18">
            <v>0</v>
          </cell>
          <cell r="H18" t="str">
            <v/>
          </cell>
          <cell r="I18" t="str">
            <v/>
          </cell>
          <cell r="J18" t="str">
            <v/>
          </cell>
          <cell r="K18">
            <v>0</v>
          </cell>
          <cell r="L18" t="str">
            <v/>
          </cell>
          <cell r="M18" t="str">
            <v/>
          </cell>
          <cell r="N18" t="str">
            <v/>
          </cell>
          <cell r="O18">
            <v>0</v>
          </cell>
          <cell r="P18" t="str">
            <v/>
          </cell>
          <cell r="Q18" t="str">
            <v/>
          </cell>
          <cell r="R18" t="str">
            <v/>
          </cell>
          <cell r="S18">
            <v>0</v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/>
          </cell>
          <cell r="AD18" t="str">
            <v/>
          </cell>
          <cell r="AE18">
            <v>0</v>
          </cell>
          <cell r="AF18" t="str">
            <v/>
          </cell>
          <cell r="AG18" t="str">
            <v/>
          </cell>
          <cell r="AH18" t="str">
            <v/>
          </cell>
        </row>
        <row r="19">
          <cell r="B19">
            <v>12</v>
          </cell>
          <cell r="C19">
            <v>0</v>
          </cell>
          <cell r="D19" t="str">
            <v/>
          </cell>
          <cell r="E19" t="str">
            <v/>
          </cell>
          <cell r="F19" t="str">
            <v/>
          </cell>
          <cell r="G19">
            <v>0</v>
          </cell>
          <cell r="H19" t="str">
            <v/>
          </cell>
          <cell r="I19" t="str">
            <v/>
          </cell>
          <cell r="J19" t="str">
            <v/>
          </cell>
          <cell r="K19">
            <v>0</v>
          </cell>
          <cell r="L19" t="str">
            <v/>
          </cell>
          <cell r="M19" t="str">
            <v/>
          </cell>
          <cell r="N19" t="str">
            <v/>
          </cell>
          <cell r="O19">
            <v>0</v>
          </cell>
          <cell r="P19" t="str">
            <v/>
          </cell>
          <cell r="Q19" t="str">
            <v/>
          </cell>
          <cell r="R19" t="str">
            <v/>
          </cell>
          <cell r="S19">
            <v>0</v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/>
          </cell>
          <cell r="AD19" t="str">
            <v/>
          </cell>
          <cell r="AE19">
            <v>0</v>
          </cell>
          <cell r="AF19" t="str">
            <v/>
          </cell>
          <cell r="AG19" t="str">
            <v/>
          </cell>
          <cell r="AH19" t="str">
            <v/>
          </cell>
        </row>
        <row r="20">
          <cell r="B20">
            <v>13</v>
          </cell>
          <cell r="C20">
            <v>0</v>
          </cell>
          <cell r="D20" t="str">
            <v/>
          </cell>
          <cell r="E20" t="str">
            <v/>
          </cell>
          <cell r="F20" t="str">
            <v/>
          </cell>
          <cell r="G20">
            <v>0</v>
          </cell>
          <cell r="H20" t="str">
            <v/>
          </cell>
          <cell r="I20" t="str">
            <v/>
          </cell>
          <cell r="J20" t="str">
            <v/>
          </cell>
          <cell r="K20">
            <v>0</v>
          </cell>
          <cell r="L20" t="str">
            <v/>
          </cell>
          <cell r="M20" t="str">
            <v/>
          </cell>
          <cell r="N20" t="str">
            <v/>
          </cell>
          <cell r="O20">
            <v>0</v>
          </cell>
          <cell r="P20" t="str">
            <v/>
          </cell>
          <cell r="Q20" t="str">
            <v/>
          </cell>
          <cell r="R20" t="str">
            <v/>
          </cell>
          <cell r="S20">
            <v>0</v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/>
          </cell>
          <cell r="AD20" t="str">
            <v/>
          </cell>
          <cell r="AE20">
            <v>0</v>
          </cell>
          <cell r="AF20" t="str">
            <v/>
          </cell>
          <cell r="AG20" t="str">
            <v/>
          </cell>
          <cell r="AH20" t="str">
            <v/>
          </cell>
        </row>
        <row r="21">
          <cell r="B21">
            <v>14</v>
          </cell>
          <cell r="C21">
            <v>0</v>
          </cell>
          <cell r="D21" t="str">
            <v/>
          </cell>
          <cell r="E21" t="str">
            <v/>
          </cell>
          <cell r="F21" t="str">
            <v/>
          </cell>
          <cell r="G21">
            <v>0</v>
          </cell>
          <cell r="H21" t="str">
            <v/>
          </cell>
          <cell r="I21" t="str">
            <v/>
          </cell>
          <cell r="J21" t="str">
            <v/>
          </cell>
          <cell r="K21">
            <v>0</v>
          </cell>
          <cell r="L21" t="str">
            <v/>
          </cell>
          <cell r="M21" t="str">
            <v/>
          </cell>
          <cell r="N21" t="str">
            <v/>
          </cell>
          <cell r="O21">
            <v>0</v>
          </cell>
          <cell r="P21" t="str">
            <v/>
          </cell>
          <cell r="Q21" t="str">
            <v/>
          </cell>
          <cell r="R21" t="str">
            <v/>
          </cell>
          <cell r="S21">
            <v>0</v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/>
          </cell>
          <cell r="AD21" t="str">
            <v/>
          </cell>
          <cell r="AE21">
            <v>0</v>
          </cell>
          <cell r="AF21" t="str">
            <v/>
          </cell>
          <cell r="AG21" t="str">
            <v/>
          </cell>
          <cell r="AH21" t="str">
            <v/>
          </cell>
        </row>
        <row r="22">
          <cell r="B22">
            <v>15</v>
          </cell>
          <cell r="C22">
            <v>0</v>
          </cell>
          <cell r="D22" t="str">
            <v/>
          </cell>
          <cell r="E22" t="str">
            <v/>
          </cell>
          <cell r="F22" t="str">
            <v/>
          </cell>
          <cell r="G22">
            <v>0</v>
          </cell>
          <cell r="H22" t="str">
            <v/>
          </cell>
          <cell r="I22" t="str">
            <v/>
          </cell>
          <cell r="J22" t="str">
            <v/>
          </cell>
          <cell r="K22">
            <v>0</v>
          </cell>
          <cell r="L22" t="str">
            <v/>
          </cell>
          <cell r="M22" t="str">
            <v/>
          </cell>
          <cell r="N22" t="str">
            <v/>
          </cell>
          <cell r="O22">
            <v>0</v>
          </cell>
          <cell r="P22" t="str">
            <v/>
          </cell>
          <cell r="Q22" t="str">
            <v/>
          </cell>
          <cell r="R22" t="str">
            <v/>
          </cell>
          <cell r="S22">
            <v>0</v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/>
          </cell>
          <cell r="AD22" t="str">
            <v/>
          </cell>
          <cell r="AE22">
            <v>0</v>
          </cell>
          <cell r="AF22" t="str">
            <v/>
          </cell>
          <cell r="AG22" t="str">
            <v/>
          </cell>
          <cell r="AH22" t="str">
            <v/>
          </cell>
        </row>
        <row r="23">
          <cell r="B23">
            <v>16</v>
          </cell>
          <cell r="C23">
            <v>0</v>
          </cell>
          <cell r="D23" t="str">
            <v/>
          </cell>
          <cell r="E23" t="str">
            <v/>
          </cell>
          <cell r="F23" t="str">
            <v/>
          </cell>
          <cell r="G23">
            <v>0</v>
          </cell>
          <cell r="H23" t="str">
            <v/>
          </cell>
          <cell r="I23" t="str">
            <v/>
          </cell>
          <cell r="J23" t="str">
            <v/>
          </cell>
          <cell r="K23">
            <v>0</v>
          </cell>
          <cell r="L23" t="str">
            <v/>
          </cell>
          <cell r="M23" t="str">
            <v/>
          </cell>
          <cell r="N23" t="str">
            <v/>
          </cell>
          <cell r="O23">
            <v>0</v>
          </cell>
          <cell r="P23" t="str">
            <v/>
          </cell>
          <cell r="Q23" t="str">
            <v/>
          </cell>
          <cell r="R23" t="str">
            <v/>
          </cell>
          <cell r="S23">
            <v>0</v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/>
          </cell>
          <cell r="AD23" t="str">
            <v/>
          </cell>
          <cell r="AE23">
            <v>0</v>
          </cell>
          <cell r="AF23" t="str">
            <v/>
          </cell>
          <cell r="AG23" t="str">
            <v/>
          </cell>
          <cell r="AH23" t="str">
            <v/>
          </cell>
        </row>
        <row r="24">
          <cell r="B24">
            <v>17</v>
          </cell>
          <cell r="C24">
            <v>0</v>
          </cell>
          <cell r="D24" t="str">
            <v/>
          </cell>
          <cell r="E24" t="str">
            <v/>
          </cell>
          <cell r="F24" t="str">
            <v/>
          </cell>
          <cell r="G24">
            <v>0</v>
          </cell>
          <cell r="H24" t="str">
            <v/>
          </cell>
          <cell r="I24" t="str">
            <v/>
          </cell>
          <cell r="J24" t="str">
            <v/>
          </cell>
          <cell r="K24">
            <v>0</v>
          </cell>
          <cell r="L24" t="str">
            <v/>
          </cell>
          <cell r="M24" t="str">
            <v/>
          </cell>
          <cell r="N24" t="str">
            <v/>
          </cell>
          <cell r="O24">
            <v>0</v>
          </cell>
          <cell r="P24" t="str">
            <v/>
          </cell>
          <cell r="Q24" t="str">
            <v/>
          </cell>
          <cell r="R24" t="str">
            <v/>
          </cell>
          <cell r="S24">
            <v>0</v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/>
          </cell>
          <cell r="AD24" t="str">
            <v/>
          </cell>
          <cell r="AE24">
            <v>0</v>
          </cell>
          <cell r="AF24" t="str">
            <v/>
          </cell>
          <cell r="AG24" t="str">
            <v/>
          </cell>
          <cell r="AH24" t="str">
            <v/>
          </cell>
        </row>
        <row r="25">
          <cell r="B25">
            <v>18</v>
          </cell>
          <cell r="C25">
            <v>0</v>
          </cell>
          <cell r="D25" t="str">
            <v/>
          </cell>
          <cell r="E25" t="str">
            <v/>
          </cell>
          <cell r="F25" t="str">
            <v/>
          </cell>
          <cell r="G25">
            <v>0</v>
          </cell>
          <cell r="H25" t="str">
            <v/>
          </cell>
          <cell r="I25" t="str">
            <v/>
          </cell>
          <cell r="J25" t="str">
            <v/>
          </cell>
          <cell r="K25">
            <v>0</v>
          </cell>
          <cell r="L25" t="str">
            <v/>
          </cell>
          <cell r="M25" t="str">
            <v/>
          </cell>
          <cell r="N25" t="str">
            <v/>
          </cell>
          <cell r="O25">
            <v>0</v>
          </cell>
          <cell r="P25" t="str">
            <v/>
          </cell>
          <cell r="Q25" t="str">
            <v/>
          </cell>
          <cell r="R25" t="str">
            <v/>
          </cell>
          <cell r="S25">
            <v>0</v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/>
          </cell>
          <cell r="AD25" t="str">
            <v/>
          </cell>
          <cell r="AE25">
            <v>0</v>
          </cell>
          <cell r="AF25" t="str">
            <v/>
          </cell>
          <cell r="AG25" t="str">
            <v/>
          </cell>
          <cell r="AH25" t="str">
            <v/>
          </cell>
        </row>
        <row r="26">
          <cell r="B26">
            <v>19</v>
          </cell>
          <cell r="C26">
            <v>0</v>
          </cell>
          <cell r="D26" t="str">
            <v/>
          </cell>
          <cell r="E26" t="str">
            <v/>
          </cell>
          <cell r="F26" t="str">
            <v/>
          </cell>
          <cell r="G26">
            <v>0</v>
          </cell>
          <cell r="H26" t="str">
            <v/>
          </cell>
          <cell r="I26" t="str">
            <v/>
          </cell>
          <cell r="J26" t="str">
            <v/>
          </cell>
          <cell r="K26">
            <v>0</v>
          </cell>
          <cell r="L26" t="str">
            <v/>
          </cell>
          <cell r="M26" t="str">
            <v/>
          </cell>
          <cell r="N26" t="str">
            <v/>
          </cell>
          <cell r="O26">
            <v>0</v>
          </cell>
          <cell r="P26" t="str">
            <v/>
          </cell>
          <cell r="Q26" t="str">
            <v/>
          </cell>
          <cell r="R26" t="str">
            <v/>
          </cell>
          <cell r="S26">
            <v>0</v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/>
          </cell>
          <cell r="AD26" t="str">
            <v/>
          </cell>
          <cell r="AE26">
            <v>0</v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B27">
            <v>20</v>
          </cell>
          <cell r="C27">
            <v>0</v>
          </cell>
          <cell r="D27" t="str">
            <v/>
          </cell>
          <cell r="E27" t="str">
            <v/>
          </cell>
          <cell r="F27" t="str">
            <v/>
          </cell>
          <cell r="G27">
            <v>0</v>
          </cell>
          <cell r="H27" t="str">
            <v/>
          </cell>
          <cell r="I27" t="str">
            <v/>
          </cell>
          <cell r="J27" t="str">
            <v/>
          </cell>
          <cell r="K27">
            <v>0</v>
          </cell>
          <cell r="L27" t="str">
            <v/>
          </cell>
          <cell r="M27" t="str">
            <v/>
          </cell>
          <cell r="N27" t="str">
            <v/>
          </cell>
          <cell r="O27">
            <v>0</v>
          </cell>
          <cell r="P27" t="str">
            <v/>
          </cell>
          <cell r="Q27" t="str">
            <v/>
          </cell>
          <cell r="R27" t="str">
            <v/>
          </cell>
          <cell r="S27">
            <v>0</v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/>
          </cell>
          <cell r="AD27" t="str">
            <v/>
          </cell>
          <cell r="AE27">
            <v>0</v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B28">
            <v>21</v>
          </cell>
          <cell r="C28">
            <v>0</v>
          </cell>
          <cell r="D28" t="str">
            <v/>
          </cell>
          <cell r="E28" t="str">
            <v/>
          </cell>
          <cell r="F28" t="str">
            <v/>
          </cell>
          <cell r="G28">
            <v>0</v>
          </cell>
          <cell r="H28" t="str">
            <v/>
          </cell>
          <cell r="I28" t="str">
            <v/>
          </cell>
          <cell r="J28" t="str">
            <v/>
          </cell>
          <cell r="K28">
            <v>0</v>
          </cell>
          <cell r="L28" t="str">
            <v/>
          </cell>
          <cell r="M28" t="str">
            <v/>
          </cell>
          <cell r="N28" t="str">
            <v/>
          </cell>
          <cell r="O28">
            <v>0</v>
          </cell>
          <cell r="P28" t="str">
            <v/>
          </cell>
          <cell r="Q28" t="str">
            <v/>
          </cell>
          <cell r="R28" t="str">
            <v/>
          </cell>
          <cell r="S28">
            <v>0</v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/>
          </cell>
          <cell r="AD28" t="str">
            <v/>
          </cell>
          <cell r="AE28">
            <v>0</v>
          </cell>
          <cell r="AF28" t="str">
            <v/>
          </cell>
          <cell r="AG28" t="str">
            <v/>
          </cell>
          <cell r="AH28" t="str">
            <v/>
          </cell>
        </row>
        <row r="29">
          <cell r="B29">
            <v>22</v>
          </cell>
          <cell r="C29">
            <v>0</v>
          </cell>
          <cell r="D29" t="str">
            <v/>
          </cell>
          <cell r="E29" t="str">
            <v/>
          </cell>
          <cell r="F29" t="str">
            <v/>
          </cell>
          <cell r="G29">
            <v>0</v>
          </cell>
          <cell r="H29" t="str">
            <v/>
          </cell>
          <cell r="I29" t="str">
            <v/>
          </cell>
          <cell r="J29" t="str">
            <v/>
          </cell>
          <cell r="K29">
            <v>0</v>
          </cell>
          <cell r="L29" t="str">
            <v/>
          </cell>
          <cell r="M29" t="str">
            <v/>
          </cell>
          <cell r="N29" t="str">
            <v/>
          </cell>
          <cell r="O29">
            <v>0</v>
          </cell>
          <cell r="P29" t="str">
            <v/>
          </cell>
          <cell r="Q29" t="str">
            <v/>
          </cell>
          <cell r="R29" t="str">
            <v/>
          </cell>
          <cell r="S29">
            <v>0</v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/>
          </cell>
          <cell r="AD29" t="str">
            <v/>
          </cell>
          <cell r="AE29">
            <v>0</v>
          </cell>
          <cell r="AF29" t="str">
            <v/>
          </cell>
          <cell r="AG29" t="str">
            <v/>
          </cell>
          <cell r="AH29" t="str">
            <v/>
          </cell>
        </row>
        <row r="30">
          <cell r="B30">
            <v>23</v>
          </cell>
          <cell r="C30">
            <v>0</v>
          </cell>
          <cell r="D30" t="str">
            <v/>
          </cell>
          <cell r="E30" t="str">
            <v/>
          </cell>
          <cell r="F30" t="str">
            <v/>
          </cell>
          <cell r="G30">
            <v>0</v>
          </cell>
          <cell r="H30" t="str">
            <v/>
          </cell>
          <cell r="I30" t="str">
            <v/>
          </cell>
          <cell r="J30" t="str">
            <v/>
          </cell>
          <cell r="K30">
            <v>0</v>
          </cell>
          <cell r="L30" t="str">
            <v/>
          </cell>
          <cell r="M30" t="str">
            <v/>
          </cell>
          <cell r="N30" t="str">
            <v/>
          </cell>
          <cell r="O30">
            <v>0</v>
          </cell>
          <cell r="P30" t="str">
            <v/>
          </cell>
          <cell r="Q30" t="str">
            <v/>
          </cell>
          <cell r="R30" t="str">
            <v/>
          </cell>
          <cell r="S30">
            <v>0</v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/>
          </cell>
          <cell r="AD30" t="str">
            <v/>
          </cell>
          <cell r="AE30">
            <v>0</v>
          </cell>
          <cell r="AF30" t="str">
            <v/>
          </cell>
          <cell r="AG30" t="str">
            <v/>
          </cell>
          <cell r="AH30" t="str">
            <v/>
          </cell>
        </row>
        <row r="31">
          <cell r="B31">
            <v>24</v>
          </cell>
          <cell r="C31">
            <v>0</v>
          </cell>
          <cell r="D31" t="str">
            <v/>
          </cell>
          <cell r="E31" t="str">
            <v/>
          </cell>
          <cell r="F31" t="str">
            <v/>
          </cell>
          <cell r="G31">
            <v>0</v>
          </cell>
          <cell r="H31" t="str">
            <v/>
          </cell>
          <cell r="I31" t="str">
            <v/>
          </cell>
          <cell r="J31" t="str">
            <v/>
          </cell>
          <cell r="K31">
            <v>0</v>
          </cell>
          <cell r="L31" t="str">
            <v/>
          </cell>
          <cell r="M31" t="str">
            <v/>
          </cell>
          <cell r="N31" t="str">
            <v/>
          </cell>
          <cell r="O31">
            <v>0</v>
          </cell>
          <cell r="P31" t="str">
            <v/>
          </cell>
          <cell r="Q31" t="str">
            <v/>
          </cell>
          <cell r="R31" t="str">
            <v/>
          </cell>
          <cell r="S31">
            <v>0</v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/>
          </cell>
          <cell r="AD31" t="str">
            <v/>
          </cell>
          <cell r="AE31">
            <v>0</v>
          </cell>
          <cell r="AF31" t="str">
            <v/>
          </cell>
          <cell r="AG31" t="str">
            <v/>
          </cell>
          <cell r="AH31" t="str">
            <v/>
          </cell>
        </row>
        <row r="32">
          <cell r="B32">
            <v>25</v>
          </cell>
          <cell r="C32">
            <v>0</v>
          </cell>
          <cell r="D32" t="str">
            <v/>
          </cell>
          <cell r="E32" t="str">
            <v/>
          </cell>
          <cell r="F32" t="str">
            <v/>
          </cell>
          <cell r="G32">
            <v>0</v>
          </cell>
          <cell r="H32" t="str">
            <v/>
          </cell>
          <cell r="I32" t="str">
            <v/>
          </cell>
          <cell r="J32" t="str">
            <v/>
          </cell>
          <cell r="K32">
            <v>0</v>
          </cell>
          <cell r="L32" t="str">
            <v/>
          </cell>
          <cell r="M32" t="str">
            <v/>
          </cell>
          <cell r="N32" t="str">
            <v/>
          </cell>
          <cell r="O32">
            <v>0</v>
          </cell>
          <cell r="P32" t="str">
            <v/>
          </cell>
          <cell r="Q32" t="str">
            <v/>
          </cell>
          <cell r="R32" t="str">
            <v/>
          </cell>
          <cell r="S32">
            <v>0</v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/>
          </cell>
          <cell r="AD32" t="str">
            <v/>
          </cell>
          <cell r="AE32">
            <v>0</v>
          </cell>
          <cell r="AF32" t="str">
            <v/>
          </cell>
          <cell r="AG32" t="str">
            <v/>
          </cell>
          <cell r="AH32" t="str">
            <v/>
          </cell>
        </row>
        <row r="33">
          <cell r="B33">
            <v>26</v>
          </cell>
          <cell r="C33">
            <v>0</v>
          </cell>
          <cell r="D33" t="str">
            <v/>
          </cell>
          <cell r="E33" t="str">
            <v/>
          </cell>
          <cell r="F33" t="str">
            <v/>
          </cell>
          <cell r="G33">
            <v>0</v>
          </cell>
          <cell r="H33" t="str">
            <v/>
          </cell>
          <cell r="I33" t="str">
            <v/>
          </cell>
          <cell r="J33" t="str">
            <v/>
          </cell>
          <cell r="K33">
            <v>0</v>
          </cell>
          <cell r="L33" t="str">
            <v/>
          </cell>
          <cell r="M33" t="str">
            <v/>
          </cell>
          <cell r="N33" t="str">
            <v/>
          </cell>
          <cell r="O33">
            <v>0</v>
          </cell>
          <cell r="P33" t="str">
            <v/>
          </cell>
          <cell r="Q33" t="str">
            <v/>
          </cell>
          <cell r="R33" t="str">
            <v/>
          </cell>
          <cell r="S33">
            <v>0</v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/>
          </cell>
          <cell r="AD33" t="str">
            <v/>
          </cell>
          <cell r="AE33">
            <v>0</v>
          </cell>
          <cell r="AF33" t="str">
            <v/>
          </cell>
          <cell r="AG33" t="str">
            <v/>
          </cell>
          <cell r="AH33" t="str">
            <v/>
          </cell>
        </row>
        <row r="34">
          <cell r="B34">
            <v>27</v>
          </cell>
          <cell r="C34">
            <v>0</v>
          </cell>
          <cell r="D34" t="str">
            <v/>
          </cell>
          <cell r="E34" t="str">
            <v/>
          </cell>
          <cell r="F34" t="str">
            <v/>
          </cell>
          <cell r="G34">
            <v>0</v>
          </cell>
          <cell r="H34" t="str">
            <v/>
          </cell>
          <cell r="I34" t="str">
            <v/>
          </cell>
          <cell r="J34" t="str">
            <v/>
          </cell>
          <cell r="K34">
            <v>0</v>
          </cell>
          <cell r="L34" t="str">
            <v/>
          </cell>
          <cell r="M34" t="str">
            <v/>
          </cell>
          <cell r="N34" t="str">
            <v/>
          </cell>
          <cell r="O34">
            <v>0</v>
          </cell>
          <cell r="P34" t="str">
            <v/>
          </cell>
          <cell r="Q34" t="str">
            <v/>
          </cell>
          <cell r="R34" t="str">
            <v/>
          </cell>
          <cell r="S34">
            <v>0</v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/>
          </cell>
          <cell r="AD34" t="str">
            <v/>
          </cell>
          <cell r="AE34">
            <v>0</v>
          </cell>
          <cell r="AF34" t="str">
            <v/>
          </cell>
          <cell r="AG34" t="str">
            <v/>
          </cell>
          <cell r="AH34" t="str">
            <v/>
          </cell>
        </row>
        <row r="35">
          <cell r="B35">
            <v>28</v>
          </cell>
          <cell r="C35">
            <v>0</v>
          </cell>
          <cell r="D35" t="str">
            <v/>
          </cell>
          <cell r="E35" t="str">
            <v/>
          </cell>
          <cell r="F35" t="str">
            <v/>
          </cell>
          <cell r="G35">
            <v>0</v>
          </cell>
          <cell r="H35" t="str">
            <v/>
          </cell>
          <cell r="I35" t="str">
            <v/>
          </cell>
          <cell r="J35" t="str">
            <v/>
          </cell>
          <cell r="K35">
            <v>0</v>
          </cell>
          <cell r="L35" t="str">
            <v/>
          </cell>
          <cell r="M35" t="str">
            <v/>
          </cell>
          <cell r="N35" t="str">
            <v/>
          </cell>
          <cell r="O35">
            <v>0</v>
          </cell>
          <cell r="P35" t="str">
            <v/>
          </cell>
          <cell r="Q35" t="str">
            <v/>
          </cell>
          <cell r="R35" t="str">
            <v/>
          </cell>
          <cell r="S35">
            <v>0</v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/>
          </cell>
          <cell r="AD35" t="str">
            <v/>
          </cell>
          <cell r="AE35">
            <v>0</v>
          </cell>
          <cell r="AF35" t="str">
            <v/>
          </cell>
          <cell r="AG35" t="str">
            <v/>
          </cell>
          <cell r="AH35" t="str">
            <v/>
          </cell>
        </row>
        <row r="36">
          <cell r="B36">
            <v>29</v>
          </cell>
          <cell r="C36">
            <v>0</v>
          </cell>
          <cell r="D36" t="str">
            <v/>
          </cell>
          <cell r="E36" t="str">
            <v/>
          </cell>
          <cell r="F36" t="str">
            <v/>
          </cell>
          <cell r="G36">
            <v>0</v>
          </cell>
          <cell r="H36" t="str">
            <v/>
          </cell>
          <cell r="I36" t="str">
            <v/>
          </cell>
          <cell r="J36" t="str">
            <v/>
          </cell>
          <cell r="K36">
            <v>0</v>
          </cell>
          <cell r="L36" t="str">
            <v/>
          </cell>
          <cell r="M36" t="str">
            <v/>
          </cell>
          <cell r="N36" t="str">
            <v/>
          </cell>
          <cell r="O36">
            <v>0</v>
          </cell>
          <cell r="P36" t="str">
            <v/>
          </cell>
          <cell r="Q36" t="str">
            <v/>
          </cell>
          <cell r="R36" t="str">
            <v/>
          </cell>
          <cell r="S36">
            <v>0</v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/>
          </cell>
          <cell r="AD36" t="str">
            <v/>
          </cell>
          <cell r="AE36">
            <v>0</v>
          </cell>
          <cell r="AF36" t="str">
            <v/>
          </cell>
          <cell r="AG36" t="str">
            <v/>
          </cell>
          <cell r="AH36" t="str">
            <v/>
          </cell>
        </row>
        <row r="37">
          <cell r="B37">
            <v>30</v>
          </cell>
          <cell r="C37">
            <v>0</v>
          </cell>
          <cell r="D37" t="str">
            <v/>
          </cell>
          <cell r="E37" t="str">
            <v/>
          </cell>
          <cell r="F37" t="str">
            <v/>
          </cell>
          <cell r="G37">
            <v>0</v>
          </cell>
          <cell r="H37" t="str">
            <v/>
          </cell>
          <cell r="I37" t="str">
            <v/>
          </cell>
          <cell r="J37" t="str">
            <v/>
          </cell>
          <cell r="K37">
            <v>0</v>
          </cell>
          <cell r="L37" t="str">
            <v/>
          </cell>
          <cell r="M37" t="str">
            <v/>
          </cell>
          <cell r="N37" t="str">
            <v/>
          </cell>
          <cell r="O37">
            <v>0</v>
          </cell>
          <cell r="P37" t="str">
            <v/>
          </cell>
          <cell r="Q37" t="str">
            <v/>
          </cell>
          <cell r="R37" t="str">
            <v/>
          </cell>
          <cell r="S37">
            <v>0</v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/>
          </cell>
          <cell r="AD37" t="str">
            <v/>
          </cell>
          <cell r="AE37">
            <v>0</v>
          </cell>
          <cell r="AF37" t="str">
            <v/>
          </cell>
          <cell r="AG37" t="str">
            <v/>
          </cell>
          <cell r="AH37" t="str">
            <v/>
          </cell>
        </row>
        <row r="38">
          <cell r="B38">
            <v>31</v>
          </cell>
          <cell r="C38">
            <v>0</v>
          </cell>
          <cell r="D38" t="str">
            <v/>
          </cell>
          <cell r="E38" t="str">
            <v/>
          </cell>
          <cell r="F38" t="str">
            <v/>
          </cell>
          <cell r="G38">
            <v>0</v>
          </cell>
          <cell r="H38" t="str">
            <v/>
          </cell>
          <cell r="I38" t="str">
            <v/>
          </cell>
          <cell r="J38" t="str">
            <v/>
          </cell>
          <cell r="K38">
            <v>0</v>
          </cell>
          <cell r="L38" t="str">
            <v/>
          </cell>
          <cell r="M38" t="str">
            <v/>
          </cell>
          <cell r="N38" t="str">
            <v/>
          </cell>
          <cell r="O38">
            <v>0</v>
          </cell>
          <cell r="P38" t="str">
            <v/>
          </cell>
          <cell r="Q38" t="str">
            <v/>
          </cell>
          <cell r="R38" t="str">
            <v/>
          </cell>
          <cell r="S38">
            <v>0</v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/>
          </cell>
          <cell r="AD38" t="str">
            <v/>
          </cell>
          <cell r="AE38">
            <v>0</v>
          </cell>
          <cell r="AF38" t="str">
            <v/>
          </cell>
          <cell r="AG38" t="str">
            <v/>
          </cell>
          <cell r="AH38" t="str">
            <v/>
          </cell>
        </row>
        <row r="39">
          <cell r="B39">
            <v>32</v>
          </cell>
          <cell r="C39">
            <v>0</v>
          </cell>
          <cell r="D39" t="str">
            <v/>
          </cell>
          <cell r="E39" t="str">
            <v/>
          </cell>
          <cell r="F39" t="str">
            <v/>
          </cell>
          <cell r="G39">
            <v>0</v>
          </cell>
          <cell r="H39" t="str">
            <v/>
          </cell>
          <cell r="I39" t="str">
            <v/>
          </cell>
          <cell r="J39" t="str">
            <v/>
          </cell>
          <cell r="K39">
            <v>0</v>
          </cell>
          <cell r="L39" t="str">
            <v/>
          </cell>
          <cell r="M39" t="str">
            <v/>
          </cell>
          <cell r="N39" t="str">
            <v/>
          </cell>
          <cell r="O39">
            <v>0</v>
          </cell>
          <cell r="P39" t="str">
            <v/>
          </cell>
          <cell r="Q39" t="str">
            <v/>
          </cell>
          <cell r="R39" t="str">
            <v/>
          </cell>
          <cell r="S39">
            <v>0</v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/>
          </cell>
          <cell r="AD39" t="str">
            <v/>
          </cell>
          <cell r="AE39">
            <v>0</v>
          </cell>
          <cell r="AF39" t="str">
            <v/>
          </cell>
          <cell r="AG39" t="str">
            <v/>
          </cell>
          <cell r="AH39" t="str">
            <v/>
          </cell>
        </row>
        <row r="40">
          <cell r="B40">
            <v>33</v>
          </cell>
          <cell r="C40">
            <v>0</v>
          </cell>
          <cell r="D40" t="str">
            <v/>
          </cell>
          <cell r="E40" t="str">
            <v/>
          </cell>
          <cell r="F40" t="str">
            <v/>
          </cell>
          <cell r="G40">
            <v>0</v>
          </cell>
          <cell r="H40" t="str">
            <v/>
          </cell>
          <cell r="I40" t="str">
            <v/>
          </cell>
          <cell r="J40" t="str">
            <v/>
          </cell>
          <cell r="K40">
            <v>0</v>
          </cell>
          <cell r="L40" t="str">
            <v/>
          </cell>
          <cell r="M40" t="str">
            <v/>
          </cell>
          <cell r="N40" t="str">
            <v/>
          </cell>
          <cell r="O40">
            <v>0</v>
          </cell>
          <cell r="P40" t="str">
            <v/>
          </cell>
          <cell r="Q40" t="str">
            <v/>
          </cell>
          <cell r="R40" t="str">
            <v/>
          </cell>
          <cell r="S40">
            <v>0</v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/>
          </cell>
          <cell r="AD40" t="str">
            <v/>
          </cell>
          <cell r="AE40">
            <v>0</v>
          </cell>
          <cell r="AF40" t="str">
            <v/>
          </cell>
          <cell r="AG40" t="str">
            <v/>
          </cell>
          <cell r="AH40" t="str">
            <v/>
          </cell>
        </row>
        <row r="41">
          <cell r="B41">
            <v>34</v>
          </cell>
          <cell r="C41">
            <v>0</v>
          </cell>
          <cell r="D41" t="str">
            <v/>
          </cell>
          <cell r="E41" t="str">
            <v/>
          </cell>
          <cell r="F41" t="str">
            <v/>
          </cell>
          <cell r="G41">
            <v>0</v>
          </cell>
          <cell r="H41" t="str">
            <v/>
          </cell>
          <cell r="I41" t="str">
            <v/>
          </cell>
          <cell r="J41" t="str">
            <v/>
          </cell>
          <cell r="K41">
            <v>0</v>
          </cell>
          <cell r="L41" t="str">
            <v/>
          </cell>
          <cell r="M41" t="str">
            <v/>
          </cell>
          <cell r="N41" t="str">
            <v/>
          </cell>
          <cell r="O41">
            <v>0</v>
          </cell>
          <cell r="P41" t="str">
            <v/>
          </cell>
          <cell r="Q41" t="str">
            <v/>
          </cell>
          <cell r="R41" t="str">
            <v/>
          </cell>
          <cell r="S41">
            <v>0</v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/>
          </cell>
          <cell r="AD41" t="str">
            <v/>
          </cell>
          <cell r="AE41">
            <v>0</v>
          </cell>
          <cell r="AF41" t="str">
            <v/>
          </cell>
          <cell r="AG41" t="str">
            <v/>
          </cell>
          <cell r="AH41" t="str">
            <v/>
          </cell>
        </row>
        <row r="42">
          <cell r="B42">
            <v>35</v>
          </cell>
          <cell r="C42">
            <v>0</v>
          </cell>
          <cell r="D42" t="str">
            <v/>
          </cell>
          <cell r="E42" t="str">
            <v/>
          </cell>
          <cell r="F42" t="str">
            <v/>
          </cell>
          <cell r="G42">
            <v>0</v>
          </cell>
          <cell r="H42" t="str">
            <v/>
          </cell>
          <cell r="I42" t="str">
            <v/>
          </cell>
          <cell r="J42" t="str">
            <v/>
          </cell>
          <cell r="K42">
            <v>0</v>
          </cell>
          <cell r="L42" t="str">
            <v/>
          </cell>
          <cell r="M42" t="str">
            <v/>
          </cell>
          <cell r="N42" t="str">
            <v/>
          </cell>
          <cell r="O42">
            <v>0</v>
          </cell>
          <cell r="P42" t="str">
            <v/>
          </cell>
          <cell r="Q42" t="str">
            <v/>
          </cell>
          <cell r="R42" t="str">
            <v/>
          </cell>
          <cell r="S42">
            <v>0</v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/>
          </cell>
          <cell r="AD42" t="str">
            <v/>
          </cell>
          <cell r="AE42">
            <v>0</v>
          </cell>
          <cell r="AF42" t="str">
            <v/>
          </cell>
          <cell r="AG42" t="str">
            <v/>
          </cell>
          <cell r="AH42" t="str">
            <v/>
          </cell>
        </row>
        <row r="43">
          <cell r="B43">
            <v>36</v>
          </cell>
          <cell r="C43">
            <v>0</v>
          </cell>
          <cell r="D43" t="str">
            <v/>
          </cell>
          <cell r="E43" t="str">
            <v/>
          </cell>
          <cell r="F43" t="str">
            <v/>
          </cell>
          <cell r="G43">
            <v>0</v>
          </cell>
          <cell r="H43" t="str">
            <v/>
          </cell>
          <cell r="I43" t="str">
            <v/>
          </cell>
          <cell r="J43" t="str">
            <v/>
          </cell>
          <cell r="K43">
            <v>0</v>
          </cell>
          <cell r="L43" t="str">
            <v/>
          </cell>
          <cell r="M43" t="str">
            <v/>
          </cell>
          <cell r="N43" t="str">
            <v/>
          </cell>
          <cell r="O43">
            <v>0</v>
          </cell>
          <cell r="P43" t="str">
            <v/>
          </cell>
          <cell r="Q43" t="str">
            <v/>
          </cell>
          <cell r="R43" t="str">
            <v/>
          </cell>
          <cell r="S43">
            <v>0</v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/>
          </cell>
          <cell r="AD43" t="str">
            <v/>
          </cell>
          <cell r="AE43">
            <v>0</v>
          </cell>
          <cell r="AF43" t="str">
            <v/>
          </cell>
          <cell r="AG43" t="str">
            <v/>
          </cell>
          <cell r="AH43" t="str">
            <v/>
          </cell>
        </row>
        <row r="44">
          <cell r="B44">
            <v>37</v>
          </cell>
          <cell r="C44">
            <v>0</v>
          </cell>
          <cell r="D44" t="str">
            <v/>
          </cell>
          <cell r="E44" t="str">
            <v/>
          </cell>
          <cell r="F44" t="str">
            <v/>
          </cell>
          <cell r="G44">
            <v>0</v>
          </cell>
          <cell r="H44" t="str">
            <v/>
          </cell>
          <cell r="I44" t="str">
            <v/>
          </cell>
          <cell r="J44" t="str">
            <v/>
          </cell>
          <cell r="K44">
            <v>0</v>
          </cell>
          <cell r="L44" t="str">
            <v/>
          </cell>
          <cell r="M44" t="str">
            <v/>
          </cell>
          <cell r="N44" t="str">
            <v/>
          </cell>
          <cell r="O44">
            <v>0</v>
          </cell>
          <cell r="P44" t="str">
            <v/>
          </cell>
          <cell r="Q44" t="str">
            <v/>
          </cell>
          <cell r="R44" t="str">
            <v/>
          </cell>
          <cell r="S44">
            <v>0</v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/>
          </cell>
          <cell r="AD44" t="str">
            <v/>
          </cell>
          <cell r="AE44">
            <v>0</v>
          </cell>
          <cell r="AF44" t="str">
            <v/>
          </cell>
          <cell r="AG44" t="str">
            <v/>
          </cell>
          <cell r="AH44" t="str">
            <v/>
          </cell>
        </row>
        <row r="45">
          <cell r="B45">
            <v>38</v>
          </cell>
          <cell r="C45">
            <v>0</v>
          </cell>
          <cell r="D45" t="str">
            <v/>
          </cell>
          <cell r="E45" t="str">
            <v/>
          </cell>
          <cell r="F45" t="str">
            <v/>
          </cell>
          <cell r="G45">
            <v>0</v>
          </cell>
          <cell r="H45" t="str">
            <v/>
          </cell>
          <cell r="I45" t="str">
            <v/>
          </cell>
          <cell r="J45" t="str">
            <v/>
          </cell>
          <cell r="K45">
            <v>0</v>
          </cell>
          <cell r="L45" t="str">
            <v/>
          </cell>
          <cell r="M45" t="str">
            <v/>
          </cell>
          <cell r="N45" t="str">
            <v/>
          </cell>
          <cell r="O45">
            <v>0</v>
          </cell>
          <cell r="P45" t="str">
            <v/>
          </cell>
          <cell r="Q45" t="str">
            <v/>
          </cell>
          <cell r="R45" t="str">
            <v/>
          </cell>
          <cell r="S45">
            <v>0</v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/>
          </cell>
          <cell r="AD45" t="str">
            <v/>
          </cell>
          <cell r="AE45">
            <v>0</v>
          </cell>
          <cell r="AF45" t="str">
            <v/>
          </cell>
          <cell r="AG45" t="str">
            <v/>
          </cell>
          <cell r="AH45" t="str">
            <v/>
          </cell>
        </row>
        <row r="46">
          <cell r="B46">
            <v>39</v>
          </cell>
          <cell r="C46">
            <v>0</v>
          </cell>
          <cell r="D46" t="str">
            <v/>
          </cell>
          <cell r="E46" t="str">
            <v/>
          </cell>
          <cell r="F46" t="str">
            <v/>
          </cell>
          <cell r="G46">
            <v>0</v>
          </cell>
          <cell r="H46" t="str">
            <v/>
          </cell>
          <cell r="I46" t="str">
            <v/>
          </cell>
          <cell r="J46" t="str">
            <v/>
          </cell>
          <cell r="K46">
            <v>0</v>
          </cell>
          <cell r="L46" t="str">
            <v/>
          </cell>
          <cell r="M46" t="str">
            <v/>
          </cell>
          <cell r="N46" t="str">
            <v/>
          </cell>
          <cell r="O46">
            <v>0</v>
          </cell>
          <cell r="P46" t="str">
            <v/>
          </cell>
          <cell r="Q46" t="str">
            <v/>
          </cell>
          <cell r="R46" t="str">
            <v/>
          </cell>
          <cell r="S46">
            <v>0</v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/>
          </cell>
          <cell r="AD46" t="str">
            <v/>
          </cell>
          <cell r="AE46">
            <v>0</v>
          </cell>
          <cell r="AF46" t="str">
            <v/>
          </cell>
          <cell r="AG46" t="str">
            <v/>
          </cell>
          <cell r="AH46" t="str">
            <v/>
          </cell>
        </row>
        <row r="47">
          <cell r="B47">
            <v>40</v>
          </cell>
          <cell r="C47">
            <v>0</v>
          </cell>
          <cell r="D47" t="str">
            <v/>
          </cell>
          <cell r="E47" t="str">
            <v/>
          </cell>
          <cell r="F47" t="str">
            <v/>
          </cell>
          <cell r="G47">
            <v>0</v>
          </cell>
          <cell r="H47" t="str">
            <v/>
          </cell>
          <cell r="I47" t="str">
            <v/>
          </cell>
          <cell r="J47" t="str">
            <v/>
          </cell>
          <cell r="K47">
            <v>0</v>
          </cell>
          <cell r="L47" t="str">
            <v/>
          </cell>
          <cell r="M47" t="str">
            <v/>
          </cell>
          <cell r="N47" t="str">
            <v/>
          </cell>
          <cell r="O47">
            <v>0</v>
          </cell>
          <cell r="P47" t="str">
            <v/>
          </cell>
          <cell r="Q47" t="str">
            <v/>
          </cell>
          <cell r="R47" t="str">
            <v/>
          </cell>
          <cell r="S47">
            <v>0</v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/>
          </cell>
          <cell r="AD47" t="str">
            <v/>
          </cell>
          <cell r="AE47">
            <v>0</v>
          </cell>
          <cell r="AF47" t="str">
            <v/>
          </cell>
          <cell r="AG47" t="str">
            <v/>
          </cell>
          <cell r="AH47" t="str">
            <v/>
          </cell>
        </row>
        <row r="48">
          <cell r="B48">
            <v>41</v>
          </cell>
          <cell r="C48">
            <v>0</v>
          </cell>
          <cell r="D48" t="str">
            <v/>
          </cell>
          <cell r="E48" t="str">
            <v/>
          </cell>
          <cell r="F48" t="str">
            <v/>
          </cell>
          <cell r="G48">
            <v>0</v>
          </cell>
          <cell r="H48" t="str">
            <v/>
          </cell>
          <cell r="I48" t="str">
            <v/>
          </cell>
          <cell r="J48" t="str">
            <v/>
          </cell>
          <cell r="K48">
            <v>0</v>
          </cell>
          <cell r="L48" t="str">
            <v/>
          </cell>
          <cell r="M48" t="str">
            <v/>
          </cell>
          <cell r="N48" t="str">
            <v/>
          </cell>
          <cell r="O48">
            <v>0</v>
          </cell>
          <cell r="P48" t="str">
            <v/>
          </cell>
          <cell r="Q48" t="str">
            <v/>
          </cell>
          <cell r="R48" t="str">
            <v/>
          </cell>
          <cell r="S48">
            <v>0</v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/>
          </cell>
          <cell r="AD48" t="str">
            <v/>
          </cell>
          <cell r="AE48">
            <v>0</v>
          </cell>
          <cell r="AF48" t="str">
            <v/>
          </cell>
          <cell r="AG48" t="str">
            <v/>
          </cell>
          <cell r="AH48" t="str">
            <v/>
          </cell>
        </row>
        <row r="49">
          <cell r="B49">
            <v>42</v>
          </cell>
          <cell r="C49">
            <v>0</v>
          </cell>
          <cell r="D49" t="str">
            <v/>
          </cell>
          <cell r="E49" t="str">
            <v/>
          </cell>
          <cell r="F49" t="str">
            <v/>
          </cell>
          <cell r="G49">
            <v>0</v>
          </cell>
          <cell r="H49" t="str">
            <v/>
          </cell>
          <cell r="I49" t="str">
            <v/>
          </cell>
          <cell r="J49" t="str">
            <v/>
          </cell>
          <cell r="K49">
            <v>0</v>
          </cell>
          <cell r="L49" t="str">
            <v/>
          </cell>
          <cell r="M49" t="str">
            <v/>
          </cell>
          <cell r="N49" t="str">
            <v/>
          </cell>
          <cell r="O49">
            <v>0</v>
          </cell>
          <cell r="P49" t="str">
            <v/>
          </cell>
          <cell r="Q49" t="str">
            <v/>
          </cell>
          <cell r="R49" t="str">
            <v/>
          </cell>
          <cell r="S49">
            <v>0</v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/>
          </cell>
          <cell r="AD49" t="str">
            <v/>
          </cell>
          <cell r="AE49">
            <v>0</v>
          </cell>
          <cell r="AF49" t="str">
            <v/>
          </cell>
          <cell r="AG49" t="str">
            <v/>
          </cell>
          <cell r="AH49" t="str">
            <v/>
          </cell>
        </row>
        <row r="50">
          <cell r="B50">
            <v>43</v>
          </cell>
          <cell r="C50">
            <v>0</v>
          </cell>
          <cell r="D50" t="str">
            <v/>
          </cell>
          <cell r="E50" t="str">
            <v/>
          </cell>
          <cell r="F50" t="str">
            <v/>
          </cell>
          <cell r="G50">
            <v>0</v>
          </cell>
          <cell r="H50" t="str">
            <v/>
          </cell>
          <cell r="I50" t="str">
            <v/>
          </cell>
          <cell r="J50" t="str">
            <v/>
          </cell>
          <cell r="K50">
            <v>0</v>
          </cell>
          <cell r="L50" t="str">
            <v/>
          </cell>
          <cell r="M50" t="str">
            <v/>
          </cell>
          <cell r="N50" t="str">
            <v/>
          </cell>
          <cell r="O50">
            <v>0</v>
          </cell>
          <cell r="P50" t="str">
            <v/>
          </cell>
          <cell r="Q50" t="str">
            <v/>
          </cell>
          <cell r="R50" t="str">
            <v/>
          </cell>
          <cell r="S50">
            <v>0</v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/>
          </cell>
          <cell r="AD50" t="str">
            <v/>
          </cell>
          <cell r="AE50">
            <v>0</v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B51">
            <v>44</v>
          </cell>
          <cell r="C51">
            <v>0</v>
          </cell>
          <cell r="D51" t="str">
            <v/>
          </cell>
          <cell r="E51" t="str">
            <v/>
          </cell>
          <cell r="F51" t="str">
            <v/>
          </cell>
          <cell r="G51">
            <v>0</v>
          </cell>
          <cell r="H51" t="str">
            <v/>
          </cell>
          <cell r="I51" t="str">
            <v/>
          </cell>
          <cell r="J51" t="str">
            <v/>
          </cell>
          <cell r="K51">
            <v>0</v>
          </cell>
          <cell r="L51" t="str">
            <v/>
          </cell>
          <cell r="M51" t="str">
            <v/>
          </cell>
          <cell r="N51" t="str">
            <v/>
          </cell>
          <cell r="O51">
            <v>0</v>
          </cell>
          <cell r="P51" t="str">
            <v/>
          </cell>
          <cell r="Q51" t="str">
            <v/>
          </cell>
          <cell r="R51" t="str">
            <v/>
          </cell>
          <cell r="S51">
            <v>0</v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/>
          </cell>
          <cell r="AD51" t="str">
            <v/>
          </cell>
          <cell r="AE51">
            <v>0</v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B52">
            <v>45</v>
          </cell>
          <cell r="C52">
            <v>0</v>
          </cell>
          <cell r="D52" t="str">
            <v/>
          </cell>
          <cell r="E52" t="str">
            <v/>
          </cell>
          <cell r="F52" t="str">
            <v/>
          </cell>
          <cell r="G52">
            <v>0</v>
          </cell>
          <cell r="H52" t="str">
            <v/>
          </cell>
          <cell r="I52" t="str">
            <v/>
          </cell>
          <cell r="J52" t="str">
            <v/>
          </cell>
          <cell r="K52">
            <v>0</v>
          </cell>
          <cell r="L52" t="str">
            <v/>
          </cell>
          <cell r="M52" t="str">
            <v/>
          </cell>
          <cell r="N52" t="str">
            <v/>
          </cell>
          <cell r="O52">
            <v>0</v>
          </cell>
          <cell r="P52" t="str">
            <v/>
          </cell>
          <cell r="Q52" t="str">
            <v/>
          </cell>
          <cell r="R52" t="str">
            <v/>
          </cell>
          <cell r="S52">
            <v>0</v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/>
          </cell>
          <cell r="AD52" t="str">
            <v/>
          </cell>
          <cell r="AE52">
            <v>0</v>
          </cell>
          <cell r="AF52" t="str">
            <v/>
          </cell>
          <cell r="AG52" t="str">
            <v/>
          </cell>
          <cell r="AH52" t="str">
            <v/>
          </cell>
        </row>
        <row r="53">
          <cell r="B53">
            <v>46</v>
          </cell>
          <cell r="C53">
            <v>0</v>
          </cell>
          <cell r="D53" t="str">
            <v/>
          </cell>
          <cell r="E53" t="str">
            <v/>
          </cell>
          <cell r="F53" t="str">
            <v/>
          </cell>
          <cell r="G53">
            <v>0</v>
          </cell>
          <cell r="H53" t="str">
            <v/>
          </cell>
          <cell r="I53" t="str">
            <v/>
          </cell>
          <cell r="J53" t="str">
            <v/>
          </cell>
          <cell r="K53">
            <v>0</v>
          </cell>
          <cell r="L53" t="str">
            <v/>
          </cell>
          <cell r="M53" t="str">
            <v/>
          </cell>
          <cell r="N53" t="str">
            <v/>
          </cell>
          <cell r="O53">
            <v>0</v>
          </cell>
          <cell r="P53" t="str">
            <v/>
          </cell>
          <cell r="Q53" t="str">
            <v/>
          </cell>
          <cell r="R53" t="str">
            <v/>
          </cell>
          <cell r="S53">
            <v>0</v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/>
          </cell>
          <cell r="AD53" t="str">
            <v/>
          </cell>
          <cell r="AE53">
            <v>0</v>
          </cell>
          <cell r="AF53" t="str">
            <v/>
          </cell>
          <cell r="AG53" t="str">
            <v/>
          </cell>
          <cell r="AH53" t="str">
            <v/>
          </cell>
        </row>
        <row r="54">
          <cell r="B54">
            <v>47</v>
          </cell>
          <cell r="C54">
            <v>0</v>
          </cell>
          <cell r="D54" t="str">
            <v/>
          </cell>
          <cell r="E54" t="str">
            <v/>
          </cell>
          <cell r="F54" t="str">
            <v/>
          </cell>
          <cell r="G54">
            <v>0</v>
          </cell>
          <cell r="H54" t="str">
            <v/>
          </cell>
          <cell r="I54" t="str">
            <v/>
          </cell>
          <cell r="J54" t="str">
            <v/>
          </cell>
          <cell r="K54">
            <v>0</v>
          </cell>
          <cell r="L54" t="str">
            <v/>
          </cell>
          <cell r="M54" t="str">
            <v/>
          </cell>
          <cell r="N54" t="str">
            <v/>
          </cell>
          <cell r="O54">
            <v>0</v>
          </cell>
          <cell r="P54" t="str">
            <v/>
          </cell>
          <cell r="Q54" t="str">
            <v/>
          </cell>
          <cell r="R54" t="str">
            <v/>
          </cell>
          <cell r="S54">
            <v>0</v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/>
          </cell>
          <cell r="AD54" t="str">
            <v/>
          </cell>
          <cell r="AE54">
            <v>0</v>
          </cell>
          <cell r="AF54" t="str">
            <v/>
          </cell>
          <cell r="AG54" t="str">
            <v/>
          </cell>
          <cell r="AH54" t="str">
            <v/>
          </cell>
        </row>
        <row r="55">
          <cell r="B55">
            <v>48</v>
          </cell>
          <cell r="C55">
            <v>0</v>
          </cell>
          <cell r="D55" t="str">
            <v/>
          </cell>
          <cell r="E55" t="str">
            <v/>
          </cell>
          <cell r="F55" t="str">
            <v/>
          </cell>
          <cell r="G55">
            <v>0</v>
          </cell>
          <cell r="H55" t="str">
            <v/>
          </cell>
          <cell r="I55" t="str">
            <v/>
          </cell>
          <cell r="J55" t="str">
            <v/>
          </cell>
          <cell r="K55">
            <v>0</v>
          </cell>
          <cell r="L55" t="str">
            <v/>
          </cell>
          <cell r="M55" t="str">
            <v/>
          </cell>
          <cell r="N55" t="str">
            <v/>
          </cell>
          <cell r="O55">
            <v>0</v>
          </cell>
          <cell r="P55" t="str">
            <v/>
          </cell>
          <cell r="Q55" t="str">
            <v/>
          </cell>
          <cell r="R55" t="str">
            <v/>
          </cell>
          <cell r="S55">
            <v>0</v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/>
          </cell>
          <cell r="AD55" t="str">
            <v/>
          </cell>
          <cell r="AE55">
            <v>0</v>
          </cell>
          <cell r="AF55" t="str">
            <v/>
          </cell>
          <cell r="AG55" t="str">
            <v/>
          </cell>
          <cell r="AH55" t="str">
            <v/>
          </cell>
        </row>
        <row r="56">
          <cell r="B56">
            <v>49</v>
          </cell>
          <cell r="C56">
            <v>0</v>
          </cell>
          <cell r="D56" t="str">
            <v/>
          </cell>
          <cell r="E56" t="str">
            <v/>
          </cell>
          <cell r="F56" t="str">
            <v/>
          </cell>
          <cell r="G56">
            <v>0</v>
          </cell>
          <cell r="H56" t="str">
            <v/>
          </cell>
          <cell r="I56" t="str">
            <v/>
          </cell>
          <cell r="J56" t="str">
            <v/>
          </cell>
          <cell r="K56">
            <v>0</v>
          </cell>
          <cell r="L56" t="str">
            <v/>
          </cell>
          <cell r="M56" t="str">
            <v/>
          </cell>
          <cell r="N56" t="str">
            <v/>
          </cell>
          <cell r="O56">
            <v>0</v>
          </cell>
          <cell r="P56" t="str">
            <v/>
          </cell>
          <cell r="Q56" t="str">
            <v/>
          </cell>
          <cell r="R56" t="str">
            <v/>
          </cell>
          <cell r="S56">
            <v>0</v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/>
          </cell>
          <cell r="AD56" t="str">
            <v/>
          </cell>
          <cell r="AE56">
            <v>0</v>
          </cell>
          <cell r="AF56" t="str">
            <v/>
          </cell>
          <cell r="AG56" t="str">
            <v/>
          </cell>
          <cell r="AH56" t="str">
            <v/>
          </cell>
        </row>
        <row r="57">
          <cell r="B57">
            <v>50</v>
          </cell>
          <cell r="C57">
            <v>0</v>
          </cell>
          <cell r="D57" t="str">
            <v/>
          </cell>
          <cell r="E57" t="str">
            <v/>
          </cell>
          <cell r="F57" t="str">
            <v/>
          </cell>
          <cell r="G57">
            <v>0</v>
          </cell>
          <cell r="H57" t="str">
            <v/>
          </cell>
          <cell r="I57" t="str">
            <v/>
          </cell>
          <cell r="J57" t="str">
            <v/>
          </cell>
          <cell r="K57">
            <v>0</v>
          </cell>
          <cell r="L57" t="str">
            <v/>
          </cell>
          <cell r="M57" t="str">
            <v/>
          </cell>
          <cell r="N57" t="str">
            <v/>
          </cell>
          <cell r="O57">
            <v>0</v>
          </cell>
          <cell r="P57" t="str">
            <v/>
          </cell>
          <cell r="Q57" t="str">
            <v/>
          </cell>
          <cell r="R57" t="str">
            <v/>
          </cell>
          <cell r="S57">
            <v>0</v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/>
          </cell>
          <cell r="AD57" t="str">
            <v/>
          </cell>
          <cell r="AE57">
            <v>0</v>
          </cell>
          <cell r="AF57" t="str">
            <v/>
          </cell>
          <cell r="AG57" t="str">
            <v/>
          </cell>
          <cell r="AH57" t="str">
            <v/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8"/>
  <sheetViews>
    <sheetView workbookViewId="0">
      <selection activeCell="H1" sqref="H1:H3"/>
    </sheetView>
  </sheetViews>
  <sheetFormatPr defaultRowHeight="12.75" x14ac:dyDescent="0.2"/>
  <cols>
    <col min="1" max="1" width="5.7109375" customWidth="1"/>
    <col min="2" max="2" width="34.7109375" customWidth="1"/>
    <col min="3" max="6" width="11.7109375" customWidth="1"/>
  </cols>
  <sheetData>
    <row r="2" spans="1:9" ht="18.75" x14ac:dyDescent="0.3">
      <c r="A2" s="260" t="s">
        <v>54</v>
      </c>
      <c r="B2" s="260"/>
      <c r="C2" s="260"/>
      <c r="D2" s="260"/>
      <c r="E2" s="260"/>
      <c r="F2" s="260"/>
    </row>
    <row r="3" spans="1:9" ht="18.75" x14ac:dyDescent="0.3">
      <c r="A3" s="260" t="s">
        <v>38</v>
      </c>
      <c r="B3" s="260"/>
      <c r="C3" s="260"/>
      <c r="D3" s="260"/>
      <c r="E3" s="260"/>
      <c r="F3" s="260"/>
    </row>
    <row r="4" spans="1:9" x14ac:dyDescent="0.2">
      <c r="A4" s="261" t="s">
        <v>318</v>
      </c>
      <c r="B4" s="261"/>
      <c r="C4" s="261"/>
      <c r="D4" s="261"/>
      <c r="E4" s="261"/>
      <c r="F4" s="261"/>
    </row>
    <row r="5" spans="1:9" ht="15.75" x14ac:dyDescent="0.25">
      <c r="A5" s="262" t="s">
        <v>221</v>
      </c>
      <c r="B5" s="262"/>
      <c r="C5" s="262"/>
      <c r="D5" s="262"/>
      <c r="E5" s="262"/>
      <c r="F5" s="262"/>
      <c r="H5" s="75"/>
    </row>
    <row r="6" spans="1:9" ht="15" x14ac:dyDescent="0.25">
      <c r="A6" s="263" t="s">
        <v>0</v>
      </c>
      <c r="B6" s="263" t="s">
        <v>39</v>
      </c>
      <c r="C6" s="65" t="s">
        <v>40</v>
      </c>
      <c r="D6" s="66" t="s">
        <v>40</v>
      </c>
      <c r="E6" s="65" t="s">
        <v>41</v>
      </c>
      <c r="F6" s="66" t="s">
        <v>42</v>
      </c>
    </row>
    <row r="7" spans="1:9" ht="15" x14ac:dyDescent="0.25">
      <c r="A7" s="264"/>
      <c r="B7" s="264"/>
      <c r="C7" s="67" t="s">
        <v>43</v>
      </c>
      <c r="D7" s="68" t="s">
        <v>44</v>
      </c>
      <c r="E7" s="67" t="s">
        <v>45</v>
      </c>
      <c r="F7" s="68" t="s">
        <v>46</v>
      </c>
    </row>
    <row r="8" spans="1:9" ht="15" x14ac:dyDescent="0.2">
      <c r="A8" s="2">
        <v>1</v>
      </c>
      <c r="B8" s="64" t="s">
        <v>48</v>
      </c>
      <c r="C8" s="69">
        <v>1</v>
      </c>
      <c r="D8" s="69">
        <v>3</v>
      </c>
      <c r="E8" s="69">
        <f>D8+C8</f>
        <v>4</v>
      </c>
      <c r="F8" s="69">
        <v>2</v>
      </c>
    </row>
    <row r="9" spans="1:9" ht="15" x14ac:dyDescent="0.25">
      <c r="A9" s="2">
        <v>2</v>
      </c>
      <c r="B9" s="71" t="s">
        <v>81</v>
      </c>
      <c r="C9" s="69">
        <v>5</v>
      </c>
      <c r="D9" s="69">
        <v>2</v>
      </c>
      <c r="E9" s="69">
        <f t="shared" ref="E9:E19" si="0">D9+C9</f>
        <v>7</v>
      </c>
      <c r="F9" s="69">
        <v>3</v>
      </c>
    </row>
    <row r="10" spans="1:9" ht="15" x14ac:dyDescent="0.25">
      <c r="A10" s="2">
        <v>3</v>
      </c>
      <c r="B10" s="71" t="s">
        <v>47</v>
      </c>
      <c r="C10" s="69">
        <v>2</v>
      </c>
      <c r="D10" s="69">
        <v>1</v>
      </c>
      <c r="E10" s="69">
        <f t="shared" si="0"/>
        <v>3</v>
      </c>
      <c r="F10" s="69">
        <v>1</v>
      </c>
    </row>
    <row r="11" spans="1:9" ht="15" x14ac:dyDescent="0.25">
      <c r="A11" s="2">
        <v>4</v>
      </c>
      <c r="B11" s="71" t="s">
        <v>49</v>
      </c>
      <c r="C11" s="69">
        <v>10</v>
      </c>
      <c r="D11" s="69">
        <v>7</v>
      </c>
      <c r="E11" s="69">
        <f t="shared" si="0"/>
        <v>17</v>
      </c>
      <c r="F11" s="69">
        <v>9</v>
      </c>
      <c r="I11" s="70"/>
    </row>
    <row r="12" spans="1:9" ht="15" x14ac:dyDescent="0.25">
      <c r="A12" s="2">
        <v>5</v>
      </c>
      <c r="B12" s="71" t="s">
        <v>50</v>
      </c>
      <c r="C12" s="69">
        <v>3</v>
      </c>
      <c r="D12" s="69">
        <v>5</v>
      </c>
      <c r="E12" s="69">
        <f t="shared" si="0"/>
        <v>8</v>
      </c>
      <c r="F12" s="69">
        <v>4</v>
      </c>
    </row>
    <row r="13" spans="1:9" ht="15" x14ac:dyDescent="0.25">
      <c r="A13" s="2">
        <v>6</v>
      </c>
      <c r="B13" s="71" t="s">
        <v>55</v>
      </c>
      <c r="C13" s="69">
        <v>9</v>
      </c>
      <c r="D13" s="69">
        <v>10</v>
      </c>
      <c r="E13" s="69">
        <f t="shared" si="0"/>
        <v>19</v>
      </c>
      <c r="F13" s="69">
        <v>10</v>
      </c>
    </row>
    <row r="14" spans="1:9" ht="15" x14ac:dyDescent="0.25">
      <c r="A14" s="2">
        <v>7</v>
      </c>
      <c r="B14" s="71" t="s">
        <v>59</v>
      </c>
      <c r="C14" s="69">
        <v>7</v>
      </c>
      <c r="D14" s="69">
        <v>9</v>
      </c>
      <c r="E14" s="69">
        <f t="shared" si="0"/>
        <v>16</v>
      </c>
      <c r="F14" s="69">
        <v>7</v>
      </c>
    </row>
    <row r="15" spans="1:9" ht="15" x14ac:dyDescent="0.25">
      <c r="A15" s="2">
        <v>8</v>
      </c>
      <c r="B15" s="72" t="s">
        <v>58</v>
      </c>
      <c r="C15" s="69">
        <v>6</v>
      </c>
      <c r="D15" s="69">
        <v>4</v>
      </c>
      <c r="E15" s="69">
        <f t="shared" si="0"/>
        <v>10</v>
      </c>
      <c r="F15" s="69">
        <v>6</v>
      </c>
    </row>
    <row r="16" spans="1:9" ht="15" x14ac:dyDescent="0.25">
      <c r="A16" s="2">
        <v>9</v>
      </c>
      <c r="B16" s="116" t="s">
        <v>56</v>
      </c>
      <c r="C16" s="69">
        <v>8</v>
      </c>
      <c r="D16" s="69">
        <v>8</v>
      </c>
      <c r="E16" s="69">
        <f t="shared" si="0"/>
        <v>16</v>
      </c>
      <c r="F16" s="69">
        <v>8</v>
      </c>
    </row>
    <row r="17" spans="1:11" ht="15" x14ac:dyDescent="0.25">
      <c r="A17" s="2">
        <v>10</v>
      </c>
      <c r="B17" s="71" t="s">
        <v>57</v>
      </c>
      <c r="C17" s="69">
        <v>11</v>
      </c>
      <c r="D17" s="69">
        <v>11</v>
      </c>
      <c r="E17" s="69">
        <f t="shared" si="0"/>
        <v>22</v>
      </c>
      <c r="F17" s="69">
        <v>11</v>
      </c>
    </row>
    <row r="18" spans="1:11" ht="15" x14ac:dyDescent="0.25">
      <c r="A18" s="2">
        <v>11</v>
      </c>
      <c r="B18" s="71" t="s">
        <v>61</v>
      </c>
      <c r="C18" s="69">
        <v>4</v>
      </c>
      <c r="D18" s="69">
        <v>6</v>
      </c>
      <c r="E18" s="69">
        <f t="shared" si="0"/>
        <v>10</v>
      </c>
      <c r="F18" s="69">
        <v>5</v>
      </c>
    </row>
    <row r="19" spans="1:11" ht="15" x14ac:dyDescent="0.25">
      <c r="A19" s="2">
        <v>12</v>
      </c>
      <c r="B19" s="117" t="s">
        <v>64</v>
      </c>
      <c r="C19" s="69">
        <v>12</v>
      </c>
      <c r="D19" s="69">
        <v>12</v>
      </c>
      <c r="E19" s="69">
        <f t="shared" si="0"/>
        <v>24</v>
      </c>
      <c r="F19" s="69">
        <v>12</v>
      </c>
    </row>
    <row r="21" spans="1:11" ht="15.75" x14ac:dyDescent="0.25">
      <c r="A21" s="262" t="s">
        <v>222</v>
      </c>
      <c r="B21" s="262"/>
      <c r="C21" s="262"/>
      <c r="D21" s="262"/>
      <c r="E21" s="262"/>
      <c r="F21" s="262"/>
    </row>
    <row r="22" spans="1:11" ht="15" x14ac:dyDescent="0.25">
      <c r="A22" s="263" t="s">
        <v>0</v>
      </c>
      <c r="B22" s="263" t="s">
        <v>39</v>
      </c>
      <c r="C22" s="65" t="s">
        <v>40</v>
      </c>
      <c r="D22" s="66" t="s">
        <v>40</v>
      </c>
      <c r="E22" s="65" t="s">
        <v>41</v>
      </c>
      <c r="F22" s="66" t="s">
        <v>42</v>
      </c>
    </row>
    <row r="23" spans="1:11" ht="15" x14ac:dyDescent="0.25">
      <c r="A23" s="264"/>
      <c r="B23" s="264"/>
      <c r="C23" s="67" t="s">
        <v>43</v>
      </c>
      <c r="D23" s="68" t="s">
        <v>44</v>
      </c>
      <c r="E23" s="67" t="s">
        <v>45</v>
      </c>
      <c r="F23" s="68" t="s">
        <v>46</v>
      </c>
      <c r="K23" s="89"/>
    </row>
    <row r="24" spans="1:11" ht="15" x14ac:dyDescent="0.25">
      <c r="A24" s="39">
        <v>1</v>
      </c>
      <c r="B24" s="71" t="s">
        <v>51</v>
      </c>
      <c r="C24" s="69">
        <v>1</v>
      </c>
      <c r="D24" s="69">
        <v>5</v>
      </c>
      <c r="E24" s="69">
        <f>D24+C24</f>
        <v>6</v>
      </c>
      <c r="F24" s="69">
        <v>3</v>
      </c>
      <c r="K24" s="89"/>
    </row>
    <row r="25" spans="1:11" ht="15" x14ac:dyDescent="0.25">
      <c r="A25" s="39">
        <v>2</v>
      </c>
      <c r="B25" s="71" t="s">
        <v>75</v>
      </c>
      <c r="C25" s="69">
        <v>3</v>
      </c>
      <c r="D25" s="69">
        <v>1</v>
      </c>
      <c r="E25" s="69">
        <f t="shared" ref="E25:E35" si="1">D25+C25</f>
        <v>4</v>
      </c>
      <c r="F25" s="69">
        <v>1</v>
      </c>
      <c r="K25" s="89"/>
    </row>
    <row r="26" spans="1:11" ht="15" x14ac:dyDescent="0.25">
      <c r="A26" s="39">
        <v>3</v>
      </c>
      <c r="B26" s="71" t="s">
        <v>79</v>
      </c>
      <c r="C26" s="69">
        <v>6</v>
      </c>
      <c r="D26" s="69">
        <v>6</v>
      </c>
      <c r="E26" s="69">
        <f t="shared" si="1"/>
        <v>12</v>
      </c>
      <c r="F26" s="69">
        <v>6</v>
      </c>
      <c r="K26" s="89"/>
    </row>
    <row r="27" spans="1:11" ht="15" x14ac:dyDescent="0.25">
      <c r="A27" s="39">
        <v>4</v>
      </c>
      <c r="B27" s="71" t="s">
        <v>78</v>
      </c>
      <c r="C27" s="69">
        <v>5</v>
      </c>
      <c r="D27" s="69">
        <v>12</v>
      </c>
      <c r="E27" s="69">
        <f t="shared" si="1"/>
        <v>17</v>
      </c>
      <c r="F27" s="69">
        <v>7</v>
      </c>
      <c r="K27" s="89"/>
    </row>
    <row r="28" spans="1:11" ht="15" x14ac:dyDescent="0.25">
      <c r="A28" s="39">
        <v>5</v>
      </c>
      <c r="B28" s="71" t="s">
        <v>77</v>
      </c>
      <c r="C28" s="69">
        <v>8</v>
      </c>
      <c r="D28" s="69">
        <v>2</v>
      </c>
      <c r="E28" s="69">
        <f t="shared" si="1"/>
        <v>10</v>
      </c>
      <c r="F28" s="69">
        <v>5</v>
      </c>
      <c r="K28" s="89"/>
    </row>
    <row r="29" spans="1:11" ht="15" x14ac:dyDescent="0.25">
      <c r="A29" s="39">
        <v>6</v>
      </c>
      <c r="B29" s="71" t="s">
        <v>76</v>
      </c>
      <c r="C29" s="69">
        <v>10</v>
      </c>
      <c r="D29" s="69">
        <v>8</v>
      </c>
      <c r="E29" s="69">
        <f t="shared" si="1"/>
        <v>18</v>
      </c>
      <c r="F29" s="69">
        <v>9</v>
      </c>
      <c r="K29" s="89"/>
    </row>
    <row r="30" spans="1:11" ht="16.5" customHeight="1" x14ac:dyDescent="0.25">
      <c r="A30" s="39">
        <v>7</v>
      </c>
      <c r="B30" s="71" t="s">
        <v>223</v>
      </c>
      <c r="C30" s="69">
        <v>7</v>
      </c>
      <c r="D30" s="69">
        <v>10</v>
      </c>
      <c r="E30" s="69">
        <f t="shared" si="1"/>
        <v>17</v>
      </c>
      <c r="F30" s="69">
        <v>8</v>
      </c>
      <c r="K30" s="89"/>
    </row>
    <row r="31" spans="1:11" ht="16.5" customHeight="1" x14ac:dyDescent="0.25">
      <c r="A31" s="39">
        <v>8</v>
      </c>
      <c r="B31" s="71" t="s">
        <v>224</v>
      </c>
      <c r="C31" s="69">
        <v>4</v>
      </c>
      <c r="D31" s="69">
        <v>4</v>
      </c>
      <c r="E31" s="69">
        <f t="shared" si="1"/>
        <v>8</v>
      </c>
      <c r="F31" s="69">
        <v>4</v>
      </c>
      <c r="K31" s="89"/>
    </row>
    <row r="32" spans="1:11" ht="16.5" customHeight="1" x14ac:dyDescent="0.25">
      <c r="A32" s="39">
        <v>9</v>
      </c>
      <c r="B32" s="72" t="s">
        <v>71</v>
      </c>
      <c r="C32" s="69">
        <v>2</v>
      </c>
      <c r="D32" s="69">
        <v>3</v>
      </c>
      <c r="E32" s="69">
        <f t="shared" si="1"/>
        <v>5</v>
      </c>
      <c r="F32" s="69">
        <v>2</v>
      </c>
      <c r="K32" s="89"/>
    </row>
    <row r="33" spans="1:24" ht="16.5" customHeight="1" x14ac:dyDescent="0.25">
      <c r="A33" s="39">
        <v>10</v>
      </c>
      <c r="B33" s="71" t="s">
        <v>70</v>
      </c>
      <c r="C33" s="69">
        <v>12</v>
      </c>
      <c r="D33" s="69">
        <v>7</v>
      </c>
      <c r="E33" s="69">
        <f t="shared" si="1"/>
        <v>19</v>
      </c>
      <c r="F33" s="69">
        <v>11</v>
      </c>
      <c r="K33" s="89"/>
    </row>
    <row r="34" spans="1:24" ht="16.5" customHeight="1" x14ac:dyDescent="0.25">
      <c r="A34" s="39">
        <v>11</v>
      </c>
      <c r="B34" s="71" t="s">
        <v>225</v>
      </c>
      <c r="C34" s="69">
        <v>9</v>
      </c>
      <c r="D34" s="69">
        <v>9</v>
      </c>
      <c r="E34" s="69">
        <f t="shared" si="1"/>
        <v>18</v>
      </c>
      <c r="F34" s="69">
        <v>10</v>
      </c>
      <c r="K34" s="89"/>
    </row>
    <row r="35" spans="1:24" ht="16.5" customHeight="1" x14ac:dyDescent="0.25">
      <c r="A35" s="39">
        <v>12</v>
      </c>
      <c r="B35" s="71" t="s">
        <v>226</v>
      </c>
      <c r="C35" s="69">
        <v>11</v>
      </c>
      <c r="D35" s="69">
        <v>11</v>
      </c>
      <c r="E35" s="69">
        <f t="shared" si="1"/>
        <v>22</v>
      </c>
      <c r="F35" s="69">
        <v>12</v>
      </c>
    </row>
    <row r="36" spans="1:24" ht="17.100000000000001" customHeight="1" x14ac:dyDescent="0.2">
      <c r="A36" s="41"/>
      <c r="B36" s="73"/>
      <c r="C36" s="73"/>
      <c r="D36" s="73"/>
      <c r="E36" s="73"/>
      <c r="F36" s="73"/>
    </row>
    <row r="37" spans="1:24" ht="15.75" x14ac:dyDescent="0.2">
      <c r="B37" s="265" t="s">
        <v>53</v>
      </c>
      <c r="C37" s="265"/>
      <c r="D37" s="265"/>
      <c r="E37" s="265"/>
      <c r="F37" s="265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</row>
    <row r="38" spans="1:24" ht="15.75" x14ac:dyDescent="0.2">
      <c r="B38" s="265" t="s">
        <v>52</v>
      </c>
      <c r="C38" s="265"/>
      <c r="D38" s="265"/>
      <c r="E38" s="265"/>
      <c r="F38" s="265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</row>
  </sheetData>
  <mergeCells count="11">
    <mergeCell ref="A21:F21"/>
    <mergeCell ref="A22:A23"/>
    <mergeCell ref="B22:B23"/>
    <mergeCell ref="B37:F37"/>
    <mergeCell ref="B38:F38"/>
    <mergeCell ref="A2:F2"/>
    <mergeCell ref="A3:F3"/>
    <mergeCell ref="A4:F4"/>
    <mergeCell ref="A5:F5"/>
    <mergeCell ref="A6:A7"/>
    <mergeCell ref="B6:B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1"/>
  <sheetViews>
    <sheetView workbookViewId="0">
      <selection activeCell="I1" sqref="I1"/>
    </sheetView>
  </sheetViews>
  <sheetFormatPr defaultRowHeight="12.75" x14ac:dyDescent="0.2"/>
  <cols>
    <col min="1" max="1" width="5.7109375" customWidth="1"/>
    <col min="2" max="2" width="34.7109375" customWidth="1"/>
    <col min="3" max="6" width="11.7109375" customWidth="1"/>
  </cols>
  <sheetData>
    <row r="2" spans="1:9" ht="18.75" x14ac:dyDescent="0.3">
      <c r="A2" s="260" t="s">
        <v>54</v>
      </c>
      <c r="B2" s="260"/>
      <c r="C2" s="260"/>
      <c r="D2" s="260"/>
      <c r="E2" s="260"/>
      <c r="F2" s="260"/>
    </row>
    <row r="3" spans="1:9" ht="18.75" x14ac:dyDescent="0.3">
      <c r="A3" s="260" t="s">
        <v>38</v>
      </c>
      <c r="B3" s="260"/>
      <c r="C3" s="260"/>
      <c r="D3" s="260"/>
      <c r="E3" s="260"/>
      <c r="F3" s="260"/>
    </row>
    <row r="4" spans="1:9" x14ac:dyDescent="0.2">
      <c r="A4" s="261" t="s">
        <v>318</v>
      </c>
      <c r="B4" s="261"/>
      <c r="C4" s="261"/>
      <c r="D4" s="261"/>
      <c r="E4" s="261"/>
      <c r="F4" s="261"/>
    </row>
    <row r="5" spans="1:9" ht="15.75" x14ac:dyDescent="0.25">
      <c r="A5" s="262" t="s">
        <v>227</v>
      </c>
      <c r="B5" s="262"/>
      <c r="C5" s="262"/>
      <c r="D5" s="262"/>
      <c r="E5" s="262"/>
      <c r="F5" s="262"/>
      <c r="H5" s="75"/>
    </row>
    <row r="6" spans="1:9" ht="15" x14ac:dyDescent="0.25">
      <c r="A6" s="263" t="s">
        <v>0</v>
      </c>
      <c r="B6" s="263" t="s">
        <v>39</v>
      </c>
      <c r="C6" s="65" t="s">
        <v>40</v>
      </c>
      <c r="D6" s="66" t="s">
        <v>40</v>
      </c>
      <c r="E6" s="65" t="s">
        <v>41</v>
      </c>
      <c r="F6" s="66" t="s">
        <v>42</v>
      </c>
    </row>
    <row r="7" spans="1:9" ht="15" x14ac:dyDescent="0.25">
      <c r="A7" s="264"/>
      <c r="B7" s="264"/>
      <c r="C7" s="67" t="s">
        <v>43</v>
      </c>
      <c r="D7" s="68" t="s">
        <v>44</v>
      </c>
      <c r="E7" s="67" t="s">
        <v>45</v>
      </c>
      <c r="F7" s="68" t="s">
        <v>46</v>
      </c>
    </row>
    <row r="8" spans="1:9" ht="15" x14ac:dyDescent="0.2">
      <c r="A8" s="2">
        <v>1</v>
      </c>
      <c r="B8" s="64" t="s">
        <v>60</v>
      </c>
      <c r="C8" s="69">
        <v>1</v>
      </c>
      <c r="D8" s="69">
        <v>1</v>
      </c>
      <c r="E8" s="69">
        <f>D8+C8</f>
        <v>2</v>
      </c>
      <c r="F8" s="69">
        <v>1</v>
      </c>
    </row>
    <row r="9" spans="1:9" ht="15" x14ac:dyDescent="0.2">
      <c r="A9" s="2">
        <v>2</v>
      </c>
      <c r="B9" s="64" t="s">
        <v>229</v>
      </c>
      <c r="C9" s="69">
        <v>2</v>
      </c>
      <c r="D9" s="69">
        <v>4</v>
      </c>
      <c r="E9" s="69">
        <f t="shared" ref="E9:E23" si="0">D9+C9</f>
        <v>6</v>
      </c>
      <c r="F9" s="69">
        <v>3</v>
      </c>
    </row>
    <row r="10" spans="1:9" ht="15" x14ac:dyDescent="0.2">
      <c r="A10" s="2">
        <v>3</v>
      </c>
      <c r="B10" s="64" t="s">
        <v>65</v>
      </c>
      <c r="C10" s="69">
        <v>6</v>
      </c>
      <c r="D10" s="69">
        <v>6</v>
      </c>
      <c r="E10" s="69">
        <f t="shared" si="0"/>
        <v>12</v>
      </c>
      <c r="F10" s="69">
        <v>6</v>
      </c>
    </row>
    <row r="11" spans="1:9" ht="15" x14ac:dyDescent="0.25">
      <c r="A11" s="2">
        <v>4</v>
      </c>
      <c r="B11" s="64" t="s">
        <v>230</v>
      </c>
      <c r="C11" s="69">
        <v>4</v>
      </c>
      <c r="D11" s="69">
        <v>3</v>
      </c>
      <c r="E11" s="69">
        <f t="shared" si="0"/>
        <v>7</v>
      </c>
      <c r="F11" s="69">
        <v>4</v>
      </c>
      <c r="I11" s="70"/>
    </row>
    <row r="12" spans="1:9" ht="15" x14ac:dyDescent="0.25">
      <c r="A12" s="2">
        <v>5</v>
      </c>
      <c r="B12" s="71" t="s">
        <v>62</v>
      </c>
      <c r="C12" s="69">
        <v>5</v>
      </c>
      <c r="D12" s="69">
        <v>5</v>
      </c>
      <c r="E12" s="69">
        <f t="shared" si="0"/>
        <v>10</v>
      </c>
      <c r="F12" s="69">
        <v>5</v>
      </c>
    </row>
    <row r="13" spans="1:9" ht="15" x14ac:dyDescent="0.25">
      <c r="A13" s="2">
        <v>6</v>
      </c>
      <c r="B13" s="71" t="s">
        <v>63</v>
      </c>
      <c r="C13" s="69">
        <v>8</v>
      </c>
      <c r="D13" s="69">
        <v>9</v>
      </c>
      <c r="E13" s="69">
        <f t="shared" si="0"/>
        <v>17</v>
      </c>
      <c r="F13" s="69">
        <v>7</v>
      </c>
    </row>
    <row r="14" spans="1:9" ht="15" x14ac:dyDescent="0.25">
      <c r="A14" s="2">
        <v>7</v>
      </c>
      <c r="B14" s="71" t="s">
        <v>232</v>
      </c>
      <c r="C14" s="69">
        <v>14</v>
      </c>
      <c r="D14" s="69">
        <v>14</v>
      </c>
      <c r="E14" s="69">
        <f t="shared" si="0"/>
        <v>28</v>
      </c>
      <c r="F14" s="69">
        <v>15</v>
      </c>
    </row>
    <row r="15" spans="1:9" ht="15" x14ac:dyDescent="0.25">
      <c r="A15" s="2">
        <v>8</v>
      </c>
      <c r="B15" s="71" t="s">
        <v>231</v>
      </c>
      <c r="C15" s="69">
        <v>9</v>
      </c>
      <c r="D15" s="69">
        <v>8</v>
      </c>
      <c r="E15" s="69">
        <f t="shared" si="0"/>
        <v>17</v>
      </c>
      <c r="F15" s="69">
        <v>9</v>
      </c>
    </row>
    <row r="16" spans="1:9" ht="15" x14ac:dyDescent="0.25">
      <c r="A16" s="2">
        <v>9</v>
      </c>
      <c r="B16" s="71" t="s">
        <v>233</v>
      </c>
      <c r="C16" s="69">
        <v>3</v>
      </c>
      <c r="D16" s="69">
        <v>2</v>
      </c>
      <c r="E16" s="69">
        <f t="shared" si="0"/>
        <v>5</v>
      </c>
      <c r="F16" s="69">
        <v>2</v>
      </c>
    </row>
    <row r="17" spans="1:10" ht="15" x14ac:dyDescent="0.25">
      <c r="A17" s="2">
        <v>10</v>
      </c>
      <c r="B17" s="71" t="s">
        <v>234</v>
      </c>
      <c r="C17" s="69">
        <v>16</v>
      </c>
      <c r="D17" s="69">
        <v>15</v>
      </c>
      <c r="E17" s="69">
        <f t="shared" si="0"/>
        <v>31</v>
      </c>
      <c r="F17" s="69">
        <v>16</v>
      </c>
    </row>
    <row r="18" spans="1:10" ht="15" x14ac:dyDescent="0.25">
      <c r="A18" s="2">
        <v>11</v>
      </c>
      <c r="B18" s="71" t="s">
        <v>235</v>
      </c>
      <c r="C18" s="69">
        <v>12</v>
      </c>
      <c r="D18" s="69">
        <v>13</v>
      </c>
      <c r="E18" s="69">
        <f t="shared" si="0"/>
        <v>25</v>
      </c>
      <c r="F18" s="69">
        <v>13</v>
      </c>
    </row>
    <row r="19" spans="1:10" ht="15" x14ac:dyDescent="0.25">
      <c r="A19" s="2">
        <v>12</v>
      </c>
      <c r="B19" s="71" t="s">
        <v>236</v>
      </c>
      <c r="C19" s="69">
        <v>13</v>
      </c>
      <c r="D19" s="69">
        <v>12</v>
      </c>
      <c r="E19" s="69">
        <f t="shared" si="0"/>
        <v>25</v>
      </c>
      <c r="F19" s="69">
        <v>14</v>
      </c>
    </row>
    <row r="20" spans="1:10" ht="15" x14ac:dyDescent="0.25">
      <c r="A20" s="2">
        <v>13</v>
      </c>
      <c r="B20" s="72" t="s">
        <v>237</v>
      </c>
      <c r="C20" s="69">
        <v>11</v>
      </c>
      <c r="D20" s="69">
        <v>11</v>
      </c>
      <c r="E20" s="69">
        <f t="shared" si="0"/>
        <v>22</v>
      </c>
      <c r="F20" s="69">
        <v>10</v>
      </c>
    </row>
    <row r="21" spans="1:10" ht="15" x14ac:dyDescent="0.25">
      <c r="A21" s="2">
        <v>14</v>
      </c>
      <c r="B21" s="71" t="s">
        <v>238</v>
      </c>
      <c r="C21" s="69">
        <v>7</v>
      </c>
      <c r="D21" s="69">
        <v>16</v>
      </c>
      <c r="E21" s="69">
        <f t="shared" si="0"/>
        <v>23</v>
      </c>
      <c r="F21" s="69">
        <v>11</v>
      </c>
    </row>
    <row r="22" spans="1:10" ht="15" x14ac:dyDescent="0.25">
      <c r="A22" s="2">
        <v>15</v>
      </c>
      <c r="B22" s="72" t="s">
        <v>239</v>
      </c>
      <c r="C22" s="69">
        <v>15</v>
      </c>
      <c r="D22" s="69">
        <v>10</v>
      </c>
      <c r="E22" s="69">
        <f t="shared" si="0"/>
        <v>25</v>
      </c>
      <c r="F22" s="69">
        <v>12</v>
      </c>
    </row>
    <row r="23" spans="1:10" ht="15" x14ac:dyDescent="0.25">
      <c r="A23" s="2">
        <v>16</v>
      </c>
      <c r="B23" s="71" t="s">
        <v>240</v>
      </c>
      <c r="C23" s="69">
        <v>10</v>
      </c>
      <c r="D23" s="69">
        <v>7</v>
      </c>
      <c r="E23" s="69">
        <f t="shared" si="0"/>
        <v>17</v>
      </c>
      <c r="F23" s="69">
        <v>8</v>
      </c>
    </row>
    <row r="25" spans="1:10" ht="15.75" x14ac:dyDescent="0.25">
      <c r="A25" s="262" t="s">
        <v>228</v>
      </c>
      <c r="B25" s="262"/>
      <c r="C25" s="262"/>
      <c r="D25" s="262"/>
      <c r="E25" s="262"/>
      <c r="F25" s="262"/>
    </row>
    <row r="26" spans="1:10" ht="15" x14ac:dyDescent="0.25">
      <c r="A26" s="263" t="s">
        <v>0</v>
      </c>
      <c r="B26" s="263" t="s">
        <v>39</v>
      </c>
      <c r="C26" s="65" t="s">
        <v>40</v>
      </c>
      <c r="D26" s="66" t="s">
        <v>40</v>
      </c>
      <c r="E26" s="65" t="s">
        <v>41</v>
      </c>
      <c r="F26" s="66" t="s">
        <v>42</v>
      </c>
      <c r="J26" s="91"/>
    </row>
    <row r="27" spans="1:10" ht="15" x14ac:dyDescent="0.25">
      <c r="A27" s="264"/>
      <c r="B27" s="264"/>
      <c r="C27" s="67" t="s">
        <v>43</v>
      </c>
      <c r="D27" s="68" t="s">
        <v>44</v>
      </c>
      <c r="E27" s="67" t="s">
        <v>45</v>
      </c>
      <c r="F27" s="68" t="s">
        <v>46</v>
      </c>
      <c r="J27" s="106"/>
    </row>
    <row r="28" spans="1:10" ht="15" x14ac:dyDescent="0.2">
      <c r="A28" s="39">
        <v>1</v>
      </c>
      <c r="B28" s="115" t="s">
        <v>73</v>
      </c>
      <c r="C28" s="69">
        <v>3</v>
      </c>
      <c r="D28" s="69">
        <v>2</v>
      </c>
      <c r="E28" s="69">
        <f>D28+C28</f>
        <v>5</v>
      </c>
      <c r="F28" s="69">
        <v>2</v>
      </c>
      <c r="J28" s="91"/>
    </row>
    <row r="29" spans="1:10" ht="15" x14ac:dyDescent="0.25">
      <c r="A29" s="39">
        <v>2</v>
      </c>
      <c r="B29" s="71" t="s">
        <v>241</v>
      </c>
      <c r="C29" s="69">
        <v>5</v>
      </c>
      <c r="D29" s="69">
        <v>7</v>
      </c>
      <c r="E29" s="69">
        <f t="shared" ref="E29:E43" si="1">D29+C29</f>
        <v>12</v>
      </c>
      <c r="F29" s="69">
        <v>6</v>
      </c>
      <c r="J29" s="106"/>
    </row>
    <row r="30" spans="1:10" ht="15" x14ac:dyDescent="0.25">
      <c r="A30" s="39">
        <v>3</v>
      </c>
      <c r="B30" s="71" t="s">
        <v>242</v>
      </c>
      <c r="C30" s="69">
        <v>2</v>
      </c>
      <c r="D30" s="69">
        <v>5</v>
      </c>
      <c r="E30" s="69">
        <f t="shared" si="1"/>
        <v>7</v>
      </c>
      <c r="F30" s="69">
        <v>3</v>
      </c>
      <c r="J30" s="91"/>
    </row>
    <row r="31" spans="1:10" ht="15" x14ac:dyDescent="0.25">
      <c r="A31" s="39">
        <v>4</v>
      </c>
      <c r="B31" s="71" t="s">
        <v>243</v>
      </c>
      <c r="C31" s="69">
        <v>1</v>
      </c>
      <c r="D31" s="69">
        <v>1</v>
      </c>
      <c r="E31" s="69">
        <f t="shared" si="1"/>
        <v>2</v>
      </c>
      <c r="F31" s="69">
        <v>1</v>
      </c>
      <c r="J31" s="106"/>
    </row>
    <row r="32" spans="1:10" ht="15" x14ac:dyDescent="0.25">
      <c r="A32" s="39">
        <v>5</v>
      </c>
      <c r="B32" s="71" t="s">
        <v>252</v>
      </c>
      <c r="C32" s="69">
        <v>16</v>
      </c>
      <c r="D32" s="69">
        <v>14</v>
      </c>
      <c r="E32" s="69">
        <f t="shared" si="1"/>
        <v>30</v>
      </c>
      <c r="F32" s="69">
        <v>16</v>
      </c>
      <c r="J32" s="91"/>
    </row>
    <row r="33" spans="1:24" ht="15" x14ac:dyDescent="0.25">
      <c r="A33" s="39">
        <v>6</v>
      </c>
      <c r="B33" s="71" t="s">
        <v>253</v>
      </c>
      <c r="C33" s="69">
        <v>6</v>
      </c>
      <c r="D33" s="69">
        <v>8</v>
      </c>
      <c r="E33" s="69">
        <f t="shared" si="1"/>
        <v>14</v>
      </c>
      <c r="F33" s="69">
        <v>7</v>
      </c>
      <c r="J33" s="106"/>
    </row>
    <row r="34" spans="1:24" ht="16.5" customHeight="1" x14ac:dyDescent="0.25">
      <c r="A34" s="39">
        <v>7</v>
      </c>
      <c r="B34" s="71" t="s">
        <v>72</v>
      </c>
      <c r="C34" s="69">
        <v>9</v>
      </c>
      <c r="D34" s="69">
        <v>6</v>
      </c>
      <c r="E34" s="69">
        <f t="shared" si="1"/>
        <v>15</v>
      </c>
      <c r="F34" s="69">
        <v>8</v>
      </c>
      <c r="J34" s="91"/>
    </row>
    <row r="35" spans="1:24" ht="16.5" customHeight="1" x14ac:dyDescent="0.25">
      <c r="A35" s="39">
        <v>8</v>
      </c>
      <c r="B35" s="71" t="s">
        <v>74</v>
      </c>
      <c r="C35" s="69">
        <v>4</v>
      </c>
      <c r="D35" s="69">
        <v>4</v>
      </c>
      <c r="E35" s="69">
        <f t="shared" si="1"/>
        <v>8</v>
      </c>
      <c r="F35" s="69">
        <v>4</v>
      </c>
      <c r="J35" s="106"/>
    </row>
    <row r="36" spans="1:24" ht="16.5" customHeight="1" x14ac:dyDescent="0.25">
      <c r="A36" s="39">
        <v>9</v>
      </c>
      <c r="B36" s="72" t="s">
        <v>244</v>
      </c>
      <c r="C36" s="69">
        <v>7</v>
      </c>
      <c r="D36" s="69">
        <v>3</v>
      </c>
      <c r="E36" s="69">
        <f t="shared" si="1"/>
        <v>10</v>
      </c>
      <c r="F36" s="69">
        <v>5</v>
      </c>
      <c r="J36" s="91"/>
    </row>
    <row r="37" spans="1:24" ht="16.5" customHeight="1" x14ac:dyDescent="0.25">
      <c r="A37" s="39">
        <v>10</v>
      </c>
      <c r="B37" s="71" t="s">
        <v>245</v>
      </c>
      <c r="C37" s="69">
        <v>8</v>
      </c>
      <c r="D37" s="69">
        <v>16</v>
      </c>
      <c r="E37" s="69">
        <f t="shared" si="1"/>
        <v>24</v>
      </c>
      <c r="F37" s="69">
        <v>12</v>
      </c>
      <c r="J37" s="106"/>
    </row>
    <row r="38" spans="1:24" ht="16.5" customHeight="1" x14ac:dyDescent="0.25">
      <c r="A38" s="39">
        <v>11</v>
      </c>
      <c r="B38" s="71" t="s">
        <v>246</v>
      </c>
      <c r="C38" s="69">
        <v>13</v>
      </c>
      <c r="D38" s="69">
        <v>9</v>
      </c>
      <c r="E38" s="69">
        <f t="shared" si="1"/>
        <v>22</v>
      </c>
      <c r="F38" s="69">
        <v>11</v>
      </c>
      <c r="J38" s="91"/>
    </row>
    <row r="39" spans="1:24" ht="16.5" customHeight="1" x14ac:dyDescent="0.25">
      <c r="A39" s="39">
        <v>12</v>
      </c>
      <c r="B39" s="71" t="s">
        <v>247</v>
      </c>
      <c r="C39" s="69">
        <v>14</v>
      </c>
      <c r="D39" s="69">
        <v>15</v>
      </c>
      <c r="E39" s="69">
        <f t="shared" si="1"/>
        <v>29</v>
      </c>
      <c r="F39" s="69">
        <v>15</v>
      </c>
      <c r="J39" s="106"/>
    </row>
    <row r="40" spans="1:24" ht="16.5" customHeight="1" x14ac:dyDescent="0.25">
      <c r="A40" s="39">
        <v>13</v>
      </c>
      <c r="B40" s="71" t="s">
        <v>249</v>
      </c>
      <c r="C40" s="69">
        <v>12</v>
      </c>
      <c r="D40" s="69">
        <v>12</v>
      </c>
      <c r="E40" s="69">
        <f t="shared" si="1"/>
        <v>24</v>
      </c>
      <c r="F40" s="69">
        <v>13</v>
      </c>
      <c r="J40" s="91"/>
      <c r="K40" s="61"/>
    </row>
    <row r="41" spans="1:24" ht="16.5" customHeight="1" x14ac:dyDescent="0.25">
      <c r="A41" s="39">
        <v>14</v>
      </c>
      <c r="B41" s="71" t="s">
        <v>251</v>
      </c>
      <c r="C41" s="69">
        <v>10</v>
      </c>
      <c r="D41" s="69">
        <v>11</v>
      </c>
      <c r="E41" s="69">
        <f t="shared" si="1"/>
        <v>21</v>
      </c>
      <c r="F41" s="69">
        <v>9</v>
      </c>
      <c r="J41" s="106"/>
    </row>
    <row r="42" spans="1:24" ht="16.5" customHeight="1" x14ac:dyDescent="0.25">
      <c r="A42" s="39">
        <v>15</v>
      </c>
      <c r="B42" s="71" t="s">
        <v>250</v>
      </c>
      <c r="C42" s="69">
        <v>15</v>
      </c>
      <c r="D42" s="69">
        <v>13</v>
      </c>
      <c r="E42" s="69">
        <f t="shared" si="1"/>
        <v>28</v>
      </c>
      <c r="F42" s="69">
        <v>14</v>
      </c>
      <c r="J42" s="91"/>
    </row>
    <row r="43" spans="1:24" ht="16.5" customHeight="1" x14ac:dyDescent="0.25">
      <c r="A43" s="39">
        <v>16</v>
      </c>
      <c r="B43" s="71" t="s">
        <v>248</v>
      </c>
      <c r="C43" s="69">
        <v>11</v>
      </c>
      <c r="D43" s="69">
        <v>10</v>
      </c>
      <c r="E43" s="69">
        <f t="shared" si="1"/>
        <v>21</v>
      </c>
      <c r="F43" s="69">
        <v>10</v>
      </c>
      <c r="J43" s="106"/>
    </row>
    <row r="44" spans="1:24" ht="17.100000000000001" customHeight="1" x14ac:dyDescent="0.2">
      <c r="A44" s="41"/>
      <c r="B44" s="73"/>
      <c r="C44" s="73"/>
      <c r="D44" s="73"/>
      <c r="E44" s="73"/>
      <c r="F44" s="73"/>
      <c r="J44" s="91"/>
    </row>
    <row r="45" spans="1:24" ht="15.75" x14ac:dyDescent="0.2">
      <c r="B45" s="265" t="s">
        <v>53</v>
      </c>
      <c r="C45" s="265"/>
      <c r="D45" s="265"/>
      <c r="E45" s="265"/>
      <c r="F45" s="265"/>
      <c r="G45" s="74"/>
      <c r="H45" s="74"/>
      <c r="I45" s="74"/>
      <c r="J45" s="106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</row>
    <row r="46" spans="1:24" ht="15.75" x14ac:dyDescent="0.2">
      <c r="B46" s="265" t="s">
        <v>52</v>
      </c>
      <c r="C46" s="265"/>
      <c r="D46" s="265"/>
      <c r="E46" s="265"/>
      <c r="F46" s="265"/>
      <c r="G46" s="74"/>
      <c r="H46" s="74"/>
      <c r="I46" s="74"/>
      <c r="J46" s="91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</row>
    <row r="47" spans="1:24" x14ac:dyDescent="0.2">
      <c r="J47" s="106"/>
    </row>
    <row r="48" spans="1:24" x14ac:dyDescent="0.2">
      <c r="J48" s="91"/>
    </row>
    <row r="49" spans="10:10" x14ac:dyDescent="0.2">
      <c r="J49" s="106"/>
    </row>
    <row r="50" spans="10:10" x14ac:dyDescent="0.2">
      <c r="J50" s="91"/>
    </row>
    <row r="51" spans="10:10" x14ac:dyDescent="0.2">
      <c r="J51" s="106"/>
    </row>
    <row r="52" spans="10:10" x14ac:dyDescent="0.2">
      <c r="J52" s="91"/>
    </row>
    <row r="53" spans="10:10" x14ac:dyDescent="0.2">
      <c r="J53" s="106"/>
    </row>
    <row r="54" spans="10:10" x14ac:dyDescent="0.2">
      <c r="J54" s="91"/>
    </row>
    <row r="55" spans="10:10" x14ac:dyDescent="0.2">
      <c r="J55" s="106"/>
    </row>
    <row r="56" spans="10:10" x14ac:dyDescent="0.2">
      <c r="J56" s="91"/>
    </row>
    <row r="57" spans="10:10" x14ac:dyDescent="0.2">
      <c r="J57" s="28"/>
    </row>
    <row r="58" spans="10:10" x14ac:dyDescent="0.2">
      <c r="J58" s="41"/>
    </row>
    <row r="59" spans="10:10" x14ac:dyDescent="0.2">
      <c r="J59" s="41"/>
    </row>
    <row r="60" spans="10:10" x14ac:dyDescent="0.2">
      <c r="J60" s="41"/>
    </row>
    <row r="61" spans="10:10" x14ac:dyDescent="0.2">
      <c r="J61" s="41"/>
    </row>
  </sheetData>
  <mergeCells count="11">
    <mergeCell ref="A25:F25"/>
    <mergeCell ref="A26:A27"/>
    <mergeCell ref="B26:B27"/>
    <mergeCell ref="B45:F45"/>
    <mergeCell ref="B46:F46"/>
    <mergeCell ref="A2:F2"/>
    <mergeCell ref="A3:F3"/>
    <mergeCell ref="A4:F4"/>
    <mergeCell ref="A5:F5"/>
    <mergeCell ref="A6:A7"/>
    <mergeCell ref="B6:B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1"/>
  <sheetViews>
    <sheetView zoomScaleNormal="100" workbookViewId="0">
      <selection activeCell="N86" sqref="N86"/>
    </sheetView>
  </sheetViews>
  <sheetFormatPr defaultColWidth="9.140625" defaultRowHeight="12.75" x14ac:dyDescent="0.2"/>
  <cols>
    <col min="1" max="1" width="2.85546875" customWidth="1"/>
    <col min="2" max="2" width="14.28515625" customWidth="1"/>
    <col min="3" max="3" width="2.42578125" customWidth="1"/>
    <col min="4" max="4" width="14.7109375" customWidth="1"/>
    <col min="5" max="5" width="3" customWidth="1"/>
    <col min="6" max="6" width="2.85546875" customWidth="1"/>
    <col min="7" max="7" width="14.28515625" customWidth="1"/>
    <col min="8" max="8" width="2.85546875" customWidth="1"/>
    <col min="9" max="9" width="14.7109375" customWidth="1"/>
    <col min="10" max="10" width="2.85546875" customWidth="1"/>
    <col min="11" max="11" width="14.7109375" customWidth="1"/>
    <col min="12" max="12" width="4.140625" customWidth="1"/>
  </cols>
  <sheetData>
    <row r="1" spans="1:27" ht="12.95" customHeight="1" x14ac:dyDescent="0.2">
      <c r="B1" s="266" t="s">
        <v>66</v>
      </c>
      <c r="C1" s="266"/>
      <c r="D1" s="266"/>
      <c r="E1" s="266"/>
      <c r="F1" s="266"/>
      <c r="G1" s="266"/>
      <c r="H1" s="266"/>
      <c r="I1" s="266"/>
      <c r="J1" s="266"/>
      <c r="K1" s="26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</row>
    <row r="2" spans="1:27" ht="12.95" customHeight="1" x14ac:dyDescent="0.2">
      <c r="B2" s="267" t="s">
        <v>38</v>
      </c>
      <c r="C2" s="267"/>
      <c r="D2" s="267"/>
      <c r="E2" s="267"/>
      <c r="F2" s="267"/>
      <c r="G2" s="267"/>
      <c r="H2" s="267"/>
      <c r="I2" s="267"/>
      <c r="J2" s="267"/>
      <c r="K2" s="26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</row>
    <row r="3" spans="1:27" ht="12.95" customHeight="1" x14ac:dyDescent="0.2">
      <c r="B3" s="268" t="s">
        <v>98</v>
      </c>
      <c r="C3" s="268"/>
      <c r="D3" s="268"/>
      <c r="E3" s="268"/>
      <c r="F3" s="268"/>
      <c r="G3" s="268"/>
      <c r="H3" s="268"/>
      <c r="I3" s="268"/>
      <c r="J3" s="268"/>
      <c r="K3" s="26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</row>
    <row r="4" spans="1:27" ht="12.95" customHeight="1" x14ac:dyDescent="0.2">
      <c r="B4" s="62"/>
      <c r="D4" s="270" t="s">
        <v>198</v>
      </c>
      <c r="E4" s="270"/>
      <c r="F4" s="270"/>
      <c r="G4" s="270"/>
      <c r="H4" s="270"/>
      <c r="I4" s="270"/>
      <c r="K4" s="102" t="s">
        <v>6</v>
      </c>
    </row>
    <row r="5" spans="1:27" ht="9.6" customHeight="1" x14ac:dyDescent="0.35">
      <c r="A5" s="4">
        <v>1</v>
      </c>
      <c r="B5" s="238" t="s">
        <v>141</v>
      </c>
      <c r="C5" s="6"/>
      <c r="D5" s="7"/>
      <c r="E5" s="6"/>
      <c r="F5" s="6"/>
      <c r="G5" s="99"/>
      <c r="H5" s="9"/>
      <c r="I5" s="100"/>
      <c r="J5" s="9"/>
      <c r="K5" s="102"/>
      <c r="L5" s="12"/>
      <c r="M5" s="13"/>
      <c r="N5" s="13"/>
      <c r="O5" s="94"/>
    </row>
    <row r="6" spans="1:27" ht="9.6" customHeight="1" x14ac:dyDescent="0.35">
      <c r="A6" s="4"/>
      <c r="B6" s="16"/>
      <c r="C6" s="272">
        <v>1</v>
      </c>
      <c r="D6" s="238" t="s">
        <v>141</v>
      </c>
      <c r="E6" s="6"/>
      <c r="F6" s="6"/>
      <c r="G6" s="98"/>
      <c r="H6" s="9"/>
      <c r="I6" s="101"/>
      <c r="J6" s="9"/>
      <c r="K6" s="103"/>
      <c r="L6" s="12"/>
      <c r="M6" s="13"/>
      <c r="N6" s="13"/>
      <c r="O6" s="94"/>
    </row>
    <row r="7" spans="1:27" ht="9.6" customHeight="1" x14ac:dyDescent="0.35">
      <c r="A7" s="4">
        <v>2</v>
      </c>
      <c r="B7" s="5" t="s">
        <v>200</v>
      </c>
      <c r="C7" s="273"/>
      <c r="D7" s="96"/>
      <c r="E7" s="272">
        <v>9</v>
      </c>
      <c r="F7" s="6"/>
      <c r="G7" s="98"/>
      <c r="H7" s="9"/>
      <c r="I7" s="101"/>
      <c r="J7" s="9"/>
      <c r="K7" s="104"/>
      <c r="L7" s="12"/>
      <c r="M7" s="13"/>
      <c r="N7" s="13"/>
      <c r="O7" s="94"/>
    </row>
    <row r="8" spans="1:27" ht="9.6" customHeight="1" x14ac:dyDescent="0.35">
      <c r="A8" s="4"/>
      <c r="B8" s="7"/>
      <c r="C8" s="9"/>
      <c r="D8" s="97"/>
      <c r="E8" s="274"/>
      <c r="F8" s="6"/>
      <c r="G8" s="238" t="s">
        <v>141</v>
      </c>
      <c r="H8" s="6"/>
      <c r="I8" s="99"/>
      <c r="J8" s="9"/>
      <c r="K8" s="104"/>
      <c r="L8" s="12"/>
      <c r="M8" s="13"/>
      <c r="N8" s="13"/>
      <c r="O8" s="94"/>
    </row>
    <row r="9" spans="1:27" ht="9.6" customHeight="1" x14ac:dyDescent="0.35">
      <c r="A9" s="4">
        <v>3</v>
      </c>
      <c r="B9" s="239" t="s">
        <v>146</v>
      </c>
      <c r="C9" s="6"/>
      <c r="D9" s="97"/>
      <c r="E9" s="274"/>
      <c r="F9" s="18"/>
      <c r="G9" s="96" t="s">
        <v>304</v>
      </c>
      <c r="H9" s="272">
        <v>13</v>
      </c>
      <c r="I9" s="98"/>
      <c r="J9" s="9"/>
      <c r="K9" s="98"/>
      <c r="L9" s="12"/>
      <c r="M9" s="13"/>
      <c r="N9" s="13"/>
      <c r="O9" s="94"/>
    </row>
    <row r="10" spans="1:27" ht="9.6" customHeight="1" x14ac:dyDescent="0.35">
      <c r="A10" s="4"/>
      <c r="B10" s="7"/>
      <c r="C10" s="272">
        <v>2</v>
      </c>
      <c r="D10" s="238" t="s">
        <v>149</v>
      </c>
      <c r="E10" s="273"/>
      <c r="F10" s="6"/>
      <c r="G10" s="97"/>
      <c r="H10" s="274"/>
      <c r="I10" s="98"/>
      <c r="J10" s="9"/>
      <c r="K10" s="98"/>
      <c r="L10" s="12"/>
      <c r="M10" s="13"/>
      <c r="N10" s="13"/>
      <c r="O10" s="94"/>
    </row>
    <row r="11" spans="1:27" ht="9.6" customHeight="1" x14ac:dyDescent="0.35">
      <c r="A11" s="4">
        <v>4</v>
      </c>
      <c r="B11" s="238" t="s">
        <v>149</v>
      </c>
      <c r="C11" s="273"/>
      <c r="D11" s="96" t="s">
        <v>276</v>
      </c>
      <c r="E11" s="9"/>
      <c r="F11" s="6"/>
      <c r="G11" s="97"/>
      <c r="H11" s="274"/>
      <c r="I11" s="98"/>
      <c r="J11" s="9"/>
      <c r="K11" s="98"/>
      <c r="L11" s="12"/>
      <c r="M11" s="13"/>
      <c r="N11" s="13"/>
      <c r="O11" s="94"/>
    </row>
    <row r="12" spans="1:27" ht="9.6" customHeight="1" x14ac:dyDescent="0.35">
      <c r="A12" s="4"/>
      <c r="B12" s="16"/>
      <c r="C12" s="9"/>
      <c r="D12" s="98"/>
      <c r="E12" s="9"/>
      <c r="F12" s="6"/>
      <c r="G12" s="97"/>
      <c r="H12" s="274"/>
      <c r="I12" s="239" t="s">
        <v>142</v>
      </c>
      <c r="J12" s="6"/>
      <c r="K12" s="98"/>
      <c r="L12" s="12"/>
      <c r="M12" s="13"/>
      <c r="N12" s="13"/>
      <c r="O12" s="94"/>
    </row>
    <row r="13" spans="1:27" ht="9.6" customHeight="1" x14ac:dyDescent="0.35">
      <c r="A13" s="4">
        <v>5</v>
      </c>
      <c r="B13" s="239" t="s">
        <v>142</v>
      </c>
      <c r="C13" s="6"/>
      <c r="D13" s="98"/>
      <c r="E13" s="9"/>
      <c r="F13" s="6"/>
      <c r="G13" s="97"/>
      <c r="H13" s="274"/>
      <c r="I13" s="96" t="s">
        <v>354</v>
      </c>
      <c r="J13" s="272">
        <v>15</v>
      </c>
      <c r="K13" s="98"/>
      <c r="L13" s="12"/>
      <c r="M13" s="13"/>
      <c r="N13" s="13"/>
      <c r="O13" s="94"/>
    </row>
    <row r="14" spans="1:27" ht="9.6" customHeight="1" x14ac:dyDescent="0.35">
      <c r="A14" s="4"/>
      <c r="B14" s="7"/>
      <c r="C14" s="272">
        <v>3</v>
      </c>
      <c r="D14" s="239" t="s">
        <v>142</v>
      </c>
      <c r="E14" s="6"/>
      <c r="F14" s="6"/>
      <c r="G14" s="97"/>
      <c r="H14" s="274"/>
      <c r="I14" s="97"/>
      <c r="J14" s="274"/>
      <c r="K14" s="98"/>
      <c r="L14" s="12"/>
      <c r="M14" s="13"/>
      <c r="N14" s="13"/>
      <c r="O14" s="94"/>
    </row>
    <row r="15" spans="1:27" ht="9.6" customHeight="1" x14ac:dyDescent="0.35">
      <c r="A15" s="4">
        <v>6</v>
      </c>
      <c r="B15" s="238" t="s">
        <v>199</v>
      </c>
      <c r="C15" s="273"/>
      <c r="D15" s="96" t="s">
        <v>275</v>
      </c>
      <c r="E15" s="272">
        <v>10</v>
      </c>
      <c r="F15" s="6"/>
      <c r="G15" s="97"/>
      <c r="H15" s="274"/>
      <c r="I15" s="97"/>
      <c r="J15" s="274"/>
      <c r="K15" s="98"/>
      <c r="L15" s="12"/>
      <c r="M15" s="13"/>
      <c r="N15" s="13"/>
      <c r="O15" s="94"/>
    </row>
    <row r="16" spans="1:27" ht="9.6" customHeight="1" x14ac:dyDescent="0.35">
      <c r="A16" s="4"/>
      <c r="B16" s="16"/>
      <c r="C16" s="9"/>
      <c r="D16" s="97"/>
      <c r="E16" s="274"/>
      <c r="F16" s="19"/>
      <c r="G16" s="239" t="s">
        <v>142</v>
      </c>
      <c r="H16" s="273"/>
      <c r="I16" s="97"/>
      <c r="J16" s="274"/>
      <c r="K16" s="98"/>
      <c r="L16" s="12"/>
      <c r="M16" s="13"/>
      <c r="N16" s="13"/>
      <c r="O16" s="94"/>
    </row>
    <row r="17" spans="1:14" ht="9.6" customHeight="1" x14ac:dyDescent="0.35">
      <c r="A17" s="4">
        <v>7</v>
      </c>
      <c r="B17" s="5" t="s">
        <v>200</v>
      </c>
      <c r="C17" s="6"/>
      <c r="D17" s="97"/>
      <c r="E17" s="274"/>
      <c r="F17" s="6"/>
      <c r="G17" s="96" t="s">
        <v>302</v>
      </c>
      <c r="H17" s="9"/>
      <c r="I17" s="97"/>
      <c r="J17" s="274"/>
      <c r="K17" s="98"/>
      <c r="L17" s="12"/>
      <c r="M17" s="13"/>
      <c r="N17" s="13"/>
    </row>
    <row r="18" spans="1:14" ht="9.6" customHeight="1" x14ac:dyDescent="0.35">
      <c r="A18" s="4"/>
      <c r="B18" s="7"/>
      <c r="C18" s="272">
        <v>4</v>
      </c>
      <c r="D18" s="239" t="s">
        <v>151</v>
      </c>
      <c r="E18" s="273"/>
      <c r="F18" s="6"/>
      <c r="G18" s="98"/>
      <c r="H18" s="9"/>
      <c r="I18" s="97"/>
      <c r="J18" s="274"/>
      <c r="K18" s="98"/>
      <c r="L18" s="12"/>
      <c r="M18" s="13"/>
      <c r="N18" s="13"/>
    </row>
    <row r="19" spans="1:14" ht="9.6" customHeight="1" x14ac:dyDescent="0.35">
      <c r="A19" s="4">
        <v>8</v>
      </c>
      <c r="B19" s="239" t="s">
        <v>151</v>
      </c>
      <c r="C19" s="273"/>
      <c r="D19" s="98"/>
      <c r="E19" s="9"/>
      <c r="F19" s="9"/>
      <c r="G19" s="98"/>
      <c r="H19" s="9"/>
      <c r="I19" s="97"/>
      <c r="J19" s="274"/>
      <c r="K19" s="98"/>
      <c r="L19" s="12"/>
      <c r="M19" s="13"/>
      <c r="N19" s="13"/>
    </row>
    <row r="20" spans="1:14" ht="9.6" customHeight="1" x14ac:dyDescent="0.2">
      <c r="A20" s="4"/>
      <c r="B20" s="15"/>
      <c r="C20" s="9"/>
      <c r="D20" s="98"/>
      <c r="E20" s="9"/>
      <c r="F20" s="9"/>
      <c r="G20" s="98"/>
      <c r="H20" s="9"/>
      <c r="I20" s="97"/>
      <c r="J20" s="274"/>
      <c r="K20" s="239" t="s">
        <v>143</v>
      </c>
      <c r="L20" s="277">
        <v>1</v>
      </c>
      <c r="M20" s="13"/>
      <c r="N20" s="13"/>
    </row>
    <row r="21" spans="1:14" ht="9.6" customHeight="1" x14ac:dyDescent="0.2">
      <c r="A21" s="4">
        <v>9</v>
      </c>
      <c r="B21" s="238" t="s">
        <v>145</v>
      </c>
      <c r="C21" s="6"/>
      <c r="D21" s="98"/>
      <c r="E21" s="9"/>
      <c r="F21" s="9"/>
      <c r="G21" s="98"/>
      <c r="H21" s="9"/>
      <c r="I21" s="97"/>
      <c r="J21" s="274"/>
      <c r="K21" s="96" t="s">
        <v>348</v>
      </c>
      <c r="L21" s="277"/>
      <c r="M21" s="13"/>
      <c r="N21" s="13"/>
    </row>
    <row r="22" spans="1:14" ht="9.6" customHeight="1" x14ac:dyDescent="0.2">
      <c r="A22" s="4"/>
      <c r="B22" s="16"/>
      <c r="C22" s="272">
        <v>5</v>
      </c>
      <c r="D22" s="238" t="s">
        <v>145</v>
      </c>
      <c r="E22" s="6"/>
      <c r="F22" s="6"/>
      <c r="G22" s="98"/>
      <c r="H22" s="9"/>
      <c r="I22" s="97"/>
      <c r="J22" s="274"/>
      <c r="K22" s="97"/>
      <c r="L22" s="40"/>
      <c r="M22" s="13"/>
      <c r="N22" s="13"/>
    </row>
    <row r="23" spans="1:14" ht="9.6" customHeight="1" x14ac:dyDescent="0.2">
      <c r="A23" s="4">
        <v>10</v>
      </c>
      <c r="B23" s="5" t="s">
        <v>200</v>
      </c>
      <c r="C23" s="273"/>
      <c r="D23" s="96"/>
      <c r="E23" s="272">
        <v>11</v>
      </c>
      <c r="F23" s="6"/>
      <c r="G23" s="98"/>
      <c r="H23" s="9"/>
      <c r="I23" s="97"/>
      <c r="J23" s="274"/>
      <c r="K23" s="97"/>
      <c r="L23" s="40"/>
      <c r="M23" s="13"/>
      <c r="N23" s="13"/>
    </row>
    <row r="24" spans="1:14" ht="9.6" customHeight="1" x14ac:dyDescent="0.2">
      <c r="A24" s="4"/>
      <c r="B24" s="7"/>
      <c r="C24" s="9"/>
      <c r="D24" s="97"/>
      <c r="E24" s="274"/>
      <c r="F24" s="6"/>
      <c r="G24" s="239" t="s">
        <v>148</v>
      </c>
      <c r="H24" s="6"/>
      <c r="I24" s="97"/>
      <c r="J24" s="274"/>
      <c r="K24" s="97"/>
      <c r="L24" s="40"/>
      <c r="M24" s="13"/>
      <c r="N24" s="13"/>
    </row>
    <row r="25" spans="1:14" ht="9.6" customHeight="1" x14ac:dyDescent="0.2">
      <c r="A25" s="4">
        <v>11</v>
      </c>
      <c r="B25" s="240" t="s">
        <v>150</v>
      </c>
      <c r="C25" s="6"/>
      <c r="D25" s="97"/>
      <c r="E25" s="274"/>
      <c r="F25" s="18"/>
      <c r="G25" s="96" t="s">
        <v>297</v>
      </c>
      <c r="H25" s="272">
        <v>14</v>
      </c>
      <c r="I25" s="97"/>
      <c r="J25" s="274"/>
      <c r="K25" s="97"/>
      <c r="L25" s="40"/>
      <c r="M25" s="13"/>
      <c r="N25" s="13"/>
    </row>
    <row r="26" spans="1:14" ht="9.6" customHeight="1" x14ac:dyDescent="0.2">
      <c r="A26" s="4"/>
      <c r="B26" s="16"/>
      <c r="C26" s="272">
        <v>6</v>
      </c>
      <c r="D26" s="239" t="s">
        <v>148</v>
      </c>
      <c r="E26" s="273"/>
      <c r="F26" s="6"/>
      <c r="G26" s="97"/>
      <c r="H26" s="274"/>
      <c r="I26" s="97"/>
      <c r="J26" s="274"/>
      <c r="K26" s="97"/>
      <c r="L26" s="40"/>
      <c r="M26" s="13"/>
      <c r="N26" s="13"/>
    </row>
    <row r="27" spans="1:14" ht="9.6" customHeight="1" x14ac:dyDescent="0.2">
      <c r="A27" s="4">
        <v>12</v>
      </c>
      <c r="B27" s="239" t="s">
        <v>148</v>
      </c>
      <c r="C27" s="273"/>
      <c r="D27" s="96" t="s">
        <v>277</v>
      </c>
      <c r="E27" s="9"/>
      <c r="F27" s="6"/>
      <c r="G27" s="97"/>
      <c r="H27" s="274"/>
      <c r="I27" s="97"/>
      <c r="J27" s="274"/>
      <c r="K27" s="97"/>
      <c r="L27" s="40"/>
      <c r="M27" s="13"/>
      <c r="N27" s="13"/>
    </row>
    <row r="28" spans="1:14" ht="9.6" customHeight="1" x14ac:dyDescent="0.2">
      <c r="A28" s="4"/>
      <c r="B28" s="15"/>
      <c r="C28" s="9"/>
      <c r="D28" s="98"/>
      <c r="E28" s="9"/>
      <c r="F28" s="6"/>
      <c r="G28" s="97"/>
      <c r="H28" s="274"/>
      <c r="I28" s="239" t="s">
        <v>143</v>
      </c>
      <c r="J28" s="273"/>
      <c r="K28" s="97"/>
      <c r="L28" s="40"/>
      <c r="M28" s="13"/>
      <c r="N28" s="13"/>
    </row>
    <row r="29" spans="1:14" ht="9.6" customHeight="1" x14ac:dyDescent="0.2">
      <c r="A29" s="4">
        <v>13</v>
      </c>
      <c r="B29" s="238" t="s">
        <v>147</v>
      </c>
      <c r="C29" s="6"/>
      <c r="D29" s="98"/>
      <c r="E29" s="9"/>
      <c r="F29" s="6"/>
      <c r="G29" s="97"/>
      <c r="H29" s="274"/>
      <c r="I29" s="96" t="s">
        <v>353</v>
      </c>
      <c r="J29" s="9"/>
      <c r="K29" s="97"/>
      <c r="L29" s="40"/>
      <c r="M29" s="13"/>
      <c r="N29" s="13"/>
    </row>
    <row r="30" spans="1:14" ht="9.6" customHeight="1" x14ac:dyDescent="0.2">
      <c r="A30" s="4"/>
      <c r="B30" s="16"/>
      <c r="C30" s="272">
        <v>7</v>
      </c>
      <c r="D30" s="239" t="s">
        <v>144</v>
      </c>
      <c r="E30" s="6"/>
      <c r="F30" s="6"/>
      <c r="G30" s="97"/>
      <c r="H30" s="274"/>
      <c r="I30" s="98"/>
      <c r="J30" s="9">
        <v>-15</v>
      </c>
      <c r="K30" s="239" t="s">
        <v>142</v>
      </c>
      <c r="L30" s="278">
        <v>2</v>
      </c>
      <c r="M30" s="13"/>
      <c r="N30" s="13"/>
    </row>
    <row r="31" spans="1:14" ht="9.6" customHeight="1" x14ac:dyDescent="0.2">
      <c r="A31" s="4">
        <v>14</v>
      </c>
      <c r="B31" s="239" t="s">
        <v>144</v>
      </c>
      <c r="C31" s="273"/>
      <c r="D31" s="96" t="s">
        <v>278</v>
      </c>
      <c r="E31" s="272">
        <v>12</v>
      </c>
      <c r="F31" s="6"/>
      <c r="G31" s="97"/>
      <c r="H31" s="274"/>
      <c r="I31" s="98"/>
      <c r="J31" s="9"/>
      <c r="K31" s="97"/>
      <c r="L31" s="278"/>
      <c r="M31" s="13"/>
      <c r="N31" s="13"/>
    </row>
    <row r="32" spans="1:14" ht="9.6" customHeight="1" x14ac:dyDescent="0.2">
      <c r="A32" s="4"/>
      <c r="B32" s="15"/>
      <c r="C32" s="9"/>
      <c r="D32" s="97"/>
      <c r="E32" s="274"/>
      <c r="F32" s="19"/>
      <c r="G32" s="239" t="s">
        <v>143</v>
      </c>
      <c r="H32" s="273"/>
      <c r="I32" s="98"/>
      <c r="J32" s="9"/>
      <c r="K32" s="97"/>
      <c r="L32" s="40"/>
      <c r="M32" s="13"/>
      <c r="N32" s="13"/>
    </row>
    <row r="33" spans="1:16" ht="9.6" customHeight="1" x14ac:dyDescent="0.2">
      <c r="A33" s="4">
        <v>15</v>
      </c>
      <c r="B33" s="5" t="s">
        <v>200</v>
      </c>
      <c r="C33" s="6"/>
      <c r="D33" s="97"/>
      <c r="E33" s="274"/>
      <c r="F33" s="6"/>
      <c r="G33" s="96" t="s">
        <v>303</v>
      </c>
      <c r="H33" s="9"/>
      <c r="I33" s="98"/>
      <c r="J33" s="9"/>
      <c r="K33" s="97"/>
      <c r="L33" s="40"/>
      <c r="M33" s="13"/>
      <c r="N33" s="13"/>
    </row>
    <row r="34" spans="1:16" ht="9.6" customHeight="1" x14ac:dyDescent="0.2">
      <c r="A34" s="3"/>
      <c r="B34" s="7"/>
      <c r="C34" s="272">
        <v>8</v>
      </c>
      <c r="D34" s="239" t="s">
        <v>143</v>
      </c>
      <c r="E34" s="273"/>
      <c r="F34" s="6"/>
      <c r="G34" s="98"/>
      <c r="H34" s="20">
        <v>-13</v>
      </c>
      <c r="I34" s="239" t="s">
        <v>141</v>
      </c>
      <c r="J34" s="6"/>
      <c r="K34" s="98"/>
      <c r="L34" s="40"/>
      <c r="M34" s="13"/>
      <c r="N34" s="13"/>
    </row>
    <row r="35" spans="1:16" ht="9.6" customHeight="1" x14ac:dyDescent="0.2">
      <c r="A35" s="4">
        <v>16</v>
      </c>
      <c r="B35" s="239" t="s">
        <v>143</v>
      </c>
      <c r="C35" s="273"/>
      <c r="D35" s="98"/>
      <c r="E35" s="9"/>
      <c r="F35" s="9"/>
      <c r="G35" s="98"/>
      <c r="H35" s="20"/>
      <c r="I35" s="97"/>
      <c r="J35" s="272">
        <v>16</v>
      </c>
      <c r="K35" s="238" t="s">
        <v>141</v>
      </c>
      <c r="L35" s="278">
        <v>3</v>
      </c>
      <c r="M35" s="13"/>
      <c r="N35" s="13"/>
    </row>
    <row r="36" spans="1:16" ht="9.6" customHeight="1" x14ac:dyDescent="0.2">
      <c r="A36" s="21"/>
      <c r="B36" s="15"/>
      <c r="C36" s="9"/>
      <c r="D36" s="15"/>
      <c r="E36" s="9"/>
      <c r="F36" s="9"/>
      <c r="G36" s="98"/>
      <c r="H36" s="20">
        <v>-14</v>
      </c>
      <c r="I36" s="239" t="s">
        <v>148</v>
      </c>
      <c r="J36" s="273"/>
      <c r="K36" s="96" t="s">
        <v>349</v>
      </c>
      <c r="L36" s="278"/>
      <c r="M36" s="22"/>
      <c r="N36" s="22"/>
      <c r="O36" s="22"/>
      <c r="P36" s="3"/>
    </row>
    <row r="37" spans="1:16" ht="9.6" customHeight="1" x14ac:dyDescent="0.2">
      <c r="A37" s="23"/>
      <c r="B37" s="24"/>
      <c r="C37" s="9"/>
      <c r="D37" s="8"/>
      <c r="E37" s="9"/>
      <c r="F37" s="9"/>
      <c r="G37" s="98"/>
      <c r="H37" s="9"/>
      <c r="I37" s="98"/>
      <c r="J37" s="9">
        <v>-16</v>
      </c>
      <c r="K37" s="239" t="s">
        <v>148</v>
      </c>
      <c r="L37" s="276">
        <v>4</v>
      </c>
    </row>
    <row r="38" spans="1:16" ht="9.6" customHeight="1" x14ac:dyDescent="0.2">
      <c r="A38" s="23"/>
      <c r="B38" s="24"/>
      <c r="C38" s="9"/>
      <c r="D38" s="8"/>
      <c r="E38" s="9"/>
      <c r="F38" s="20">
        <v>-9</v>
      </c>
      <c r="G38" s="239" t="s">
        <v>149</v>
      </c>
      <c r="H38" s="6"/>
      <c r="I38" s="98"/>
      <c r="J38" s="9"/>
      <c r="K38" s="97"/>
      <c r="L38" s="276"/>
    </row>
    <row r="39" spans="1:16" ht="9.6" customHeight="1" x14ac:dyDescent="0.35">
      <c r="A39" s="23"/>
      <c r="B39" s="24"/>
      <c r="C39" s="9"/>
      <c r="D39" s="8"/>
      <c r="E39" s="9"/>
      <c r="F39" s="20"/>
      <c r="G39" s="97"/>
      <c r="H39" s="272">
        <v>17</v>
      </c>
      <c r="I39" s="239" t="s">
        <v>151</v>
      </c>
      <c r="J39" s="6"/>
      <c r="K39" s="97"/>
      <c r="L39" s="25"/>
    </row>
    <row r="40" spans="1:16" ht="9.6" customHeight="1" x14ac:dyDescent="0.35">
      <c r="A40" s="23"/>
      <c r="B40" s="24"/>
      <c r="C40" s="9"/>
      <c r="D40" s="8"/>
      <c r="E40" s="9"/>
      <c r="F40" s="20">
        <v>-10</v>
      </c>
      <c r="G40" s="239" t="s">
        <v>151</v>
      </c>
      <c r="H40" s="273"/>
      <c r="I40" s="96" t="s">
        <v>351</v>
      </c>
      <c r="J40" s="272">
        <v>19</v>
      </c>
      <c r="K40" s="97"/>
      <c r="L40" s="25"/>
    </row>
    <row r="41" spans="1:16" ht="9.6" customHeight="1" x14ac:dyDescent="0.2">
      <c r="A41" s="23"/>
      <c r="B41" s="24"/>
      <c r="C41" s="9"/>
      <c r="D41" s="8"/>
      <c r="E41" s="9"/>
      <c r="F41" s="20"/>
      <c r="G41" s="98"/>
      <c r="H41" s="9"/>
      <c r="I41" s="97"/>
      <c r="J41" s="274"/>
      <c r="K41" s="254" t="s">
        <v>145</v>
      </c>
      <c r="L41" s="277">
        <v>5</v>
      </c>
    </row>
    <row r="42" spans="1:16" ht="9.6" customHeight="1" x14ac:dyDescent="0.2">
      <c r="A42" s="23"/>
      <c r="B42" s="24"/>
      <c r="C42" s="9"/>
      <c r="D42" s="8"/>
      <c r="E42" s="9"/>
      <c r="F42" s="20">
        <v>-11</v>
      </c>
      <c r="G42" s="239" t="s">
        <v>145</v>
      </c>
      <c r="H42" s="6"/>
      <c r="I42" s="97"/>
      <c r="J42" s="274"/>
      <c r="K42" s="96" t="s">
        <v>347</v>
      </c>
      <c r="L42" s="277"/>
    </row>
    <row r="43" spans="1:16" ht="9.6" customHeight="1" x14ac:dyDescent="0.35">
      <c r="A43" s="23"/>
      <c r="B43" s="24"/>
      <c r="C43" s="9"/>
      <c r="D43" s="8"/>
      <c r="E43" s="9"/>
      <c r="F43" s="20"/>
      <c r="G43" s="97"/>
      <c r="H43" s="272">
        <v>18</v>
      </c>
      <c r="I43" s="254" t="s">
        <v>145</v>
      </c>
      <c r="J43" s="273"/>
      <c r="K43" s="97"/>
      <c r="L43" s="12"/>
    </row>
    <row r="44" spans="1:16" ht="9.6" customHeight="1" x14ac:dyDescent="0.2">
      <c r="A44" s="23"/>
      <c r="B44" s="24"/>
      <c r="C44" s="9"/>
      <c r="D44" s="8"/>
      <c r="E44" s="9"/>
      <c r="F44" s="20">
        <v>-12</v>
      </c>
      <c r="G44" s="239" t="s">
        <v>144</v>
      </c>
      <c r="H44" s="273"/>
      <c r="I44" s="96" t="s">
        <v>352</v>
      </c>
      <c r="J44" s="9">
        <f>19</f>
        <v>19</v>
      </c>
      <c r="K44" s="239" t="s">
        <v>151</v>
      </c>
      <c r="L44" s="276">
        <v>6</v>
      </c>
    </row>
    <row r="45" spans="1:16" ht="9.6" customHeight="1" x14ac:dyDescent="0.2">
      <c r="A45" s="23"/>
      <c r="B45" s="26"/>
      <c r="C45" s="9"/>
      <c r="D45" s="8"/>
      <c r="E45" s="9"/>
      <c r="F45" s="9"/>
      <c r="G45" s="98"/>
      <c r="H45" s="9"/>
      <c r="I45" s="98"/>
      <c r="J45" s="9"/>
      <c r="K45" s="98"/>
      <c r="L45" s="276"/>
    </row>
    <row r="46" spans="1:16" ht="9.6" customHeight="1" x14ac:dyDescent="0.35">
      <c r="A46" s="27"/>
      <c r="B46" s="271"/>
      <c r="C46" s="9"/>
      <c r="D46" s="99"/>
      <c r="E46" s="9"/>
      <c r="F46" s="9"/>
      <c r="G46" s="98"/>
      <c r="H46" s="20">
        <v>-17</v>
      </c>
      <c r="I46" s="239" t="s">
        <v>149</v>
      </c>
      <c r="J46" s="6"/>
      <c r="K46" s="98"/>
      <c r="L46" s="12"/>
    </row>
    <row r="47" spans="1:16" ht="9.6" customHeight="1" x14ac:dyDescent="0.2">
      <c r="A47" s="27"/>
      <c r="B47" s="271"/>
      <c r="C47" s="9"/>
      <c r="D47" s="98"/>
      <c r="E47" s="9"/>
      <c r="F47" s="9"/>
      <c r="G47" s="98"/>
      <c r="H47" s="20"/>
      <c r="I47" s="97"/>
      <c r="J47" s="272">
        <v>20</v>
      </c>
      <c r="K47" s="239" t="s">
        <v>144</v>
      </c>
      <c r="L47" s="276">
        <v>7</v>
      </c>
    </row>
    <row r="48" spans="1:16" ht="9.6" customHeight="1" x14ac:dyDescent="0.2">
      <c r="A48" s="27"/>
      <c r="B48" s="26"/>
      <c r="C48" s="9"/>
      <c r="D48" s="98"/>
      <c r="E48" s="9"/>
      <c r="F48" s="9"/>
      <c r="G48" s="98"/>
      <c r="H48" s="20">
        <v>-18</v>
      </c>
      <c r="I48" s="239" t="s">
        <v>144</v>
      </c>
      <c r="J48" s="273"/>
      <c r="K48" s="96" t="s">
        <v>358</v>
      </c>
      <c r="L48" s="276"/>
    </row>
    <row r="49" spans="1:19" ht="9.6" customHeight="1" x14ac:dyDescent="0.2">
      <c r="A49" s="27"/>
      <c r="B49" s="26"/>
      <c r="C49" s="9">
        <v>-1</v>
      </c>
      <c r="D49" s="5" t="s">
        <v>200</v>
      </c>
      <c r="E49" s="9"/>
      <c r="F49" s="9"/>
      <c r="G49" s="98"/>
      <c r="H49" s="9"/>
      <c r="I49" s="98"/>
      <c r="J49" s="9">
        <v>-20</v>
      </c>
      <c r="K49" s="239" t="s">
        <v>149</v>
      </c>
      <c r="L49" s="276">
        <v>8</v>
      </c>
    </row>
    <row r="50" spans="1:19" ht="9.6" customHeight="1" x14ac:dyDescent="0.2">
      <c r="A50" s="28"/>
      <c r="B50" s="26"/>
      <c r="C50" s="20"/>
      <c r="D50" s="96"/>
      <c r="E50" s="272">
        <v>21</v>
      </c>
      <c r="F50" s="19"/>
      <c r="G50" s="239" t="s">
        <v>146</v>
      </c>
      <c r="H50" s="6"/>
      <c r="I50" s="98"/>
      <c r="J50" s="9"/>
      <c r="K50" s="98"/>
      <c r="L50" s="276"/>
    </row>
    <row r="51" spans="1:19" ht="9.6" customHeight="1" x14ac:dyDescent="0.35">
      <c r="A51" s="28"/>
      <c r="B51" s="26"/>
      <c r="C51" s="20">
        <v>-2</v>
      </c>
      <c r="D51" s="239" t="s">
        <v>146</v>
      </c>
      <c r="E51" s="273"/>
      <c r="F51" s="18"/>
      <c r="G51" s="96"/>
      <c r="H51" s="272">
        <v>25</v>
      </c>
      <c r="I51" s="98"/>
      <c r="J51" s="9"/>
      <c r="K51" s="98"/>
      <c r="L51" s="12"/>
    </row>
    <row r="52" spans="1:19" ht="9.6" customHeight="1" x14ac:dyDescent="0.35">
      <c r="A52" s="28"/>
      <c r="B52" s="26"/>
      <c r="C52" s="20"/>
      <c r="D52" s="98"/>
      <c r="E52" s="9"/>
      <c r="F52" s="6"/>
      <c r="G52" s="97"/>
      <c r="H52" s="274"/>
      <c r="I52" s="239" t="s">
        <v>146</v>
      </c>
      <c r="J52" s="6"/>
      <c r="K52" s="98"/>
      <c r="L52" s="12"/>
    </row>
    <row r="53" spans="1:19" ht="9.6" customHeight="1" x14ac:dyDescent="0.35">
      <c r="A53" s="28"/>
      <c r="B53" s="26"/>
      <c r="C53" s="20">
        <v>-3</v>
      </c>
      <c r="D53" s="239" t="s">
        <v>199</v>
      </c>
      <c r="E53" s="6"/>
      <c r="F53" s="6"/>
      <c r="G53" s="97"/>
      <c r="H53" s="274"/>
      <c r="I53" s="96" t="s">
        <v>298</v>
      </c>
      <c r="J53" s="272">
        <v>27</v>
      </c>
      <c r="K53" s="98"/>
      <c r="L53" s="12"/>
    </row>
    <row r="54" spans="1:19" ht="9.6" customHeight="1" x14ac:dyDescent="0.35">
      <c r="A54" s="28"/>
      <c r="B54" s="26"/>
      <c r="C54" s="20"/>
      <c r="D54" s="97"/>
      <c r="E54" s="272">
        <v>22</v>
      </c>
      <c r="F54" s="19"/>
      <c r="G54" s="239" t="s">
        <v>199</v>
      </c>
      <c r="H54" s="273"/>
      <c r="I54" s="97"/>
      <c r="J54" s="274"/>
      <c r="K54" s="98"/>
      <c r="L54" s="12"/>
    </row>
    <row r="55" spans="1:19" ht="9.6" customHeight="1" x14ac:dyDescent="0.35">
      <c r="A55" s="28"/>
      <c r="B55" s="26"/>
      <c r="C55" s="20">
        <v>-4</v>
      </c>
      <c r="D55" s="5" t="s">
        <v>200</v>
      </c>
      <c r="E55" s="273"/>
      <c r="F55" s="9"/>
      <c r="G55" s="98"/>
      <c r="H55" s="6"/>
      <c r="I55" s="97"/>
      <c r="J55" s="274"/>
      <c r="K55" s="98"/>
      <c r="L55" s="12"/>
    </row>
    <row r="56" spans="1:19" ht="9.6" customHeight="1" x14ac:dyDescent="0.2">
      <c r="A56" s="28"/>
      <c r="B56" s="26"/>
      <c r="C56" s="20"/>
      <c r="D56" s="98"/>
      <c r="E56" s="9"/>
      <c r="F56" s="9"/>
      <c r="G56" s="98"/>
      <c r="H56" s="6"/>
      <c r="I56" s="97"/>
      <c r="J56" s="274"/>
      <c r="K56" s="239" t="s">
        <v>147</v>
      </c>
      <c r="L56" s="276">
        <v>9</v>
      </c>
    </row>
    <row r="57" spans="1:19" ht="9.6" customHeight="1" x14ac:dyDescent="0.2">
      <c r="A57" s="28"/>
      <c r="B57" s="26"/>
      <c r="C57" s="20">
        <v>-5</v>
      </c>
      <c r="D57" s="5" t="s">
        <v>200</v>
      </c>
      <c r="E57" s="6"/>
      <c r="F57" s="9"/>
      <c r="G57" s="98"/>
      <c r="H57" s="6"/>
      <c r="I57" s="97"/>
      <c r="J57" s="274"/>
      <c r="K57" s="96" t="s">
        <v>359</v>
      </c>
      <c r="L57" s="276"/>
    </row>
    <row r="58" spans="1:19" ht="9.6" customHeight="1" x14ac:dyDescent="0.35">
      <c r="A58" s="28"/>
      <c r="B58" s="26"/>
      <c r="C58" s="20"/>
      <c r="D58" s="97"/>
      <c r="E58" s="272">
        <v>23</v>
      </c>
      <c r="F58" s="19"/>
      <c r="G58" s="239" t="s">
        <v>150</v>
      </c>
      <c r="H58" s="6"/>
      <c r="I58" s="97"/>
      <c r="J58" s="274"/>
      <c r="K58" s="97"/>
      <c r="L58" s="12"/>
      <c r="S58" s="62"/>
    </row>
    <row r="59" spans="1:19" ht="9.6" customHeight="1" x14ac:dyDescent="0.35">
      <c r="B59" s="8"/>
      <c r="C59" s="20">
        <v>-6</v>
      </c>
      <c r="D59" s="239" t="s">
        <v>150</v>
      </c>
      <c r="E59" s="273"/>
      <c r="F59" s="18"/>
      <c r="G59" s="96"/>
      <c r="H59" s="272">
        <v>26</v>
      </c>
      <c r="I59" s="97"/>
      <c r="J59" s="274"/>
      <c r="K59" s="97"/>
      <c r="L59" s="12"/>
    </row>
    <row r="60" spans="1:19" ht="9.6" customHeight="1" x14ac:dyDescent="0.35">
      <c r="B60" s="8"/>
      <c r="C60" s="20"/>
      <c r="D60" s="98"/>
      <c r="E60" s="9"/>
      <c r="F60" s="6"/>
      <c r="G60" s="97"/>
      <c r="H60" s="274"/>
      <c r="I60" s="239" t="s">
        <v>147</v>
      </c>
      <c r="J60" s="273"/>
      <c r="K60" s="97"/>
      <c r="L60" s="12"/>
    </row>
    <row r="61" spans="1:19" ht="9.6" customHeight="1" x14ac:dyDescent="0.35">
      <c r="B61" s="8"/>
      <c r="C61" s="20">
        <f>7</f>
        <v>7</v>
      </c>
      <c r="D61" s="239" t="s">
        <v>147</v>
      </c>
      <c r="E61" s="6"/>
      <c r="F61" s="6"/>
      <c r="G61" s="97"/>
      <c r="H61" s="274"/>
      <c r="I61" s="98" t="s">
        <v>309</v>
      </c>
      <c r="J61" s="9"/>
      <c r="K61" s="97"/>
      <c r="L61" s="12"/>
    </row>
    <row r="62" spans="1:19" ht="9.6" customHeight="1" x14ac:dyDescent="0.2">
      <c r="B62" s="8"/>
      <c r="C62" s="20"/>
      <c r="D62" s="97"/>
      <c r="E62" s="272">
        <v>24</v>
      </c>
      <c r="F62" s="19"/>
      <c r="G62" s="239" t="s">
        <v>147</v>
      </c>
      <c r="H62" s="273"/>
      <c r="I62" s="98"/>
      <c r="J62" s="9">
        <v>-27</v>
      </c>
      <c r="K62" s="239" t="s">
        <v>146</v>
      </c>
      <c r="L62" s="276">
        <v>10</v>
      </c>
    </row>
    <row r="63" spans="1:19" ht="9.6" customHeight="1" x14ac:dyDescent="0.2">
      <c r="B63" s="8"/>
      <c r="C63" s="20">
        <v>-8</v>
      </c>
      <c r="D63" s="5" t="s">
        <v>200</v>
      </c>
      <c r="E63" s="273"/>
      <c r="F63" s="9"/>
      <c r="G63" s="98"/>
      <c r="H63" s="9"/>
      <c r="I63" s="98"/>
      <c r="J63" s="9"/>
      <c r="K63" s="98"/>
      <c r="L63" s="276"/>
    </row>
    <row r="64" spans="1:19" ht="9.6" customHeight="1" x14ac:dyDescent="0.35">
      <c r="B64" s="8"/>
      <c r="C64" s="9"/>
      <c r="D64" s="88"/>
      <c r="E64" s="9"/>
      <c r="F64" s="6"/>
      <c r="G64" s="98"/>
      <c r="H64" s="20">
        <v>-25</v>
      </c>
      <c r="I64" s="239" t="s">
        <v>199</v>
      </c>
      <c r="J64" s="6"/>
      <c r="K64" s="98"/>
      <c r="L64" s="12"/>
    </row>
    <row r="65" spans="2:12" ht="9.6" customHeight="1" x14ac:dyDescent="0.2">
      <c r="B65" s="8"/>
      <c r="D65" s="88"/>
      <c r="E65" s="9"/>
      <c r="F65" s="9"/>
      <c r="G65" s="15"/>
      <c r="H65" s="20"/>
      <c r="I65" s="97"/>
      <c r="J65" s="272">
        <v>28</v>
      </c>
      <c r="K65" s="239" t="s">
        <v>150</v>
      </c>
      <c r="L65" s="276">
        <v>11</v>
      </c>
    </row>
    <row r="66" spans="2:12" ht="9.6" customHeight="1" x14ac:dyDescent="0.2">
      <c r="B66" s="8"/>
      <c r="D66" s="98"/>
      <c r="E66" s="9"/>
      <c r="F66" s="9"/>
      <c r="G66" s="24"/>
      <c r="H66" s="20">
        <v>-26</v>
      </c>
      <c r="I66" s="239" t="s">
        <v>150</v>
      </c>
      <c r="J66" s="273"/>
      <c r="K66" s="96" t="s">
        <v>350</v>
      </c>
      <c r="L66" s="276"/>
    </row>
    <row r="67" spans="2:12" ht="9.6" customHeight="1" x14ac:dyDescent="0.2">
      <c r="B67" s="8"/>
      <c r="D67" s="15"/>
      <c r="F67" s="9"/>
      <c r="G67" s="8"/>
      <c r="H67" s="9"/>
      <c r="I67" s="98"/>
      <c r="J67" s="9">
        <v>-28</v>
      </c>
      <c r="K67" s="239" t="s">
        <v>199</v>
      </c>
      <c r="L67" s="276">
        <v>12</v>
      </c>
    </row>
    <row r="68" spans="2:12" ht="9.6" customHeight="1" x14ac:dyDescent="0.2">
      <c r="B68" s="8"/>
      <c r="D68" s="15"/>
      <c r="F68" s="20">
        <v>-21</v>
      </c>
      <c r="G68" s="14"/>
      <c r="H68" s="6"/>
      <c r="I68" s="98"/>
      <c r="J68" s="9"/>
      <c r="K68" s="97"/>
      <c r="L68" s="276"/>
    </row>
    <row r="69" spans="2:12" ht="9.6" customHeight="1" x14ac:dyDescent="0.35">
      <c r="B69" s="8"/>
      <c r="D69" s="8"/>
      <c r="F69" s="20"/>
      <c r="G69" s="7"/>
      <c r="H69" s="272">
        <v>29</v>
      </c>
      <c r="I69" s="95"/>
      <c r="J69" s="6"/>
      <c r="K69" s="97"/>
      <c r="L69" s="12"/>
    </row>
    <row r="70" spans="2:12" ht="9.6" customHeight="1" x14ac:dyDescent="0.35">
      <c r="B70" s="8"/>
      <c r="D70" s="8"/>
      <c r="F70" s="20">
        <v>-22</v>
      </c>
      <c r="G70" s="14"/>
      <c r="H70" s="273"/>
      <c r="I70" s="16"/>
      <c r="J70" s="272">
        <v>31</v>
      </c>
      <c r="K70" s="97"/>
      <c r="L70" s="12"/>
    </row>
    <row r="71" spans="2:12" ht="9.6" customHeight="1" x14ac:dyDescent="0.2">
      <c r="B71" s="8"/>
      <c r="D71" s="8"/>
      <c r="F71" s="20"/>
      <c r="G71" s="15"/>
      <c r="H71" s="9"/>
      <c r="I71" s="7"/>
      <c r="J71" s="274"/>
      <c r="K71" s="14"/>
      <c r="L71" s="276">
        <v>13</v>
      </c>
    </row>
    <row r="72" spans="2:12" ht="9.6" customHeight="1" x14ac:dyDescent="0.2">
      <c r="B72" s="8"/>
      <c r="F72" s="20">
        <v>-23</v>
      </c>
      <c r="G72" s="14"/>
      <c r="H72" s="6"/>
      <c r="I72" s="7"/>
      <c r="J72" s="274"/>
      <c r="K72" s="7"/>
      <c r="L72" s="276"/>
    </row>
    <row r="73" spans="2:12" ht="9.6" customHeight="1" x14ac:dyDescent="0.35">
      <c r="B73" s="8"/>
      <c r="F73" s="20"/>
      <c r="G73" s="7"/>
      <c r="H73" s="272">
        <v>30</v>
      </c>
      <c r="I73" s="14"/>
      <c r="J73" s="273"/>
      <c r="K73" s="7"/>
      <c r="L73" s="12"/>
    </row>
    <row r="74" spans="2:12" ht="9.6" customHeight="1" x14ac:dyDescent="0.2">
      <c r="B74" s="8"/>
      <c r="F74" s="20">
        <v>-24</v>
      </c>
      <c r="G74" s="14"/>
      <c r="H74" s="273"/>
      <c r="I74" s="15"/>
      <c r="J74" s="9">
        <v>-31</v>
      </c>
      <c r="K74" s="14"/>
      <c r="L74" s="276">
        <v>14</v>
      </c>
    </row>
    <row r="75" spans="2:12" ht="9.75" customHeight="1" x14ac:dyDescent="0.2">
      <c r="B75" s="8"/>
      <c r="F75" s="9"/>
      <c r="G75" s="15"/>
      <c r="H75" s="9"/>
      <c r="I75" s="15"/>
      <c r="J75" s="9"/>
      <c r="K75" s="15"/>
      <c r="L75" s="276"/>
    </row>
    <row r="76" spans="2:12" ht="9.6" customHeight="1" x14ac:dyDescent="0.35">
      <c r="B76" s="8"/>
      <c r="E76" s="22"/>
      <c r="F76" s="9"/>
      <c r="G76" s="29"/>
      <c r="H76" s="20">
        <v>-29</v>
      </c>
      <c r="I76" s="14"/>
      <c r="J76" s="6"/>
      <c r="K76" s="15"/>
      <c r="L76" s="12"/>
    </row>
    <row r="77" spans="2:12" ht="9.6" customHeight="1" x14ac:dyDescent="0.2">
      <c r="B77" s="8"/>
      <c r="F77" s="9"/>
      <c r="G77" s="17"/>
      <c r="H77" s="20"/>
      <c r="I77" s="7"/>
      <c r="J77" s="272">
        <v>32</v>
      </c>
      <c r="K77" s="14"/>
      <c r="L77" s="276">
        <v>15</v>
      </c>
    </row>
    <row r="78" spans="2:12" ht="9.6" customHeight="1" x14ac:dyDescent="0.2">
      <c r="B78" s="8"/>
      <c r="F78" s="9"/>
      <c r="G78" s="17"/>
      <c r="H78" s="20">
        <v>-30</v>
      </c>
      <c r="I78" s="14"/>
      <c r="J78" s="273"/>
      <c r="K78" s="16"/>
      <c r="L78" s="276"/>
    </row>
    <row r="79" spans="2:12" ht="9.6" customHeight="1" x14ac:dyDescent="0.2">
      <c r="B79" s="8"/>
      <c r="F79" s="9"/>
      <c r="G79" s="17"/>
      <c r="H79" s="9"/>
      <c r="I79" s="15"/>
      <c r="J79" s="9">
        <v>-32</v>
      </c>
      <c r="K79" s="14"/>
      <c r="L79" s="276">
        <v>16</v>
      </c>
    </row>
    <row r="80" spans="2:12" ht="9.6" customHeight="1" x14ac:dyDescent="0.2">
      <c r="B80" s="8"/>
      <c r="F80" s="9"/>
      <c r="G80" s="17"/>
      <c r="H80" s="9"/>
      <c r="I80" s="15"/>
      <c r="J80" s="9"/>
      <c r="K80" s="7"/>
      <c r="L80" s="276"/>
    </row>
    <row r="81" spans="1:29" ht="9.6" customHeight="1" x14ac:dyDescent="0.2">
      <c r="B81" s="269" t="s">
        <v>69</v>
      </c>
      <c r="C81" s="269"/>
      <c r="D81" s="269"/>
      <c r="E81" s="269"/>
      <c r="F81" s="269"/>
      <c r="G81" s="269"/>
      <c r="H81" s="269"/>
      <c r="I81" s="269"/>
      <c r="J81" s="269"/>
      <c r="K81" s="269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</row>
    <row r="82" spans="1:29" ht="9.6" customHeight="1" x14ac:dyDescent="0.2">
      <c r="B82" s="269" t="s">
        <v>67</v>
      </c>
      <c r="C82" s="269"/>
      <c r="D82" s="269"/>
      <c r="E82" s="269"/>
      <c r="F82" s="269"/>
      <c r="G82" s="269"/>
      <c r="H82" s="269"/>
      <c r="I82" s="269"/>
      <c r="J82" s="269"/>
      <c r="K82" s="269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</row>
    <row r="83" spans="1:29" ht="12.95" customHeight="1" x14ac:dyDescent="0.35">
      <c r="B83" s="266" t="s">
        <v>66</v>
      </c>
      <c r="C83" s="266"/>
      <c r="D83" s="266"/>
      <c r="E83" s="266"/>
      <c r="F83" s="266"/>
      <c r="G83" s="266"/>
      <c r="H83" s="266"/>
      <c r="I83" s="266"/>
      <c r="J83" s="266"/>
      <c r="K83" s="266"/>
      <c r="L83" s="92"/>
    </row>
    <row r="84" spans="1:29" ht="12.95" customHeight="1" x14ac:dyDescent="0.35">
      <c r="B84" s="267" t="s">
        <v>38</v>
      </c>
      <c r="C84" s="267"/>
      <c r="D84" s="267"/>
      <c r="E84" s="267"/>
      <c r="F84" s="267"/>
      <c r="G84" s="267"/>
      <c r="H84" s="267"/>
      <c r="I84" s="267"/>
      <c r="J84" s="267"/>
      <c r="K84" s="267"/>
      <c r="L84" s="92"/>
    </row>
    <row r="85" spans="1:29" ht="12.95" customHeight="1" x14ac:dyDescent="0.35">
      <c r="B85" s="268" t="s">
        <v>98</v>
      </c>
      <c r="C85" s="268"/>
      <c r="D85" s="268"/>
      <c r="E85" s="268"/>
      <c r="F85" s="268"/>
      <c r="G85" s="268"/>
      <c r="H85" s="268"/>
      <c r="I85" s="268"/>
      <c r="J85" s="268"/>
      <c r="K85" s="268"/>
      <c r="L85" s="92"/>
    </row>
    <row r="86" spans="1:29" ht="12.95" customHeight="1" x14ac:dyDescent="0.35">
      <c r="D86" s="270" t="s">
        <v>197</v>
      </c>
      <c r="E86" s="270"/>
      <c r="F86" s="270"/>
      <c r="G86" s="270"/>
      <c r="H86" s="270"/>
      <c r="I86" s="270"/>
      <c r="K86" s="11" t="s">
        <v>6</v>
      </c>
      <c r="L86" s="92"/>
    </row>
    <row r="87" spans="1:29" ht="9.6" customHeight="1" x14ac:dyDescent="0.35">
      <c r="A87" s="4">
        <v>1</v>
      </c>
      <c r="B87" s="238" t="s">
        <v>140</v>
      </c>
      <c r="C87" s="6"/>
      <c r="D87" s="97"/>
      <c r="E87" s="6"/>
      <c r="F87" s="6"/>
      <c r="G87" s="98"/>
      <c r="H87" s="9"/>
      <c r="I87" s="98"/>
      <c r="J87" s="9"/>
      <c r="K87" s="13"/>
      <c r="L87" s="12"/>
      <c r="P87" s="89"/>
      <c r="Q87" s="93"/>
    </row>
    <row r="88" spans="1:29" ht="9.6" customHeight="1" x14ac:dyDescent="0.35">
      <c r="A88" s="4"/>
      <c r="B88" s="241"/>
      <c r="C88" s="272">
        <v>1</v>
      </c>
      <c r="D88" s="238" t="s">
        <v>140</v>
      </c>
      <c r="E88" s="6"/>
      <c r="F88" s="6"/>
      <c r="G88" s="98"/>
      <c r="H88" s="9"/>
      <c r="I88" s="98"/>
      <c r="J88" s="9"/>
      <c r="K88" s="13"/>
      <c r="L88" s="12"/>
      <c r="P88" s="89"/>
      <c r="Q88" s="93"/>
    </row>
    <row r="89" spans="1:29" ht="9.6" customHeight="1" x14ac:dyDescent="0.35">
      <c r="A89" s="4">
        <v>2</v>
      </c>
      <c r="B89" s="14" t="s">
        <v>200</v>
      </c>
      <c r="C89" s="273"/>
      <c r="D89" s="96"/>
      <c r="E89" s="272">
        <v>9</v>
      </c>
      <c r="F89" s="6"/>
      <c r="G89" s="98"/>
      <c r="H89" s="9"/>
      <c r="I89" s="98"/>
      <c r="J89" s="9"/>
      <c r="K89" s="13"/>
      <c r="L89" s="12"/>
      <c r="P89" s="89"/>
      <c r="Q89" s="93"/>
    </row>
    <row r="90" spans="1:29" ht="9.6" customHeight="1" x14ac:dyDescent="0.35">
      <c r="A90" s="4"/>
      <c r="B90" s="242"/>
      <c r="C90" s="9"/>
      <c r="D90" s="97"/>
      <c r="E90" s="274"/>
      <c r="F90" s="6"/>
      <c r="G90" s="254" t="s">
        <v>132</v>
      </c>
      <c r="H90" s="6"/>
      <c r="I90" s="98"/>
      <c r="J90" s="9"/>
      <c r="K90" s="13"/>
      <c r="L90" s="12"/>
      <c r="P90" s="89"/>
      <c r="Q90" s="93"/>
    </row>
    <row r="91" spans="1:29" ht="9.6" customHeight="1" x14ac:dyDescent="0.35">
      <c r="A91" s="4">
        <v>3</v>
      </c>
      <c r="B91" s="238" t="s">
        <v>138</v>
      </c>
      <c r="C91" s="6"/>
      <c r="D91" s="97"/>
      <c r="E91" s="274"/>
      <c r="F91" s="18"/>
      <c r="G91" s="98" t="s">
        <v>305</v>
      </c>
      <c r="H91" s="272">
        <v>13</v>
      </c>
      <c r="I91" s="98"/>
      <c r="J91" s="9"/>
      <c r="K91" s="13"/>
      <c r="L91" s="12"/>
      <c r="P91" s="89"/>
      <c r="Q91" s="93"/>
    </row>
    <row r="92" spans="1:29" ht="9.6" customHeight="1" x14ac:dyDescent="0.35">
      <c r="A92" s="4"/>
      <c r="B92" s="241"/>
      <c r="C92" s="272">
        <v>2</v>
      </c>
      <c r="D92" s="254" t="s">
        <v>132</v>
      </c>
      <c r="E92" s="273"/>
      <c r="F92" s="6"/>
      <c r="G92" s="97"/>
      <c r="H92" s="274"/>
      <c r="I92" s="98"/>
      <c r="J92" s="9"/>
      <c r="K92" s="104"/>
      <c r="L92" s="12"/>
      <c r="P92" s="89"/>
      <c r="Q92" s="93"/>
    </row>
    <row r="93" spans="1:29" ht="9.6" customHeight="1" x14ac:dyDescent="0.35">
      <c r="A93" s="4">
        <v>4</v>
      </c>
      <c r="B93" s="238" t="s">
        <v>132</v>
      </c>
      <c r="C93" s="273"/>
      <c r="D93" s="98" t="s">
        <v>256</v>
      </c>
      <c r="E93" s="9"/>
      <c r="F93" s="6"/>
      <c r="G93" s="97"/>
      <c r="H93" s="274"/>
      <c r="I93" s="98"/>
      <c r="J93" s="9"/>
      <c r="K93" s="104"/>
      <c r="L93" s="12"/>
      <c r="P93" s="89"/>
      <c r="Q93" s="93"/>
    </row>
    <row r="94" spans="1:29" ht="9.6" customHeight="1" x14ac:dyDescent="0.35">
      <c r="A94" s="4"/>
      <c r="B94" s="241"/>
      <c r="C94" s="9"/>
      <c r="D94" s="98"/>
      <c r="E94" s="9"/>
      <c r="F94" s="6"/>
      <c r="G94" s="97"/>
      <c r="H94" s="274"/>
      <c r="I94" s="254" t="s">
        <v>132</v>
      </c>
      <c r="J94" s="6"/>
      <c r="K94" s="104"/>
      <c r="L94" s="12"/>
      <c r="P94" s="89"/>
      <c r="Q94" s="93"/>
    </row>
    <row r="95" spans="1:29" ht="9.6" customHeight="1" x14ac:dyDescent="0.35">
      <c r="A95" s="4">
        <v>5</v>
      </c>
      <c r="B95" s="240" t="s">
        <v>131</v>
      </c>
      <c r="C95" s="6"/>
      <c r="D95" s="98"/>
      <c r="E95" s="9"/>
      <c r="F95" s="6"/>
      <c r="G95" s="97"/>
      <c r="H95" s="274"/>
      <c r="I95" s="98" t="s">
        <v>342</v>
      </c>
      <c r="J95" s="272">
        <v>15</v>
      </c>
      <c r="K95" s="104"/>
      <c r="L95" s="12"/>
      <c r="P95" s="89"/>
      <c r="Q95" s="93"/>
    </row>
    <row r="96" spans="1:29" ht="9.6" customHeight="1" x14ac:dyDescent="0.35">
      <c r="A96" s="4"/>
      <c r="B96" s="241"/>
      <c r="C96" s="272">
        <v>3</v>
      </c>
      <c r="D96" s="239" t="s">
        <v>137</v>
      </c>
      <c r="E96" s="6"/>
      <c r="F96" s="6"/>
      <c r="G96" s="97"/>
      <c r="H96" s="274"/>
      <c r="I96" s="97"/>
      <c r="J96" s="274"/>
      <c r="K96" s="104"/>
      <c r="L96" s="12"/>
      <c r="P96" s="89"/>
      <c r="Q96" s="93"/>
    </row>
    <row r="97" spans="1:17" ht="9.6" customHeight="1" x14ac:dyDescent="0.35">
      <c r="A97" s="4">
        <v>6</v>
      </c>
      <c r="B97" s="239" t="s">
        <v>137</v>
      </c>
      <c r="C97" s="273"/>
      <c r="D97" s="98" t="s">
        <v>280</v>
      </c>
      <c r="E97" s="272">
        <v>10</v>
      </c>
      <c r="F97" s="6"/>
      <c r="G97" s="97"/>
      <c r="H97" s="274"/>
      <c r="I97" s="97"/>
      <c r="J97" s="274"/>
      <c r="K97" s="104"/>
      <c r="L97" s="12"/>
      <c r="P97" s="89"/>
      <c r="Q97" s="93"/>
    </row>
    <row r="98" spans="1:17" ht="9.6" customHeight="1" x14ac:dyDescent="0.35">
      <c r="A98" s="4"/>
      <c r="B98" s="242"/>
      <c r="C98" s="9"/>
      <c r="D98" s="97"/>
      <c r="E98" s="274"/>
      <c r="F98" s="19"/>
      <c r="G98" s="239" t="s">
        <v>135</v>
      </c>
      <c r="H98" s="273"/>
      <c r="I98" s="97"/>
      <c r="J98" s="274"/>
      <c r="K98" s="104"/>
      <c r="L98" s="12"/>
      <c r="P98" s="89"/>
      <c r="Q98" s="93"/>
    </row>
    <row r="99" spans="1:17" ht="9.6" customHeight="1" x14ac:dyDescent="0.35">
      <c r="A99" s="4">
        <v>7</v>
      </c>
      <c r="B99" s="14" t="s">
        <v>200</v>
      </c>
      <c r="C99" s="6"/>
      <c r="D99" s="97"/>
      <c r="E99" s="274"/>
      <c r="F99" s="6"/>
      <c r="G99" s="98" t="s">
        <v>296</v>
      </c>
      <c r="H99" s="9"/>
      <c r="I99" s="97"/>
      <c r="J99" s="274"/>
      <c r="K99" s="104"/>
      <c r="L99" s="12"/>
    </row>
    <row r="100" spans="1:17" ht="9.6" customHeight="1" x14ac:dyDescent="0.35">
      <c r="A100" s="4"/>
      <c r="B100" s="241"/>
      <c r="C100" s="272">
        <v>4</v>
      </c>
      <c r="D100" s="254" t="s">
        <v>135</v>
      </c>
      <c r="E100" s="273"/>
      <c r="F100" s="6"/>
      <c r="G100" s="98"/>
      <c r="H100" s="9"/>
      <c r="I100" s="97"/>
      <c r="J100" s="274"/>
      <c r="K100" s="104"/>
      <c r="L100" s="12"/>
    </row>
    <row r="101" spans="1:17" ht="9.6" customHeight="1" x14ac:dyDescent="0.35">
      <c r="A101" s="4">
        <v>8</v>
      </c>
      <c r="B101" s="238" t="s">
        <v>135</v>
      </c>
      <c r="C101" s="273"/>
      <c r="D101" s="98"/>
      <c r="E101" s="9"/>
      <c r="F101" s="9"/>
      <c r="G101" s="98"/>
      <c r="H101" s="9"/>
      <c r="I101" s="97"/>
      <c r="J101" s="274"/>
      <c r="K101" s="104"/>
      <c r="L101" s="12"/>
    </row>
    <row r="102" spans="1:17" ht="9.6" customHeight="1" x14ac:dyDescent="0.2">
      <c r="A102" s="4"/>
      <c r="B102" s="241"/>
      <c r="C102" s="9"/>
      <c r="D102" s="98"/>
      <c r="E102" s="9"/>
      <c r="F102" s="9"/>
      <c r="G102" s="98"/>
      <c r="H102" s="9"/>
      <c r="I102" s="97"/>
      <c r="J102" s="274"/>
      <c r="K102" s="239" t="s">
        <v>201</v>
      </c>
      <c r="L102" s="277">
        <v>1</v>
      </c>
    </row>
    <row r="103" spans="1:17" ht="9.6" customHeight="1" x14ac:dyDescent="0.2">
      <c r="A103" s="4">
        <v>9</v>
      </c>
      <c r="B103" s="240" t="s">
        <v>201</v>
      </c>
      <c r="C103" s="6"/>
      <c r="D103" s="98"/>
      <c r="E103" s="9"/>
      <c r="F103" s="9"/>
      <c r="G103" s="98"/>
      <c r="H103" s="9"/>
      <c r="I103" s="97"/>
      <c r="J103" s="274"/>
      <c r="K103" s="98" t="s">
        <v>356</v>
      </c>
      <c r="L103" s="277"/>
    </row>
    <row r="104" spans="1:17" ht="9.6" customHeight="1" x14ac:dyDescent="0.2">
      <c r="A104" s="4"/>
      <c r="B104" s="241"/>
      <c r="C104" s="272">
        <v>5</v>
      </c>
      <c r="D104" s="240" t="s">
        <v>201</v>
      </c>
      <c r="E104" s="6"/>
      <c r="F104" s="6"/>
      <c r="G104" s="98"/>
      <c r="H104" s="9"/>
      <c r="I104" s="97"/>
      <c r="J104" s="274"/>
      <c r="K104" s="112"/>
      <c r="L104" s="40"/>
    </row>
    <row r="105" spans="1:17" ht="9.6" customHeight="1" x14ac:dyDescent="0.2">
      <c r="A105" s="4">
        <v>10</v>
      </c>
      <c r="B105" s="14" t="s">
        <v>200</v>
      </c>
      <c r="C105" s="273"/>
      <c r="D105" s="96"/>
      <c r="E105" s="272">
        <v>11</v>
      </c>
      <c r="F105" s="6"/>
      <c r="G105" s="98"/>
      <c r="H105" s="9"/>
      <c r="I105" s="97"/>
      <c r="J105" s="274"/>
      <c r="K105" s="112"/>
      <c r="L105" s="40"/>
    </row>
    <row r="106" spans="1:17" ht="9.6" customHeight="1" x14ac:dyDescent="0.2">
      <c r="A106" s="4"/>
      <c r="B106" s="243"/>
      <c r="C106" s="9"/>
      <c r="D106" s="97"/>
      <c r="E106" s="274"/>
      <c r="F106" s="6"/>
      <c r="G106" s="239" t="s">
        <v>201</v>
      </c>
      <c r="H106" s="6"/>
      <c r="I106" s="97"/>
      <c r="J106" s="274"/>
      <c r="K106" s="112"/>
      <c r="L106" s="40"/>
    </row>
    <row r="107" spans="1:17" ht="9.6" customHeight="1" x14ac:dyDescent="0.2">
      <c r="A107" s="4">
        <v>11</v>
      </c>
      <c r="B107" s="240" t="s">
        <v>139</v>
      </c>
      <c r="C107" s="6"/>
      <c r="D107" s="97"/>
      <c r="E107" s="274"/>
      <c r="F107" s="18"/>
      <c r="G107" s="98" t="s">
        <v>300</v>
      </c>
      <c r="H107" s="272">
        <v>14</v>
      </c>
      <c r="I107" s="97"/>
      <c r="J107" s="274"/>
      <c r="K107" s="112"/>
      <c r="L107" s="40"/>
    </row>
    <row r="108" spans="1:17" ht="9.6" customHeight="1" x14ac:dyDescent="0.2">
      <c r="A108" s="4"/>
      <c r="B108" s="241"/>
      <c r="C108" s="272">
        <v>6</v>
      </c>
      <c r="D108" s="239" t="s">
        <v>130</v>
      </c>
      <c r="E108" s="273"/>
      <c r="F108" s="6"/>
      <c r="G108" s="97"/>
      <c r="H108" s="274"/>
      <c r="I108" s="97"/>
      <c r="J108" s="274"/>
      <c r="K108" s="112"/>
      <c r="L108" s="40"/>
    </row>
    <row r="109" spans="1:17" ht="9.6" customHeight="1" x14ac:dyDescent="0.2">
      <c r="A109" s="4">
        <v>12</v>
      </c>
      <c r="B109" s="239" t="s">
        <v>130</v>
      </c>
      <c r="C109" s="273"/>
      <c r="D109" s="98" t="s">
        <v>257</v>
      </c>
      <c r="E109" s="9"/>
      <c r="F109" s="6"/>
      <c r="G109" s="97"/>
      <c r="H109" s="274"/>
      <c r="I109" s="97"/>
      <c r="J109" s="274"/>
      <c r="K109" s="112"/>
      <c r="L109" s="40"/>
    </row>
    <row r="110" spans="1:17" ht="9.6" customHeight="1" x14ac:dyDescent="0.2">
      <c r="A110" s="4"/>
      <c r="B110" s="242"/>
      <c r="C110" s="9"/>
      <c r="D110" s="98"/>
      <c r="E110" s="9"/>
      <c r="F110" s="6"/>
      <c r="G110" s="97"/>
      <c r="H110" s="274"/>
      <c r="I110" s="239" t="s">
        <v>201</v>
      </c>
      <c r="J110" s="273"/>
      <c r="K110" s="112"/>
      <c r="L110" s="40"/>
    </row>
    <row r="111" spans="1:17" ht="9.6" customHeight="1" x14ac:dyDescent="0.2">
      <c r="A111" s="4">
        <v>13</v>
      </c>
      <c r="B111" s="238" t="s">
        <v>134</v>
      </c>
      <c r="C111" s="6"/>
      <c r="D111" s="98"/>
      <c r="E111" s="9"/>
      <c r="F111" s="6"/>
      <c r="G111" s="97"/>
      <c r="H111" s="274"/>
      <c r="I111" s="98" t="s">
        <v>315</v>
      </c>
      <c r="J111" s="9"/>
      <c r="K111" s="112"/>
      <c r="L111" s="40"/>
    </row>
    <row r="112" spans="1:17" ht="9.6" customHeight="1" x14ac:dyDescent="0.2">
      <c r="A112" s="4"/>
      <c r="B112" s="241"/>
      <c r="C112" s="272">
        <v>7</v>
      </c>
      <c r="D112" s="254" t="s">
        <v>133</v>
      </c>
      <c r="E112" s="6"/>
      <c r="F112" s="6"/>
      <c r="G112" s="97"/>
      <c r="H112" s="274"/>
      <c r="I112" s="98"/>
      <c r="J112" s="6">
        <v>-15</v>
      </c>
      <c r="K112" s="239" t="s">
        <v>132</v>
      </c>
      <c r="L112" s="278">
        <v>2</v>
      </c>
    </row>
    <row r="113" spans="1:12" ht="9.6" customHeight="1" x14ac:dyDescent="0.2">
      <c r="A113" s="4">
        <v>14</v>
      </c>
      <c r="B113" s="238" t="s">
        <v>133</v>
      </c>
      <c r="C113" s="273"/>
      <c r="D113" s="98" t="s">
        <v>279</v>
      </c>
      <c r="E113" s="272">
        <v>12</v>
      </c>
      <c r="F113" s="6"/>
      <c r="G113" s="97"/>
      <c r="H113" s="274"/>
      <c r="I113" s="98"/>
      <c r="J113" s="9"/>
      <c r="K113" s="112"/>
      <c r="L113" s="278"/>
    </row>
    <row r="114" spans="1:12" ht="9.6" customHeight="1" x14ac:dyDescent="0.2">
      <c r="A114" s="4"/>
      <c r="B114" s="241"/>
      <c r="C114" s="9"/>
      <c r="D114" s="97"/>
      <c r="E114" s="274"/>
      <c r="F114" s="19"/>
      <c r="G114" s="239" t="s">
        <v>136</v>
      </c>
      <c r="H114" s="273"/>
      <c r="I114" s="98"/>
      <c r="J114" s="9"/>
      <c r="K114" s="112"/>
      <c r="L114" s="40"/>
    </row>
    <row r="115" spans="1:12" ht="9.6" customHeight="1" x14ac:dyDescent="0.2">
      <c r="A115" s="4">
        <v>15</v>
      </c>
      <c r="B115" s="14" t="s">
        <v>200</v>
      </c>
      <c r="C115" s="6"/>
      <c r="D115" s="97"/>
      <c r="E115" s="274"/>
      <c r="F115" s="6"/>
      <c r="G115" s="98" t="s">
        <v>313</v>
      </c>
      <c r="H115" s="9"/>
      <c r="I115" s="98"/>
      <c r="J115" s="9"/>
      <c r="K115" s="112"/>
      <c r="L115" s="40"/>
    </row>
    <row r="116" spans="1:12" ht="9.6" customHeight="1" x14ac:dyDescent="0.2">
      <c r="A116" s="3"/>
      <c r="B116" s="241"/>
      <c r="C116" s="272">
        <v>8</v>
      </c>
      <c r="D116" s="239" t="s">
        <v>136</v>
      </c>
      <c r="E116" s="273"/>
      <c r="F116" s="6"/>
      <c r="G116" s="98"/>
      <c r="H116" s="20">
        <v>-13</v>
      </c>
      <c r="I116" s="239" t="s">
        <v>135</v>
      </c>
      <c r="J116" s="6"/>
      <c r="K116" s="104"/>
      <c r="L116" s="40"/>
    </row>
    <row r="117" spans="1:12" ht="9.6" customHeight="1" x14ac:dyDescent="0.2">
      <c r="A117" s="4">
        <v>16</v>
      </c>
      <c r="B117" s="239" t="s">
        <v>136</v>
      </c>
      <c r="C117" s="273"/>
      <c r="D117" s="98"/>
      <c r="E117" s="9"/>
      <c r="F117" s="9"/>
      <c r="G117" s="98"/>
      <c r="H117" s="20"/>
      <c r="I117" s="96"/>
      <c r="J117" s="272">
        <v>16</v>
      </c>
      <c r="K117" s="239" t="s">
        <v>136</v>
      </c>
      <c r="L117" s="278">
        <v>3</v>
      </c>
    </row>
    <row r="118" spans="1:12" ht="9.6" customHeight="1" x14ac:dyDescent="0.2">
      <c r="A118" s="21"/>
      <c r="B118" s="22"/>
      <c r="C118" s="9"/>
      <c r="D118" s="98"/>
      <c r="E118" s="9"/>
      <c r="F118" s="9"/>
      <c r="G118" s="98"/>
      <c r="H118" s="20">
        <v>-14</v>
      </c>
      <c r="I118" s="239" t="s">
        <v>136</v>
      </c>
      <c r="J118" s="273"/>
      <c r="K118" s="98" t="s">
        <v>341</v>
      </c>
      <c r="L118" s="278"/>
    </row>
    <row r="119" spans="1:12" ht="9.6" customHeight="1" x14ac:dyDescent="0.2">
      <c r="A119" s="23"/>
      <c r="B119" s="3"/>
      <c r="C119" s="9"/>
      <c r="D119" s="87"/>
      <c r="E119" s="9"/>
      <c r="F119" s="9"/>
      <c r="G119" s="87"/>
      <c r="H119" s="9"/>
      <c r="I119" s="87"/>
      <c r="J119" s="9">
        <v>-16</v>
      </c>
      <c r="K119" s="239" t="s">
        <v>135</v>
      </c>
      <c r="L119" s="276">
        <v>4</v>
      </c>
    </row>
    <row r="120" spans="1:12" ht="9.6" customHeight="1" x14ac:dyDescent="0.2">
      <c r="A120" s="23"/>
      <c r="B120" s="3"/>
      <c r="C120" s="9"/>
      <c r="D120" s="87"/>
      <c r="E120" s="9"/>
      <c r="F120" s="20">
        <v>-9</v>
      </c>
      <c r="G120" s="238" t="s">
        <v>140</v>
      </c>
      <c r="H120" s="6"/>
      <c r="I120" s="98"/>
      <c r="J120" s="9"/>
      <c r="K120" s="108"/>
      <c r="L120" s="276"/>
    </row>
    <row r="121" spans="1:12" ht="9.6" customHeight="1" x14ac:dyDescent="0.35">
      <c r="A121" s="23"/>
      <c r="B121" s="3"/>
      <c r="C121" s="9"/>
      <c r="D121" s="87"/>
      <c r="E121" s="9"/>
      <c r="F121" s="20"/>
      <c r="G121" s="96"/>
      <c r="H121" s="272">
        <v>17</v>
      </c>
      <c r="I121" s="254" t="s">
        <v>140</v>
      </c>
      <c r="J121" s="6"/>
      <c r="K121" s="108"/>
      <c r="L121" s="25"/>
    </row>
    <row r="122" spans="1:12" ht="9.6" customHeight="1" x14ac:dyDescent="0.35">
      <c r="A122" s="23"/>
      <c r="B122" s="3"/>
      <c r="C122" s="9"/>
      <c r="D122" s="87"/>
      <c r="E122" s="9"/>
      <c r="F122" s="20">
        <v>-10</v>
      </c>
      <c r="G122" s="239" t="s">
        <v>137</v>
      </c>
      <c r="H122" s="273"/>
      <c r="I122" s="98" t="s">
        <v>345</v>
      </c>
      <c r="J122" s="272">
        <v>19</v>
      </c>
      <c r="K122" s="97"/>
      <c r="L122" s="25"/>
    </row>
    <row r="123" spans="1:12" ht="9.6" customHeight="1" x14ac:dyDescent="0.2">
      <c r="A123" s="23"/>
      <c r="B123" s="3"/>
      <c r="C123" s="9"/>
      <c r="D123" s="87"/>
      <c r="E123" s="9"/>
      <c r="F123" s="20"/>
      <c r="G123" s="98"/>
      <c r="H123" s="9"/>
      <c r="I123" s="97"/>
      <c r="J123" s="274"/>
      <c r="K123" s="254" t="s">
        <v>140</v>
      </c>
      <c r="L123" s="277">
        <v>5</v>
      </c>
    </row>
    <row r="124" spans="1:12" ht="9.6" customHeight="1" x14ac:dyDescent="0.2">
      <c r="A124" s="23"/>
      <c r="B124" s="3"/>
      <c r="C124" s="9"/>
      <c r="D124" s="87"/>
      <c r="E124" s="9"/>
      <c r="F124" s="20">
        <v>-11</v>
      </c>
      <c r="G124" s="239" t="s">
        <v>130</v>
      </c>
      <c r="H124" s="6"/>
      <c r="I124" s="97"/>
      <c r="J124" s="274"/>
      <c r="K124" s="98" t="s">
        <v>355</v>
      </c>
      <c r="L124" s="277"/>
    </row>
    <row r="125" spans="1:12" ht="9.6" customHeight="1" x14ac:dyDescent="0.35">
      <c r="A125" s="23"/>
      <c r="B125" s="3"/>
      <c r="C125" s="9"/>
      <c r="D125" s="87"/>
      <c r="E125" s="9"/>
      <c r="F125" s="20"/>
      <c r="G125" s="96"/>
      <c r="H125" s="272">
        <v>18</v>
      </c>
      <c r="I125" s="239" t="s">
        <v>130</v>
      </c>
      <c r="J125" s="273"/>
      <c r="K125" s="97"/>
      <c r="L125" s="12"/>
    </row>
    <row r="126" spans="1:12" ht="9.6" customHeight="1" x14ac:dyDescent="0.2">
      <c r="A126" s="23"/>
      <c r="B126" s="3"/>
      <c r="C126" s="9"/>
      <c r="D126" s="87"/>
      <c r="E126" s="9"/>
      <c r="F126" s="20">
        <v>-12</v>
      </c>
      <c r="G126" s="254" t="s">
        <v>133</v>
      </c>
      <c r="H126" s="273"/>
      <c r="I126" s="98" t="s">
        <v>344</v>
      </c>
      <c r="J126" s="9">
        <f>19</f>
        <v>19</v>
      </c>
      <c r="K126" s="239" t="s">
        <v>130</v>
      </c>
      <c r="L126" s="276">
        <v>6</v>
      </c>
    </row>
    <row r="127" spans="1:12" ht="9.6" customHeight="1" x14ac:dyDescent="0.2">
      <c r="A127" s="23"/>
      <c r="B127" s="30"/>
      <c r="C127" s="9"/>
      <c r="D127" s="87"/>
      <c r="E127" s="9"/>
      <c r="F127" s="9"/>
      <c r="G127" s="87"/>
      <c r="H127" s="9"/>
      <c r="I127" s="87"/>
      <c r="J127" s="9"/>
      <c r="K127" s="113"/>
      <c r="L127" s="276"/>
    </row>
    <row r="128" spans="1:12" ht="9.6" customHeight="1" x14ac:dyDescent="0.35">
      <c r="A128" s="27"/>
      <c r="B128" s="275"/>
      <c r="C128" s="9"/>
      <c r="D128" s="87"/>
      <c r="E128" s="9"/>
      <c r="F128" s="9"/>
      <c r="G128" s="87"/>
      <c r="H128" s="20">
        <v>-17</v>
      </c>
      <c r="I128" s="239" t="s">
        <v>137</v>
      </c>
      <c r="J128" s="6"/>
      <c r="K128" s="104"/>
      <c r="L128" s="12"/>
    </row>
    <row r="129" spans="1:12" ht="9.6" customHeight="1" x14ac:dyDescent="0.2">
      <c r="A129" s="27"/>
      <c r="B129" s="275"/>
      <c r="C129" s="9"/>
      <c r="D129" s="87"/>
      <c r="E129" s="9"/>
      <c r="F129" s="9"/>
      <c r="G129" s="87"/>
      <c r="H129" s="20"/>
      <c r="I129" s="96"/>
      <c r="J129" s="272">
        <v>20</v>
      </c>
      <c r="K129" s="239" t="s">
        <v>137</v>
      </c>
      <c r="L129" s="276">
        <v>7</v>
      </c>
    </row>
    <row r="130" spans="1:12" ht="9.6" customHeight="1" x14ac:dyDescent="0.2">
      <c r="A130" s="27"/>
      <c r="B130" s="30"/>
      <c r="C130" s="9"/>
      <c r="D130" s="87"/>
      <c r="E130" s="9"/>
      <c r="F130" s="9"/>
      <c r="G130" s="87"/>
      <c r="H130" s="255">
        <v>-18</v>
      </c>
      <c r="I130" s="239" t="s">
        <v>133</v>
      </c>
      <c r="J130" s="274"/>
      <c r="K130" s="98" t="s">
        <v>357</v>
      </c>
      <c r="L130" s="276"/>
    </row>
    <row r="131" spans="1:12" ht="9.6" customHeight="1" x14ac:dyDescent="0.2">
      <c r="A131" s="27"/>
      <c r="B131" s="30"/>
      <c r="C131" s="9">
        <v>-1</v>
      </c>
      <c r="D131" s="14" t="s">
        <v>200</v>
      </c>
      <c r="E131" s="9"/>
      <c r="F131" s="9"/>
      <c r="G131" s="87"/>
      <c r="H131" s="9"/>
      <c r="I131" s="87"/>
      <c r="J131" s="18">
        <v>-20</v>
      </c>
      <c r="K131" s="239" t="s">
        <v>133</v>
      </c>
      <c r="L131" s="276">
        <v>8</v>
      </c>
    </row>
    <row r="132" spans="1:12" ht="9.6" customHeight="1" x14ac:dyDescent="0.2">
      <c r="A132" s="28"/>
      <c r="B132" s="30"/>
      <c r="C132" s="20"/>
      <c r="D132" s="96"/>
      <c r="E132" s="272">
        <v>21</v>
      </c>
      <c r="F132" s="19"/>
      <c r="G132" s="239" t="s">
        <v>138</v>
      </c>
      <c r="H132" s="6"/>
      <c r="I132" s="98"/>
      <c r="J132" s="9"/>
      <c r="K132" s="104"/>
      <c r="L132" s="276"/>
    </row>
    <row r="133" spans="1:12" ht="9.6" customHeight="1" x14ac:dyDescent="0.35">
      <c r="A133" s="28"/>
      <c r="B133" s="30"/>
      <c r="C133" s="20">
        <v>-2</v>
      </c>
      <c r="D133" s="239" t="s">
        <v>138</v>
      </c>
      <c r="E133" s="273"/>
      <c r="F133" s="18"/>
      <c r="G133" s="96"/>
      <c r="H133" s="272">
        <v>25</v>
      </c>
      <c r="I133" s="98"/>
      <c r="J133" s="9"/>
      <c r="K133" s="104"/>
      <c r="L133" s="12"/>
    </row>
    <row r="134" spans="1:12" ht="9.6" customHeight="1" x14ac:dyDescent="0.35">
      <c r="A134" s="28"/>
      <c r="B134" s="30"/>
      <c r="C134" s="20"/>
      <c r="D134" s="98"/>
      <c r="E134" s="9"/>
      <c r="F134" s="6"/>
      <c r="G134" s="97"/>
      <c r="H134" s="274"/>
      <c r="I134" s="239" t="s">
        <v>138</v>
      </c>
      <c r="J134" s="6"/>
      <c r="K134" s="104"/>
      <c r="L134" s="12"/>
    </row>
    <row r="135" spans="1:12" ht="9.6" customHeight="1" x14ac:dyDescent="0.35">
      <c r="A135" s="28"/>
      <c r="B135" s="30"/>
      <c r="C135" s="20">
        <v>-3</v>
      </c>
      <c r="D135" s="240" t="s">
        <v>131</v>
      </c>
      <c r="E135" s="6"/>
      <c r="F135" s="6"/>
      <c r="G135" s="97"/>
      <c r="H135" s="274"/>
      <c r="I135" s="98" t="s">
        <v>299</v>
      </c>
      <c r="J135" s="272">
        <v>27</v>
      </c>
      <c r="K135" s="104"/>
      <c r="L135" s="12"/>
    </row>
    <row r="136" spans="1:12" ht="9.6" customHeight="1" x14ac:dyDescent="0.35">
      <c r="A136" s="28"/>
      <c r="B136" s="30"/>
      <c r="C136" s="20"/>
      <c r="D136" s="96"/>
      <c r="E136" s="272">
        <v>22</v>
      </c>
      <c r="F136" s="19"/>
      <c r="G136" s="239" t="s">
        <v>131</v>
      </c>
      <c r="H136" s="273"/>
      <c r="I136" s="97"/>
      <c r="J136" s="274"/>
      <c r="K136" s="104"/>
      <c r="L136" s="12"/>
    </row>
    <row r="137" spans="1:12" ht="9.6" customHeight="1" x14ac:dyDescent="0.35">
      <c r="A137" s="28"/>
      <c r="B137" s="30"/>
      <c r="C137" s="20">
        <v>-4</v>
      </c>
      <c r="D137" s="14" t="s">
        <v>200</v>
      </c>
      <c r="E137" s="273"/>
      <c r="F137" s="9"/>
      <c r="G137" s="98"/>
      <c r="H137" s="6"/>
      <c r="I137" s="97"/>
      <c r="J137" s="274"/>
      <c r="K137" s="104"/>
      <c r="L137" s="12"/>
    </row>
    <row r="138" spans="1:12" ht="9.6" customHeight="1" x14ac:dyDescent="0.2">
      <c r="A138" s="28"/>
      <c r="B138" s="30"/>
      <c r="C138" s="20"/>
      <c r="D138" s="98"/>
      <c r="E138" s="9"/>
      <c r="F138" s="9"/>
      <c r="G138" s="98"/>
      <c r="H138" s="6"/>
      <c r="I138" s="97"/>
      <c r="J138" s="274"/>
      <c r="K138" s="239" t="s">
        <v>138</v>
      </c>
      <c r="L138" s="276">
        <v>9</v>
      </c>
    </row>
    <row r="139" spans="1:12" ht="9.6" customHeight="1" x14ac:dyDescent="0.2">
      <c r="A139" s="28"/>
      <c r="B139" s="30"/>
      <c r="C139" s="20">
        <v>-5</v>
      </c>
      <c r="D139" s="14" t="s">
        <v>200</v>
      </c>
      <c r="E139" s="6"/>
      <c r="F139" s="9"/>
      <c r="G139" s="98"/>
      <c r="H139" s="6"/>
      <c r="I139" s="97"/>
      <c r="J139" s="274"/>
      <c r="K139" s="98" t="s">
        <v>343</v>
      </c>
      <c r="L139" s="276"/>
    </row>
    <row r="140" spans="1:12" ht="9.6" customHeight="1" x14ac:dyDescent="0.35">
      <c r="A140" s="28"/>
      <c r="B140" s="30"/>
      <c r="C140" s="20"/>
      <c r="D140" s="96"/>
      <c r="E140" s="272">
        <v>23</v>
      </c>
      <c r="F140" s="19"/>
      <c r="G140" s="239" t="s">
        <v>139</v>
      </c>
      <c r="H140" s="6"/>
      <c r="I140" s="97"/>
      <c r="J140" s="274"/>
      <c r="K140" s="112"/>
      <c r="L140" s="12"/>
    </row>
    <row r="141" spans="1:12" ht="9.6" customHeight="1" x14ac:dyDescent="0.35">
      <c r="C141" s="20">
        <v>-6</v>
      </c>
      <c r="D141" s="239" t="s">
        <v>139</v>
      </c>
      <c r="E141" s="273"/>
      <c r="F141" s="18"/>
      <c r="G141" s="96"/>
      <c r="H141" s="272">
        <v>26</v>
      </c>
      <c r="I141" s="97"/>
      <c r="J141" s="274"/>
      <c r="K141" s="112"/>
      <c r="L141" s="12"/>
    </row>
    <row r="142" spans="1:12" ht="9.6" customHeight="1" x14ac:dyDescent="0.35">
      <c r="C142" s="20"/>
      <c r="D142" s="98"/>
      <c r="E142" s="9"/>
      <c r="F142" s="6"/>
      <c r="G142" s="97"/>
      <c r="H142" s="274"/>
      <c r="I142" s="239" t="s">
        <v>134</v>
      </c>
      <c r="J142" s="273"/>
      <c r="K142" s="112"/>
      <c r="L142" s="12"/>
    </row>
    <row r="143" spans="1:12" ht="9.6" customHeight="1" x14ac:dyDescent="0.35">
      <c r="C143" s="20">
        <f>7</f>
        <v>7</v>
      </c>
      <c r="D143" s="238" t="s">
        <v>134</v>
      </c>
      <c r="E143" s="6"/>
      <c r="F143" s="6"/>
      <c r="G143" s="97"/>
      <c r="H143" s="274"/>
      <c r="I143" s="98" t="s">
        <v>301</v>
      </c>
      <c r="J143" s="9"/>
      <c r="K143" s="112"/>
      <c r="L143" s="12"/>
    </row>
    <row r="144" spans="1:12" ht="9.6" customHeight="1" x14ac:dyDescent="0.2">
      <c r="C144" s="20"/>
      <c r="D144" s="96"/>
      <c r="E144" s="272">
        <v>24</v>
      </c>
      <c r="F144" s="19"/>
      <c r="G144" s="239" t="s">
        <v>134</v>
      </c>
      <c r="H144" s="273"/>
      <c r="I144" s="98"/>
      <c r="J144" s="9">
        <v>-27</v>
      </c>
      <c r="K144" s="239" t="s">
        <v>134</v>
      </c>
      <c r="L144" s="276">
        <v>10</v>
      </c>
    </row>
    <row r="145" spans="3:12" ht="9.6" customHeight="1" x14ac:dyDescent="0.2">
      <c r="C145" s="20">
        <v>-8</v>
      </c>
      <c r="D145" s="14" t="s">
        <v>200</v>
      </c>
      <c r="E145" s="273"/>
      <c r="F145" s="9"/>
      <c r="G145" s="87"/>
      <c r="H145" s="9"/>
      <c r="I145" s="87"/>
      <c r="J145" s="9"/>
      <c r="K145" s="113"/>
      <c r="L145" s="276"/>
    </row>
    <row r="146" spans="3:12" ht="9.6" customHeight="1" x14ac:dyDescent="0.35">
      <c r="C146" s="9"/>
      <c r="D146" s="87"/>
      <c r="E146" s="9"/>
      <c r="F146" s="6"/>
      <c r="G146" s="98"/>
      <c r="H146" s="20">
        <v>-25</v>
      </c>
      <c r="I146" s="239" t="s">
        <v>131</v>
      </c>
      <c r="J146" s="6"/>
      <c r="K146" s="104"/>
      <c r="L146" s="12"/>
    </row>
    <row r="147" spans="3:12" ht="9.6" customHeight="1" x14ac:dyDescent="0.2">
      <c r="D147" s="88"/>
      <c r="E147" s="9"/>
      <c r="F147" s="9"/>
      <c r="G147" s="98"/>
      <c r="H147" s="20"/>
      <c r="I147" s="96"/>
      <c r="J147" s="272">
        <v>28</v>
      </c>
      <c r="K147" s="239" t="s">
        <v>139</v>
      </c>
      <c r="L147" s="276">
        <v>11</v>
      </c>
    </row>
    <row r="148" spans="3:12" ht="9.6" customHeight="1" x14ac:dyDescent="0.2">
      <c r="D148" s="88"/>
      <c r="E148" s="9"/>
      <c r="F148" s="9"/>
      <c r="G148" s="98"/>
      <c r="H148" s="20">
        <v>-26</v>
      </c>
      <c r="I148" s="239" t="s">
        <v>139</v>
      </c>
      <c r="J148" s="273"/>
      <c r="K148" s="98" t="s">
        <v>346</v>
      </c>
      <c r="L148" s="276"/>
    </row>
    <row r="149" spans="3:12" ht="9.6" customHeight="1" x14ac:dyDescent="0.2">
      <c r="D149" s="88"/>
      <c r="F149" s="9"/>
      <c r="G149" s="87"/>
      <c r="H149" s="9"/>
      <c r="I149" s="87"/>
      <c r="J149" s="9">
        <v>-28</v>
      </c>
      <c r="K149" s="239" t="s">
        <v>131</v>
      </c>
      <c r="L149" s="276">
        <v>12</v>
      </c>
    </row>
    <row r="150" spans="3:12" ht="9.6" customHeight="1" x14ac:dyDescent="0.2">
      <c r="D150" s="88"/>
      <c r="F150" s="20">
        <v>-21</v>
      </c>
      <c r="G150" s="95"/>
      <c r="H150" s="6"/>
      <c r="I150" s="98"/>
      <c r="J150" s="9"/>
      <c r="K150" s="108"/>
      <c r="L150" s="276"/>
    </row>
    <row r="151" spans="3:12" ht="9.6" customHeight="1" x14ac:dyDescent="0.35">
      <c r="D151" s="88"/>
      <c r="F151" s="20"/>
      <c r="G151" s="96"/>
      <c r="H151" s="272">
        <v>29</v>
      </c>
      <c r="I151" s="95"/>
      <c r="J151" s="6"/>
      <c r="K151" s="108"/>
      <c r="L151" s="12"/>
    </row>
    <row r="152" spans="3:12" ht="9.6" customHeight="1" x14ac:dyDescent="0.35">
      <c r="D152" s="88"/>
      <c r="F152" s="20">
        <v>-22</v>
      </c>
      <c r="G152" s="95"/>
      <c r="H152" s="273"/>
      <c r="I152" s="96"/>
      <c r="J152" s="272">
        <v>31</v>
      </c>
      <c r="K152" s="97"/>
      <c r="L152" s="12"/>
    </row>
    <row r="153" spans="3:12" ht="9.6" customHeight="1" x14ac:dyDescent="0.2">
      <c r="D153" s="88"/>
      <c r="F153" s="20"/>
      <c r="G153" s="98"/>
      <c r="H153" s="9"/>
      <c r="I153" s="97"/>
      <c r="J153" s="274"/>
      <c r="K153" s="95"/>
      <c r="L153" s="276">
        <v>13</v>
      </c>
    </row>
    <row r="154" spans="3:12" ht="9.6" customHeight="1" x14ac:dyDescent="0.2">
      <c r="D154" s="88"/>
      <c r="F154" s="20">
        <v>-23</v>
      </c>
      <c r="G154" s="95"/>
      <c r="H154" s="6"/>
      <c r="I154" s="97"/>
      <c r="J154" s="274"/>
      <c r="K154" s="97"/>
      <c r="L154" s="276"/>
    </row>
    <row r="155" spans="3:12" ht="9.6" customHeight="1" x14ac:dyDescent="0.35">
      <c r="F155" s="20"/>
      <c r="G155" s="96"/>
      <c r="H155" s="272">
        <v>30</v>
      </c>
      <c r="I155" s="95"/>
      <c r="J155" s="273"/>
      <c r="K155" s="97"/>
      <c r="L155" s="12"/>
    </row>
    <row r="156" spans="3:12" ht="9.6" customHeight="1" x14ac:dyDescent="0.2">
      <c r="F156" s="20">
        <v>-24</v>
      </c>
      <c r="G156" s="95"/>
      <c r="H156" s="273"/>
      <c r="I156" s="98"/>
      <c r="J156" s="9">
        <v>-31</v>
      </c>
      <c r="K156" s="109"/>
      <c r="L156" s="276">
        <v>14</v>
      </c>
    </row>
    <row r="157" spans="3:12" ht="9.6" customHeight="1" x14ac:dyDescent="0.2">
      <c r="F157" s="9"/>
      <c r="G157" s="87"/>
      <c r="H157" s="9"/>
      <c r="I157" s="87"/>
      <c r="J157" s="9"/>
      <c r="K157" s="113"/>
      <c r="L157" s="276"/>
    </row>
    <row r="158" spans="3:12" ht="9.6" customHeight="1" x14ac:dyDescent="0.35">
      <c r="E158" s="22"/>
      <c r="F158" s="9"/>
      <c r="G158" s="87"/>
      <c r="H158" s="20">
        <v>-29</v>
      </c>
      <c r="I158" s="95"/>
      <c r="J158" s="6"/>
      <c r="K158" s="104"/>
      <c r="L158" s="12"/>
    </row>
    <row r="159" spans="3:12" ht="9.6" customHeight="1" x14ac:dyDescent="0.2">
      <c r="F159" s="9"/>
      <c r="G159" s="87"/>
      <c r="H159" s="20"/>
      <c r="I159" s="96"/>
      <c r="J159" s="272">
        <v>32</v>
      </c>
      <c r="K159" s="110"/>
      <c r="L159" s="276">
        <v>15</v>
      </c>
    </row>
    <row r="160" spans="3:12" ht="9.6" customHeight="1" x14ac:dyDescent="0.2">
      <c r="F160" s="9"/>
      <c r="G160" s="87"/>
      <c r="H160" s="20">
        <v>-30</v>
      </c>
      <c r="I160" s="95"/>
      <c r="J160" s="273"/>
      <c r="K160" s="111"/>
      <c r="L160" s="276"/>
    </row>
    <row r="161" spans="2:12" ht="9.6" customHeight="1" x14ac:dyDescent="0.2">
      <c r="F161" s="9"/>
      <c r="H161" s="9"/>
      <c r="I161" s="87"/>
      <c r="J161" s="9">
        <v>-32</v>
      </c>
      <c r="K161" s="114"/>
      <c r="L161" s="276">
        <v>16</v>
      </c>
    </row>
    <row r="162" spans="2:12" ht="9.6" customHeight="1" x14ac:dyDescent="0.2">
      <c r="H162" s="9"/>
      <c r="I162" s="107"/>
      <c r="J162" s="13"/>
      <c r="L162" s="276"/>
    </row>
    <row r="163" spans="2:12" ht="9.6" customHeight="1" x14ac:dyDescent="0.2">
      <c r="B163" s="269" t="s">
        <v>69</v>
      </c>
      <c r="C163" s="269"/>
      <c r="D163" s="269"/>
      <c r="E163" s="269"/>
      <c r="F163" s="269"/>
      <c r="G163" s="269"/>
      <c r="H163" s="269"/>
      <c r="I163" s="269"/>
      <c r="J163" s="269"/>
      <c r="K163" s="269"/>
    </row>
    <row r="164" spans="2:12" ht="9.6" customHeight="1" x14ac:dyDescent="0.2">
      <c r="B164" s="269" t="s">
        <v>67</v>
      </c>
      <c r="C164" s="269"/>
      <c r="D164" s="269"/>
      <c r="E164" s="269"/>
      <c r="F164" s="269"/>
      <c r="G164" s="269"/>
      <c r="H164" s="269"/>
      <c r="I164" s="269"/>
      <c r="J164" s="269"/>
      <c r="K164" s="269"/>
    </row>
    <row r="165" spans="2:12" ht="9.6" customHeight="1" x14ac:dyDescent="0.2"/>
    <row r="166" spans="2:12" ht="9.6" customHeight="1" x14ac:dyDescent="0.2"/>
    <row r="167" spans="2:12" ht="9.6" customHeight="1" x14ac:dyDescent="0.2"/>
    <row r="171" spans="2:12" ht="12.75" customHeight="1" x14ac:dyDescent="0.2"/>
  </sheetData>
  <mergeCells count="110">
    <mergeCell ref="L20:L21"/>
    <mergeCell ref="C22:C23"/>
    <mergeCell ref="E23:E26"/>
    <mergeCell ref="H25:H32"/>
    <mergeCell ref="C26:C27"/>
    <mergeCell ref="C30:C31"/>
    <mergeCell ref="L30:L31"/>
    <mergeCell ref="E31:E34"/>
    <mergeCell ref="C34:C35"/>
    <mergeCell ref="J35:J36"/>
    <mergeCell ref="L35:L36"/>
    <mergeCell ref="J13:J28"/>
    <mergeCell ref="C14:C15"/>
    <mergeCell ref="E15:E18"/>
    <mergeCell ref="C18:C19"/>
    <mergeCell ref="L47:L48"/>
    <mergeCell ref="L49:L50"/>
    <mergeCell ref="E50:E51"/>
    <mergeCell ref="H51:H54"/>
    <mergeCell ref="J53:J60"/>
    <mergeCell ref="E54:E55"/>
    <mergeCell ref="L56:L57"/>
    <mergeCell ref="E58:E59"/>
    <mergeCell ref="L37:L38"/>
    <mergeCell ref="H39:H40"/>
    <mergeCell ref="J40:J43"/>
    <mergeCell ref="L41:L42"/>
    <mergeCell ref="H43:H44"/>
    <mergeCell ref="L44:L45"/>
    <mergeCell ref="J77:J78"/>
    <mergeCell ref="L77:L78"/>
    <mergeCell ref="H59:H62"/>
    <mergeCell ref="E62:E63"/>
    <mergeCell ref="L62:L63"/>
    <mergeCell ref="J65:J66"/>
    <mergeCell ref="L65:L66"/>
    <mergeCell ref="L67:L68"/>
    <mergeCell ref="H69:H70"/>
    <mergeCell ref="J70:J73"/>
    <mergeCell ref="L71:L72"/>
    <mergeCell ref="H73:H74"/>
    <mergeCell ref="L74:L75"/>
    <mergeCell ref="C92:C93"/>
    <mergeCell ref="J95:J110"/>
    <mergeCell ref="C96:C97"/>
    <mergeCell ref="E97:E100"/>
    <mergeCell ref="C100:C101"/>
    <mergeCell ref="L102:L103"/>
    <mergeCell ref="C104:C105"/>
    <mergeCell ref="E105:E108"/>
    <mergeCell ref="L79:L80"/>
    <mergeCell ref="C88:C89"/>
    <mergeCell ref="E89:E92"/>
    <mergeCell ref="H91:H98"/>
    <mergeCell ref="L161:L162"/>
    <mergeCell ref="H151:H152"/>
    <mergeCell ref="J152:J155"/>
    <mergeCell ref="L153:L154"/>
    <mergeCell ref="H155:H156"/>
    <mergeCell ref="L156:L157"/>
    <mergeCell ref="J159:J160"/>
    <mergeCell ref="L159:L160"/>
    <mergeCell ref="L149:L150"/>
    <mergeCell ref="L147:L148"/>
    <mergeCell ref="L119:L120"/>
    <mergeCell ref="H121:H122"/>
    <mergeCell ref="J122:J125"/>
    <mergeCell ref="L123:L124"/>
    <mergeCell ref="H125:H126"/>
    <mergeCell ref="L126:L127"/>
    <mergeCell ref="L112:L113"/>
    <mergeCell ref="E113:E116"/>
    <mergeCell ref="J117:J118"/>
    <mergeCell ref="L117:L118"/>
    <mergeCell ref="H107:H114"/>
    <mergeCell ref="L129:L130"/>
    <mergeCell ref="L131:L132"/>
    <mergeCell ref="E132:E133"/>
    <mergeCell ref="H133:H136"/>
    <mergeCell ref="J135:J142"/>
    <mergeCell ref="E136:E137"/>
    <mergeCell ref="L138:L139"/>
    <mergeCell ref="E140:E141"/>
    <mergeCell ref="H141:H144"/>
    <mergeCell ref="E144:E145"/>
    <mergeCell ref="L144:L145"/>
    <mergeCell ref="B1:K1"/>
    <mergeCell ref="B2:K2"/>
    <mergeCell ref="B3:K3"/>
    <mergeCell ref="B163:K163"/>
    <mergeCell ref="B164:K164"/>
    <mergeCell ref="D4:I4"/>
    <mergeCell ref="B83:K83"/>
    <mergeCell ref="B84:K84"/>
    <mergeCell ref="B85:K85"/>
    <mergeCell ref="D86:I86"/>
    <mergeCell ref="B81:K81"/>
    <mergeCell ref="B82:K82"/>
    <mergeCell ref="B46:B47"/>
    <mergeCell ref="J47:J48"/>
    <mergeCell ref="C6:C7"/>
    <mergeCell ref="E7:E10"/>
    <mergeCell ref="H9:H16"/>
    <mergeCell ref="C10:C11"/>
    <mergeCell ref="B128:B129"/>
    <mergeCell ref="J129:J130"/>
    <mergeCell ref="J147:J148"/>
    <mergeCell ref="C116:C117"/>
    <mergeCell ref="C108:C109"/>
    <mergeCell ref="C112:C113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8"/>
  <sheetViews>
    <sheetView zoomScale="90" zoomScaleNormal="90" workbookViewId="0">
      <selection activeCell="AT12" sqref="AT12"/>
    </sheetView>
  </sheetViews>
  <sheetFormatPr defaultRowHeight="12.75" x14ac:dyDescent="0.2"/>
  <cols>
    <col min="1" max="1" width="0.28515625" customWidth="1"/>
    <col min="2" max="2" width="4" customWidth="1"/>
    <col min="3" max="3" width="20" customWidth="1"/>
    <col min="4" max="4" width="3.7109375" customWidth="1"/>
    <col min="5" max="5" width="0.85546875" customWidth="1"/>
    <col min="6" max="7" width="3.7109375" customWidth="1"/>
    <col min="8" max="8" width="0.85546875" customWidth="1"/>
    <col min="9" max="10" width="3.7109375" customWidth="1"/>
    <col min="11" max="11" width="0.85546875" customWidth="1"/>
    <col min="12" max="13" width="3.7109375" customWidth="1"/>
    <col min="14" max="14" width="0.85546875" customWidth="1"/>
    <col min="15" max="16" width="3.7109375" customWidth="1"/>
    <col min="17" max="17" width="0.85546875" customWidth="1"/>
    <col min="18" max="19" width="3.7109375" customWidth="1"/>
    <col min="20" max="20" width="0.85546875" customWidth="1"/>
    <col min="21" max="22" width="3.7109375" customWidth="1"/>
    <col min="23" max="23" width="0.85546875" customWidth="1"/>
    <col min="24" max="25" width="3.7109375" customWidth="1"/>
    <col min="26" max="26" width="0.85546875" customWidth="1"/>
    <col min="27" max="28" width="3.7109375" customWidth="1"/>
    <col min="29" max="29" width="0.85546875" customWidth="1"/>
    <col min="30" max="31" width="3.7109375" customWidth="1"/>
    <col min="32" max="32" width="0.85546875" customWidth="1"/>
    <col min="33" max="34" width="3.7109375" customWidth="1"/>
    <col min="35" max="35" width="0.85546875" customWidth="1"/>
    <col min="36" max="37" width="3.7109375" customWidth="1"/>
    <col min="38" max="38" width="0.85546875" customWidth="1"/>
    <col min="39" max="39" width="3.7109375" customWidth="1"/>
    <col min="40" max="40" width="0.28515625" customWidth="1"/>
    <col min="41" max="41" width="3.7109375" customWidth="1"/>
    <col min="42" max="42" width="2.5703125" customWidth="1"/>
    <col min="43" max="43" width="3.7109375" customWidth="1"/>
  </cols>
  <sheetData>
    <row r="1" spans="2:53" ht="18.75" x14ac:dyDescent="0.3">
      <c r="D1" s="79"/>
      <c r="E1" s="79"/>
      <c r="F1" s="79"/>
      <c r="G1" s="79"/>
      <c r="H1" s="79"/>
      <c r="I1" s="212"/>
      <c r="J1" s="1"/>
    </row>
    <row r="2" spans="2:53" ht="15" x14ac:dyDescent="0.2">
      <c r="D2" s="266" t="s">
        <v>66</v>
      </c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76"/>
    </row>
    <row r="3" spans="2:53" ht="15.75" x14ac:dyDescent="0.2">
      <c r="D3" s="267" t="s">
        <v>38</v>
      </c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77"/>
    </row>
    <row r="4" spans="2:53" ht="15.75" x14ac:dyDescent="0.2">
      <c r="D4" s="268" t="s">
        <v>98</v>
      </c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78"/>
    </row>
    <row r="5" spans="2:53" ht="13.5" thickBot="1" x14ac:dyDescent="0.25">
      <c r="G5" s="283" t="s">
        <v>361</v>
      </c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</row>
    <row r="6" spans="2:53" x14ac:dyDescent="0.2">
      <c r="B6" s="301" t="s">
        <v>0</v>
      </c>
      <c r="C6" s="293" t="s">
        <v>29</v>
      </c>
      <c r="D6" s="284">
        <v>1</v>
      </c>
      <c r="E6" s="285"/>
      <c r="F6" s="286"/>
      <c r="G6" s="284">
        <v>2</v>
      </c>
      <c r="H6" s="285"/>
      <c r="I6" s="286"/>
      <c r="J6" s="284">
        <v>3</v>
      </c>
      <c r="K6" s="285"/>
      <c r="L6" s="286"/>
      <c r="M6" s="284">
        <v>4</v>
      </c>
      <c r="N6" s="285"/>
      <c r="O6" s="286"/>
      <c r="P6" s="284">
        <v>5</v>
      </c>
      <c r="Q6" s="285"/>
      <c r="R6" s="286"/>
      <c r="S6" s="284">
        <v>6</v>
      </c>
      <c r="T6" s="285"/>
      <c r="U6" s="286"/>
      <c r="V6" s="284">
        <v>7</v>
      </c>
      <c r="W6" s="285"/>
      <c r="X6" s="286"/>
      <c r="Y6" s="284">
        <v>8</v>
      </c>
      <c r="Z6" s="285"/>
      <c r="AA6" s="286"/>
      <c r="AB6" s="284">
        <v>9</v>
      </c>
      <c r="AC6" s="285"/>
      <c r="AD6" s="286"/>
      <c r="AE6" s="284">
        <v>10</v>
      </c>
      <c r="AF6" s="285"/>
      <c r="AG6" s="286"/>
      <c r="AH6" s="284">
        <v>11</v>
      </c>
      <c r="AI6" s="285"/>
      <c r="AJ6" s="286"/>
      <c r="AK6" s="284">
        <v>12</v>
      </c>
      <c r="AL6" s="285"/>
      <c r="AM6" s="286"/>
      <c r="AN6" s="42"/>
      <c r="AO6" s="293" t="s">
        <v>3</v>
      </c>
      <c r="AP6" s="293" t="s">
        <v>4</v>
      </c>
      <c r="AQ6" s="296" t="s">
        <v>5</v>
      </c>
      <c r="AR6" s="41"/>
      <c r="AS6" s="41"/>
      <c r="AT6" s="41"/>
      <c r="AU6" s="41"/>
      <c r="AV6" s="41"/>
      <c r="AW6" s="41"/>
      <c r="AX6" s="41"/>
      <c r="AY6" s="41"/>
      <c r="AZ6" s="41"/>
      <c r="BA6" s="41"/>
    </row>
    <row r="7" spans="2:53" x14ac:dyDescent="0.2">
      <c r="B7" s="299"/>
      <c r="C7" s="294"/>
      <c r="D7" s="287"/>
      <c r="E7" s="288"/>
      <c r="F7" s="289"/>
      <c r="G7" s="287"/>
      <c r="H7" s="288"/>
      <c r="I7" s="289"/>
      <c r="J7" s="287"/>
      <c r="K7" s="288"/>
      <c r="L7" s="289"/>
      <c r="M7" s="287"/>
      <c r="N7" s="288"/>
      <c r="O7" s="289"/>
      <c r="P7" s="287"/>
      <c r="Q7" s="288"/>
      <c r="R7" s="289"/>
      <c r="S7" s="287"/>
      <c r="T7" s="288"/>
      <c r="U7" s="289"/>
      <c r="V7" s="287"/>
      <c r="W7" s="288"/>
      <c r="X7" s="289"/>
      <c r="Y7" s="287"/>
      <c r="Z7" s="288"/>
      <c r="AA7" s="289"/>
      <c r="AB7" s="287"/>
      <c r="AC7" s="288"/>
      <c r="AD7" s="289"/>
      <c r="AE7" s="287"/>
      <c r="AF7" s="288"/>
      <c r="AG7" s="289"/>
      <c r="AH7" s="287"/>
      <c r="AI7" s="288"/>
      <c r="AJ7" s="289"/>
      <c r="AK7" s="287"/>
      <c r="AL7" s="288"/>
      <c r="AM7" s="289"/>
      <c r="AN7" s="2"/>
      <c r="AO7" s="294"/>
      <c r="AP7" s="294"/>
      <c r="AQ7" s="297"/>
      <c r="AR7" s="41"/>
      <c r="AS7" s="41"/>
      <c r="AT7" s="41"/>
      <c r="AU7" s="41"/>
      <c r="AV7" s="41"/>
      <c r="AW7" s="41"/>
      <c r="AX7" s="41"/>
      <c r="AY7" s="41"/>
      <c r="AZ7" s="41"/>
      <c r="BA7" s="41"/>
    </row>
    <row r="8" spans="2:53" x14ac:dyDescent="0.2">
      <c r="B8" s="298">
        <v>1</v>
      </c>
      <c r="C8" s="300" t="s">
        <v>209</v>
      </c>
      <c r="D8" s="290"/>
      <c r="E8" s="291"/>
      <c r="F8" s="292"/>
      <c r="G8" s="280">
        <v>2</v>
      </c>
      <c r="H8" s="281"/>
      <c r="I8" s="282"/>
      <c r="J8" s="280">
        <v>2</v>
      </c>
      <c r="K8" s="281"/>
      <c r="L8" s="282"/>
      <c r="M8" s="280">
        <v>2</v>
      </c>
      <c r="N8" s="281"/>
      <c r="O8" s="282"/>
      <c r="P8" s="280">
        <v>2</v>
      </c>
      <c r="Q8" s="281"/>
      <c r="R8" s="282"/>
      <c r="S8" s="280">
        <v>2</v>
      </c>
      <c r="T8" s="281"/>
      <c r="U8" s="282"/>
      <c r="V8" s="280">
        <v>2</v>
      </c>
      <c r="W8" s="281"/>
      <c r="X8" s="282"/>
      <c r="Y8" s="280">
        <v>2</v>
      </c>
      <c r="Z8" s="281"/>
      <c r="AA8" s="282"/>
      <c r="AB8" s="280">
        <v>2</v>
      </c>
      <c r="AC8" s="281"/>
      <c r="AD8" s="282"/>
      <c r="AE8" s="280">
        <v>2</v>
      </c>
      <c r="AF8" s="281"/>
      <c r="AG8" s="282"/>
      <c r="AH8" s="280">
        <v>2</v>
      </c>
      <c r="AI8" s="281"/>
      <c r="AJ8" s="282"/>
      <c r="AK8" s="280">
        <v>2</v>
      </c>
      <c r="AL8" s="281"/>
      <c r="AM8" s="282"/>
      <c r="AN8" s="53"/>
      <c r="AO8" s="280">
        <f>AK8+AH8+AE8+AB8+Y8+V8+S8+P8+M8+J8+G8+D8</f>
        <v>22</v>
      </c>
      <c r="AP8" s="81"/>
      <c r="AQ8" s="302">
        <v>1</v>
      </c>
      <c r="AR8" s="41"/>
      <c r="AS8" s="41"/>
      <c r="AT8" s="41"/>
      <c r="AU8" s="41"/>
      <c r="AV8" s="41"/>
      <c r="AW8" s="41"/>
      <c r="AX8" s="41"/>
      <c r="AY8" s="41"/>
      <c r="AZ8" s="41"/>
      <c r="BA8" s="41"/>
    </row>
    <row r="9" spans="2:53" x14ac:dyDescent="0.2">
      <c r="B9" s="299"/>
      <c r="C9" s="300"/>
      <c r="D9" s="54"/>
      <c r="E9" s="55"/>
      <c r="F9" s="56"/>
      <c r="G9" s="244">
        <v>3</v>
      </c>
      <c r="H9" s="245"/>
      <c r="I9" s="246">
        <v>0</v>
      </c>
      <c r="J9" s="244">
        <v>3</v>
      </c>
      <c r="K9" s="245"/>
      <c r="L9" s="246">
        <v>0</v>
      </c>
      <c r="M9" s="244">
        <v>3</v>
      </c>
      <c r="N9" s="245"/>
      <c r="O9" s="246">
        <v>1</v>
      </c>
      <c r="P9" s="244">
        <v>3</v>
      </c>
      <c r="Q9" s="245"/>
      <c r="R9" s="246">
        <v>1</v>
      </c>
      <c r="S9" s="244">
        <v>3</v>
      </c>
      <c r="T9" s="245"/>
      <c r="U9" s="246">
        <v>0</v>
      </c>
      <c r="V9" s="244">
        <v>3</v>
      </c>
      <c r="W9" s="245"/>
      <c r="X9" s="246">
        <v>0</v>
      </c>
      <c r="Y9" s="244">
        <v>3</v>
      </c>
      <c r="Z9" s="245">
        <v>1</v>
      </c>
      <c r="AA9" s="246">
        <v>1</v>
      </c>
      <c r="AB9" s="244">
        <v>3</v>
      </c>
      <c r="AC9" s="245">
        <v>1</v>
      </c>
      <c r="AD9" s="246">
        <v>1</v>
      </c>
      <c r="AE9" s="244">
        <v>3</v>
      </c>
      <c r="AF9" s="245"/>
      <c r="AG9" s="246">
        <v>0</v>
      </c>
      <c r="AH9" s="244">
        <v>3</v>
      </c>
      <c r="AI9" s="245"/>
      <c r="AJ9" s="246">
        <v>0</v>
      </c>
      <c r="AK9" s="244">
        <v>3</v>
      </c>
      <c r="AL9" s="245"/>
      <c r="AM9" s="246">
        <v>0</v>
      </c>
      <c r="AN9" s="53"/>
      <c r="AO9" s="295"/>
      <c r="AP9" s="82"/>
      <c r="AQ9" s="303"/>
      <c r="AR9" s="41"/>
      <c r="AS9" s="41"/>
      <c r="AT9" s="41"/>
      <c r="AU9" s="41"/>
      <c r="AV9" s="41"/>
      <c r="AW9" s="41"/>
      <c r="AX9" s="41"/>
      <c r="AY9" s="41"/>
      <c r="AZ9" s="41"/>
      <c r="BA9" s="41"/>
    </row>
    <row r="10" spans="2:53" x14ac:dyDescent="0.2">
      <c r="B10" s="298">
        <v>2</v>
      </c>
      <c r="C10" s="300" t="s">
        <v>210</v>
      </c>
      <c r="D10" s="280">
        <v>1</v>
      </c>
      <c r="E10" s="281"/>
      <c r="F10" s="282"/>
      <c r="G10" s="290"/>
      <c r="H10" s="291"/>
      <c r="I10" s="292"/>
      <c r="J10" s="280">
        <v>1</v>
      </c>
      <c r="K10" s="281"/>
      <c r="L10" s="282"/>
      <c r="M10" s="280">
        <v>2</v>
      </c>
      <c r="N10" s="281"/>
      <c r="O10" s="282"/>
      <c r="P10" s="280">
        <v>2</v>
      </c>
      <c r="Q10" s="281"/>
      <c r="R10" s="282"/>
      <c r="S10" s="280">
        <v>2</v>
      </c>
      <c r="T10" s="281"/>
      <c r="U10" s="282"/>
      <c r="V10" s="280">
        <v>1</v>
      </c>
      <c r="W10" s="281"/>
      <c r="X10" s="282"/>
      <c r="Y10" s="280">
        <v>2</v>
      </c>
      <c r="Z10" s="281"/>
      <c r="AA10" s="282"/>
      <c r="AB10" s="280">
        <v>2</v>
      </c>
      <c r="AC10" s="281"/>
      <c r="AD10" s="282"/>
      <c r="AE10" s="280">
        <v>1</v>
      </c>
      <c r="AF10" s="281"/>
      <c r="AG10" s="282"/>
      <c r="AH10" s="280">
        <v>1</v>
      </c>
      <c r="AI10" s="281"/>
      <c r="AJ10" s="282"/>
      <c r="AK10" s="280">
        <v>2</v>
      </c>
      <c r="AL10" s="281"/>
      <c r="AM10" s="282"/>
      <c r="AN10" s="53"/>
      <c r="AO10" s="280">
        <f>AK10+AH10+AE10+AB10+Y10+V10+S10+P10+M10+J10+G10+D10</f>
        <v>17</v>
      </c>
      <c r="AP10" s="81">
        <v>5</v>
      </c>
      <c r="AQ10" s="302">
        <v>5</v>
      </c>
      <c r="AR10" s="41"/>
      <c r="AS10" s="41"/>
      <c r="AT10" s="41"/>
      <c r="AU10" s="41"/>
      <c r="AV10" s="41"/>
      <c r="AW10" s="41"/>
      <c r="AX10" s="41"/>
      <c r="AY10" s="41"/>
      <c r="AZ10" s="41"/>
      <c r="BA10" s="41"/>
    </row>
    <row r="11" spans="2:53" x14ac:dyDescent="0.2">
      <c r="B11" s="299"/>
      <c r="C11" s="300"/>
      <c r="D11" s="244">
        <f>I9</f>
        <v>0</v>
      </c>
      <c r="E11" s="245" t="s">
        <v>30</v>
      </c>
      <c r="F11" s="246">
        <f>G9</f>
        <v>3</v>
      </c>
      <c r="G11" s="54"/>
      <c r="H11" s="55"/>
      <c r="I11" s="56"/>
      <c r="J11" s="244">
        <v>1</v>
      </c>
      <c r="K11" s="245"/>
      <c r="L11" s="246">
        <v>3</v>
      </c>
      <c r="M11" s="244">
        <v>3</v>
      </c>
      <c r="N11" s="245"/>
      <c r="O11" s="246">
        <v>0</v>
      </c>
      <c r="P11" s="244">
        <v>3</v>
      </c>
      <c r="Q11" s="245"/>
      <c r="R11" s="246">
        <v>1</v>
      </c>
      <c r="S11" s="244">
        <v>3</v>
      </c>
      <c r="T11" s="245"/>
      <c r="U11" s="246">
        <v>1</v>
      </c>
      <c r="V11" s="244">
        <v>2</v>
      </c>
      <c r="W11" s="245"/>
      <c r="X11" s="246">
        <v>3</v>
      </c>
      <c r="Y11" s="244">
        <v>3</v>
      </c>
      <c r="Z11" s="245"/>
      <c r="AA11" s="246">
        <v>0</v>
      </c>
      <c r="AB11" s="244">
        <v>3</v>
      </c>
      <c r="AC11" s="245"/>
      <c r="AD11" s="246">
        <v>1</v>
      </c>
      <c r="AE11" s="244">
        <v>3</v>
      </c>
      <c r="AF11" s="245"/>
      <c r="AG11" s="246">
        <v>0</v>
      </c>
      <c r="AH11" s="244">
        <v>1</v>
      </c>
      <c r="AI11" s="245"/>
      <c r="AJ11" s="246">
        <v>3</v>
      </c>
      <c r="AK11" s="244">
        <v>3</v>
      </c>
      <c r="AL11" s="245"/>
      <c r="AM11" s="246">
        <v>0</v>
      </c>
      <c r="AN11" s="53"/>
      <c r="AO11" s="295"/>
      <c r="AP11" s="82"/>
      <c r="AQ11" s="303"/>
      <c r="AR11" s="41"/>
      <c r="AS11" s="41"/>
      <c r="AT11" s="41"/>
      <c r="AU11" s="41"/>
      <c r="AV11" s="41"/>
      <c r="AW11" s="41"/>
      <c r="AX11" s="41"/>
      <c r="AY11" s="41"/>
      <c r="AZ11" s="41"/>
      <c r="BA11" s="41"/>
    </row>
    <row r="12" spans="2:53" x14ac:dyDescent="0.2">
      <c r="B12" s="298">
        <v>3</v>
      </c>
      <c r="C12" s="300" t="s">
        <v>211</v>
      </c>
      <c r="D12" s="280">
        <v>1</v>
      </c>
      <c r="E12" s="281"/>
      <c r="F12" s="282"/>
      <c r="G12" s="280">
        <v>2</v>
      </c>
      <c r="H12" s="281"/>
      <c r="I12" s="282"/>
      <c r="J12" s="290"/>
      <c r="K12" s="291"/>
      <c r="L12" s="292"/>
      <c r="M12" s="280">
        <v>2</v>
      </c>
      <c r="N12" s="281"/>
      <c r="O12" s="282"/>
      <c r="P12" s="280">
        <v>2</v>
      </c>
      <c r="Q12" s="281"/>
      <c r="R12" s="282"/>
      <c r="S12" s="280">
        <v>2</v>
      </c>
      <c r="T12" s="281"/>
      <c r="U12" s="282"/>
      <c r="V12" s="280">
        <v>1</v>
      </c>
      <c r="W12" s="281"/>
      <c r="X12" s="282"/>
      <c r="Y12" s="280">
        <v>2</v>
      </c>
      <c r="Z12" s="281"/>
      <c r="AA12" s="282"/>
      <c r="AB12" s="280">
        <v>2</v>
      </c>
      <c r="AC12" s="281"/>
      <c r="AD12" s="282"/>
      <c r="AE12" s="280">
        <v>2</v>
      </c>
      <c r="AF12" s="281"/>
      <c r="AG12" s="282"/>
      <c r="AH12" s="280">
        <v>2</v>
      </c>
      <c r="AI12" s="281"/>
      <c r="AJ12" s="282"/>
      <c r="AK12" s="280">
        <v>2</v>
      </c>
      <c r="AL12" s="281"/>
      <c r="AM12" s="282"/>
      <c r="AN12" s="53"/>
      <c r="AO12" s="280">
        <f>AK12+AH12+AE12+AB12+Y12+V12+S12+P12+M12+J12+G12+D12</f>
        <v>20</v>
      </c>
      <c r="AP12" s="81"/>
      <c r="AQ12" s="302">
        <v>2</v>
      </c>
      <c r="AR12" s="41"/>
      <c r="AS12" s="41"/>
      <c r="AT12" s="41"/>
      <c r="AU12" s="41"/>
      <c r="AV12" s="41"/>
      <c r="AW12" s="41"/>
      <c r="AX12" s="41"/>
      <c r="AY12" s="41"/>
      <c r="AZ12" s="41"/>
      <c r="BA12" s="41"/>
    </row>
    <row r="13" spans="2:53" x14ac:dyDescent="0.2">
      <c r="B13" s="299"/>
      <c r="C13" s="300"/>
      <c r="D13" s="244">
        <f>L9</f>
        <v>0</v>
      </c>
      <c r="E13" s="245" t="s">
        <v>30</v>
      </c>
      <c r="F13" s="246">
        <f>J9</f>
        <v>3</v>
      </c>
      <c r="G13" s="244">
        <f>L11</f>
        <v>3</v>
      </c>
      <c r="H13" s="245" t="s">
        <v>30</v>
      </c>
      <c r="I13" s="246">
        <f>J11</f>
        <v>1</v>
      </c>
      <c r="J13" s="54"/>
      <c r="K13" s="55"/>
      <c r="L13" s="56"/>
      <c r="M13" s="244">
        <v>3</v>
      </c>
      <c r="N13" s="245"/>
      <c r="O13" s="246">
        <v>0</v>
      </c>
      <c r="P13" s="244">
        <v>3</v>
      </c>
      <c r="Q13" s="245"/>
      <c r="R13" s="246">
        <v>0</v>
      </c>
      <c r="S13" s="244">
        <v>3</v>
      </c>
      <c r="T13" s="245"/>
      <c r="U13" s="246">
        <v>0</v>
      </c>
      <c r="V13" s="244">
        <v>2</v>
      </c>
      <c r="W13" s="245"/>
      <c r="X13" s="246">
        <v>3</v>
      </c>
      <c r="Y13" s="244">
        <v>3</v>
      </c>
      <c r="Z13" s="245"/>
      <c r="AA13" s="246">
        <v>0</v>
      </c>
      <c r="AB13" s="244">
        <v>3</v>
      </c>
      <c r="AC13" s="245"/>
      <c r="AD13" s="246">
        <v>0</v>
      </c>
      <c r="AE13" s="244">
        <v>3</v>
      </c>
      <c r="AF13" s="245"/>
      <c r="AG13" s="246">
        <v>0</v>
      </c>
      <c r="AH13" s="244">
        <v>3</v>
      </c>
      <c r="AI13" s="245"/>
      <c r="AJ13" s="246">
        <v>0</v>
      </c>
      <c r="AK13" s="244">
        <v>3</v>
      </c>
      <c r="AL13" s="245"/>
      <c r="AM13" s="246">
        <v>0</v>
      </c>
      <c r="AN13" s="53"/>
      <c r="AO13" s="295"/>
      <c r="AP13" s="82"/>
      <c r="AQ13" s="303"/>
      <c r="AR13" s="41"/>
      <c r="AS13" s="41"/>
      <c r="AT13" s="41"/>
      <c r="AU13" s="41"/>
      <c r="AV13" s="41"/>
      <c r="AW13" s="41"/>
      <c r="AX13" s="41"/>
      <c r="AY13" s="41"/>
      <c r="AZ13" s="41"/>
      <c r="BA13" s="41"/>
    </row>
    <row r="14" spans="2:53" x14ac:dyDescent="0.2">
      <c r="B14" s="298">
        <v>4</v>
      </c>
      <c r="C14" s="300" t="s">
        <v>212</v>
      </c>
      <c r="D14" s="280">
        <v>1</v>
      </c>
      <c r="E14" s="281"/>
      <c r="F14" s="282"/>
      <c r="G14" s="280">
        <v>1</v>
      </c>
      <c r="H14" s="281"/>
      <c r="I14" s="282"/>
      <c r="J14" s="280">
        <v>1</v>
      </c>
      <c r="K14" s="281"/>
      <c r="L14" s="282"/>
      <c r="M14" s="290"/>
      <c r="N14" s="291"/>
      <c r="O14" s="292"/>
      <c r="P14" s="280">
        <v>1</v>
      </c>
      <c r="Q14" s="281"/>
      <c r="R14" s="282"/>
      <c r="S14" s="280">
        <v>2</v>
      </c>
      <c r="T14" s="281"/>
      <c r="U14" s="282"/>
      <c r="V14" s="280">
        <v>1</v>
      </c>
      <c r="W14" s="281"/>
      <c r="X14" s="282"/>
      <c r="Y14" s="280">
        <v>1</v>
      </c>
      <c r="Z14" s="281"/>
      <c r="AA14" s="282"/>
      <c r="AB14" s="280">
        <v>1</v>
      </c>
      <c r="AC14" s="281"/>
      <c r="AD14" s="282"/>
      <c r="AE14" s="280">
        <v>2</v>
      </c>
      <c r="AF14" s="281"/>
      <c r="AG14" s="282"/>
      <c r="AH14" s="280">
        <v>2</v>
      </c>
      <c r="AI14" s="281"/>
      <c r="AJ14" s="282"/>
      <c r="AK14" s="280">
        <v>1</v>
      </c>
      <c r="AL14" s="281"/>
      <c r="AM14" s="282"/>
      <c r="AN14" s="53"/>
      <c r="AO14" s="280">
        <f>AK14+AH14+AE14+AB14+Y14+V14+S14+P14+M14+J14+G14+D14</f>
        <v>14</v>
      </c>
      <c r="AP14" s="81"/>
      <c r="AQ14" s="302">
        <v>10</v>
      </c>
      <c r="AR14" s="41"/>
      <c r="AS14" s="41"/>
      <c r="AT14" s="41"/>
      <c r="AU14" s="41"/>
      <c r="AV14" s="41"/>
      <c r="AW14" s="41"/>
      <c r="AX14" s="41"/>
      <c r="AY14" s="41"/>
      <c r="AZ14" s="41"/>
      <c r="BA14" s="41"/>
    </row>
    <row r="15" spans="2:53" x14ac:dyDescent="0.2">
      <c r="B15" s="299"/>
      <c r="C15" s="300"/>
      <c r="D15" s="244">
        <f>O9</f>
        <v>1</v>
      </c>
      <c r="E15" s="245" t="s">
        <v>30</v>
      </c>
      <c r="F15" s="246">
        <f>M9</f>
        <v>3</v>
      </c>
      <c r="G15" s="244">
        <f>O11</f>
        <v>0</v>
      </c>
      <c r="H15" s="245" t="s">
        <v>30</v>
      </c>
      <c r="I15" s="246">
        <f>M11</f>
        <v>3</v>
      </c>
      <c r="J15" s="244">
        <f>O13</f>
        <v>0</v>
      </c>
      <c r="K15" s="245" t="s">
        <v>30</v>
      </c>
      <c r="L15" s="246">
        <f>M13</f>
        <v>3</v>
      </c>
      <c r="M15" s="54"/>
      <c r="N15" s="55"/>
      <c r="O15" s="56"/>
      <c r="P15" s="244">
        <v>1</v>
      </c>
      <c r="Q15" s="245"/>
      <c r="R15" s="246">
        <v>3</v>
      </c>
      <c r="S15" s="244">
        <v>3</v>
      </c>
      <c r="T15" s="245"/>
      <c r="U15" s="246">
        <v>2</v>
      </c>
      <c r="V15" s="244">
        <v>2</v>
      </c>
      <c r="W15" s="245"/>
      <c r="X15" s="246">
        <v>3</v>
      </c>
      <c r="Y15" s="244">
        <v>1</v>
      </c>
      <c r="Z15" s="245"/>
      <c r="AA15" s="246">
        <v>3</v>
      </c>
      <c r="AB15" s="244">
        <v>1</v>
      </c>
      <c r="AC15" s="245"/>
      <c r="AD15" s="246">
        <v>3</v>
      </c>
      <c r="AE15" s="244">
        <v>3</v>
      </c>
      <c r="AF15" s="245"/>
      <c r="AG15" s="246">
        <v>2</v>
      </c>
      <c r="AH15" s="244">
        <v>3</v>
      </c>
      <c r="AI15" s="245"/>
      <c r="AJ15" s="246">
        <v>1</v>
      </c>
      <c r="AK15" s="244">
        <v>1</v>
      </c>
      <c r="AL15" s="245"/>
      <c r="AM15" s="246">
        <v>3</v>
      </c>
      <c r="AN15" s="53"/>
      <c r="AO15" s="295"/>
      <c r="AP15" s="82"/>
      <c r="AQ15" s="303"/>
      <c r="AR15" s="41"/>
      <c r="AS15" s="41"/>
      <c r="AT15" s="41"/>
      <c r="AU15" s="41"/>
      <c r="AV15" s="41"/>
      <c r="AW15" s="41"/>
      <c r="AX15" s="41"/>
      <c r="AY15" s="41"/>
      <c r="AZ15" s="41"/>
      <c r="BA15" s="41"/>
    </row>
    <row r="16" spans="2:53" x14ac:dyDescent="0.2">
      <c r="B16" s="298">
        <v>5</v>
      </c>
      <c r="C16" s="300" t="s">
        <v>213</v>
      </c>
      <c r="D16" s="280">
        <v>1</v>
      </c>
      <c r="E16" s="281"/>
      <c r="F16" s="282"/>
      <c r="G16" s="280">
        <v>1</v>
      </c>
      <c r="H16" s="281"/>
      <c r="I16" s="282"/>
      <c r="J16" s="280">
        <v>1</v>
      </c>
      <c r="K16" s="281"/>
      <c r="L16" s="282"/>
      <c r="M16" s="280">
        <v>2</v>
      </c>
      <c r="N16" s="281"/>
      <c r="O16" s="282"/>
      <c r="P16" s="290"/>
      <c r="Q16" s="291"/>
      <c r="R16" s="292"/>
      <c r="S16" s="280">
        <v>2</v>
      </c>
      <c r="T16" s="281"/>
      <c r="U16" s="282"/>
      <c r="V16" s="280">
        <v>2</v>
      </c>
      <c r="W16" s="281"/>
      <c r="X16" s="282"/>
      <c r="Y16" s="280">
        <v>1</v>
      </c>
      <c r="Z16" s="281"/>
      <c r="AA16" s="282"/>
      <c r="AB16" s="280">
        <v>2</v>
      </c>
      <c r="AC16" s="281"/>
      <c r="AD16" s="282"/>
      <c r="AE16" s="280">
        <v>2</v>
      </c>
      <c r="AF16" s="281"/>
      <c r="AG16" s="282"/>
      <c r="AH16" s="280">
        <v>2</v>
      </c>
      <c r="AI16" s="281"/>
      <c r="AJ16" s="282"/>
      <c r="AK16" s="280">
        <v>2</v>
      </c>
      <c r="AL16" s="281"/>
      <c r="AM16" s="282"/>
      <c r="AN16" s="53"/>
      <c r="AO16" s="280">
        <f>AK16+AH16+AE16+AB16+Y16+V16+S16+P16+M16+J16+G16+D16</f>
        <v>18</v>
      </c>
      <c r="AP16" s="81"/>
      <c r="AQ16" s="302">
        <v>3</v>
      </c>
      <c r="AR16" s="41"/>
      <c r="AS16" s="41"/>
      <c r="AT16" s="41"/>
      <c r="AU16" s="41"/>
      <c r="AV16" s="41"/>
      <c r="AW16" s="41"/>
      <c r="AX16" s="41"/>
      <c r="AY16" s="41"/>
      <c r="AZ16" s="41"/>
      <c r="BA16" s="41"/>
    </row>
    <row r="17" spans="2:53" x14ac:dyDescent="0.2">
      <c r="B17" s="299"/>
      <c r="C17" s="300"/>
      <c r="D17" s="244">
        <f>R9</f>
        <v>1</v>
      </c>
      <c r="E17" s="245" t="s">
        <v>30</v>
      </c>
      <c r="F17" s="246">
        <f>P9</f>
        <v>3</v>
      </c>
      <c r="G17" s="244">
        <f>R11</f>
        <v>1</v>
      </c>
      <c r="H17" s="245" t="s">
        <v>30</v>
      </c>
      <c r="I17" s="246">
        <f>P11</f>
        <v>3</v>
      </c>
      <c r="J17" s="244">
        <f>R13</f>
        <v>0</v>
      </c>
      <c r="K17" s="245" t="s">
        <v>30</v>
      </c>
      <c r="L17" s="246">
        <f>P13</f>
        <v>3</v>
      </c>
      <c r="M17" s="244">
        <f>R15</f>
        <v>3</v>
      </c>
      <c r="N17" s="245" t="s">
        <v>30</v>
      </c>
      <c r="O17" s="246">
        <f>P15</f>
        <v>1</v>
      </c>
      <c r="P17" s="54"/>
      <c r="Q17" s="55"/>
      <c r="R17" s="56"/>
      <c r="S17" s="244">
        <v>3</v>
      </c>
      <c r="T17" s="245"/>
      <c r="U17" s="246">
        <v>1</v>
      </c>
      <c r="V17" s="244">
        <v>3</v>
      </c>
      <c r="W17" s="245"/>
      <c r="X17" s="246">
        <v>0</v>
      </c>
      <c r="Y17" s="244">
        <v>0</v>
      </c>
      <c r="Z17" s="245"/>
      <c r="AA17" s="246">
        <v>3</v>
      </c>
      <c r="AB17" s="244">
        <v>3</v>
      </c>
      <c r="AC17" s="245"/>
      <c r="AD17" s="246">
        <v>1</v>
      </c>
      <c r="AE17" s="244">
        <v>3</v>
      </c>
      <c r="AF17" s="245"/>
      <c r="AG17" s="246">
        <v>0</v>
      </c>
      <c r="AH17" s="244">
        <v>3</v>
      </c>
      <c r="AI17" s="245"/>
      <c r="AJ17" s="246">
        <v>0</v>
      </c>
      <c r="AK17" s="244">
        <v>3</v>
      </c>
      <c r="AL17" s="245"/>
      <c r="AM17" s="246">
        <v>1</v>
      </c>
      <c r="AN17" s="53"/>
      <c r="AO17" s="295"/>
      <c r="AP17" s="82"/>
      <c r="AQ17" s="303"/>
      <c r="AR17" s="41"/>
      <c r="AS17" s="41"/>
      <c r="AT17" s="41"/>
      <c r="AU17" s="41"/>
      <c r="AV17" s="41"/>
      <c r="AW17" s="41"/>
      <c r="AX17" s="41"/>
      <c r="AY17" s="41"/>
      <c r="AZ17" s="41"/>
      <c r="BA17" s="41"/>
    </row>
    <row r="18" spans="2:53" x14ac:dyDescent="0.2">
      <c r="B18" s="298">
        <v>6</v>
      </c>
      <c r="C18" s="300" t="s">
        <v>214</v>
      </c>
      <c r="D18" s="280">
        <v>1</v>
      </c>
      <c r="E18" s="281"/>
      <c r="F18" s="282"/>
      <c r="G18" s="280">
        <v>1</v>
      </c>
      <c r="H18" s="281"/>
      <c r="I18" s="282"/>
      <c r="J18" s="280">
        <v>1</v>
      </c>
      <c r="K18" s="281"/>
      <c r="L18" s="282"/>
      <c r="M18" s="280">
        <v>1</v>
      </c>
      <c r="N18" s="281"/>
      <c r="O18" s="282"/>
      <c r="P18" s="280">
        <v>1</v>
      </c>
      <c r="Q18" s="281"/>
      <c r="R18" s="282"/>
      <c r="S18" s="290"/>
      <c r="T18" s="291"/>
      <c r="U18" s="292"/>
      <c r="V18" s="280">
        <v>1</v>
      </c>
      <c r="W18" s="281"/>
      <c r="X18" s="282"/>
      <c r="Y18" s="280">
        <v>2</v>
      </c>
      <c r="Z18" s="281"/>
      <c r="AA18" s="282"/>
      <c r="AB18" s="280">
        <v>1</v>
      </c>
      <c r="AC18" s="281"/>
      <c r="AD18" s="282"/>
      <c r="AE18" s="280">
        <v>2</v>
      </c>
      <c r="AF18" s="281"/>
      <c r="AG18" s="282"/>
      <c r="AH18" s="280">
        <v>2</v>
      </c>
      <c r="AI18" s="281"/>
      <c r="AJ18" s="282"/>
      <c r="AK18" s="280">
        <v>2</v>
      </c>
      <c r="AL18" s="281"/>
      <c r="AM18" s="282"/>
      <c r="AN18" s="53"/>
      <c r="AO18" s="280">
        <f>AK18+AH18+AE18+AB18+Y18+V18+S18+P18+M18+J18+G18+D18</f>
        <v>15</v>
      </c>
      <c r="AP18" s="81"/>
      <c r="AQ18" s="302">
        <v>9</v>
      </c>
      <c r="AR18" s="41"/>
      <c r="AS18" s="41"/>
      <c r="AT18" s="41"/>
      <c r="AU18" s="41"/>
      <c r="AV18" s="41"/>
      <c r="AW18" s="41"/>
      <c r="AX18" s="41"/>
      <c r="AY18" s="41"/>
      <c r="AZ18" s="41"/>
      <c r="BA18" s="41"/>
    </row>
    <row r="19" spans="2:53" x14ac:dyDescent="0.2">
      <c r="B19" s="299"/>
      <c r="C19" s="300"/>
      <c r="D19" s="244">
        <f>U9</f>
        <v>0</v>
      </c>
      <c r="E19" s="245" t="s">
        <v>30</v>
      </c>
      <c r="F19" s="246">
        <f>S9</f>
        <v>3</v>
      </c>
      <c r="G19" s="244">
        <f>U11</f>
        <v>1</v>
      </c>
      <c r="H19" s="245" t="s">
        <v>30</v>
      </c>
      <c r="I19" s="246">
        <f>S11</f>
        <v>3</v>
      </c>
      <c r="J19" s="244">
        <f>U13</f>
        <v>0</v>
      </c>
      <c r="K19" s="245" t="s">
        <v>30</v>
      </c>
      <c r="L19" s="246">
        <f>S13</f>
        <v>3</v>
      </c>
      <c r="M19" s="244">
        <f>U15</f>
        <v>2</v>
      </c>
      <c r="N19" s="245" t="s">
        <v>30</v>
      </c>
      <c r="O19" s="246">
        <f>S15</f>
        <v>3</v>
      </c>
      <c r="P19" s="244">
        <f>U17</f>
        <v>1</v>
      </c>
      <c r="Q19" s="245" t="s">
        <v>30</v>
      </c>
      <c r="R19" s="246">
        <f>S17</f>
        <v>3</v>
      </c>
      <c r="S19" s="54"/>
      <c r="T19" s="55"/>
      <c r="U19" s="56"/>
      <c r="V19" s="244">
        <v>0</v>
      </c>
      <c r="W19" s="245"/>
      <c r="X19" s="246">
        <v>3</v>
      </c>
      <c r="Y19" s="244">
        <v>3</v>
      </c>
      <c r="Z19" s="245"/>
      <c r="AA19" s="246">
        <v>2</v>
      </c>
      <c r="AB19" s="244">
        <v>0</v>
      </c>
      <c r="AC19" s="245"/>
      <c r="AD19" s="246">
        <v>3</v>
      </c>
      <c r="AE19" s="244">
        <v>3</v>
      </c>
      <c r="AF19" s="245"/>
      <c r="AG19" s="246">
        <v>1</v>
      </c>
      <c r="AH19" s="244">
        <v>3</v>
      </c>
      <c r="AI19" s="245"/>
      <c r="AJ19" s="246">
        <v>0</v>
      </c>
      <c r="AK19" s="244">
        <v>3</v>
      </c>
      <c r="AL19" s="245"/>
      <c r="AM19" s="246">
        <v>1</v>
      </c>
      <c r="AN19" s="53"/>
      <c r="AO19" s="295"/>
      <c r="AP19" s="82"/>
      <c r="AQ19" s="303"/>
      <c r="AR19" s="41"/>
      <c r="AS19" s="41"/>
      <c r="AT19" s="41"/>
      <c r="AU19" s="41"/>
      <c r="AV19" s="41"/>
      <c r="AW19" s="41"/>
      <c r="AX19" s="41"/>
      <c r="AY19" s="41"/>
      <c r="AZ19" s="41"/>
      <c r="BA19" s="41"/>
    </row>
    <row r="20" spans="2:53" x14ac:dyDescent="0.2">
      <c r="B20" s="298">
        <v>7</v>
      </c>
      <c r="C20" s="300" t="s">
        <v>215</v>
      </c>
      <c r="D20" s="280">
        <v>1</v>
      </c>
      <c r="E20" s="281"/>
      <c r="F20" s="282"/>
      <c r="G20" s="280">
        <v>2</v>
      </c>
      <c r="H20" s="281"/>
      <c r="I20" s="282"/>
      <c r="J20" s="280">
        <v>2</v>
      </c>
      <c r="K20" s="281"/>
      <c r="L20" s="282"/>
      <c r="M20" s="280">
        <v>2</v>
      </c>
      <c r="N20" s="281"/>
      <c r="O20" s="282"/>
      <c r="P20" s="280">
        <v>1</v>
      </c>
      <c r="Q20" s="281"/>
      <c r="R20" s="282"/>
      <c r="S20" s="280">
        <v>2</v>
      </c>
      <c r="T20" s="281"/>
      <c r="U20" s="282"/>
      <c r="V20" s="290"/>
      <c r="W20" s="291"/>
      <c r="X20" s="292"/>
      <c r="Y20" s="280">
        <v>1</v>
      </c>
      <c r="Z20" s="281"/>
      <c r="AA20" s="282"/>
      <c r="AB20" s="280">
        <v>1</v>
      </c>
      <c r="AC20" s="281"/>
      <c r="AD20" s="282"/>
      <c r="AE20" s="280">
        <v>2</v>
      </c>
      <c r="AF20" s="281"/>
      <c r="AG20" s="282"/>
      <c r="AH20" s="280">
        <v>1</v>
      </c>
      <c r="AI20" s="281"/>
      <c r="AJ20" s="282"/>
      <c r="AK20" s="280">
        <v>2</v>
      </c>
      <c r="AL20" s="281"/>
      <c r="AM20" s="282"/>
      <c r="AN20" s="53"/>
      <c r="AO20" s="280">
        <f>AK20+AH20+AE20+AB20+Y20+V20+S20+P20+M20+J20+G20+D20</f>
        <v>17</v>
      </c>
      <c r="AP20" s="81">
        <v>3</v>
      </c>
      <c r="AQ20" s="302">
        <v>7</v>
      </c>
      <c r="AR20" s="41"/>
      <c r="AS20" s="41"/>
      <c r="AT20" s="41"/>
      <c r="AU20" s="41"/>
      <c r="AV20" s="41"/>
      <c r="AW20" s="41"/>
      <c r="AX20" s="41"/>
      <c r="AY20" s="41"/>
      <c r="AZ20" s="41"/>
      <c r="BA20" s="41"/>
    </row>
    <row r="21" spans="2:53" x14ac:dyDescent="0.2">
      <c r="B21" s="299"/>
      <c r="C21" s="300"/>
      <c r="D21" s="244">
        <f>X9</f>
        <v>0</v>
      </c>
      <c r="E21" s="245" t="s">
        <v>30</v>
      </c>
      <c r="F21" s="246">
        <f>V9</f>
        <v>3</v>
      </c>
      <c r="G21" s="244">
        <f>X11</f>
        <v>3</v>
      </c>
      <c r="H21" s="245" t="s">
        <v>30</v>
      </c>
      <c r="I21" s="246">
        <f>V11</f>
        <v>2</v>
      </c>
      <c r="J21" s="244">
        <f>X13</f>
        <v>3</v>
      </c>
      <c r="K21" s="245" t="s">
        <v>30</v>
      </c>
      <c r="L21" s="246">
        <f>V13</f>
        <v>2</v>
      </c>
      <c r="M21" s="244">
        <f>X15</f>
        <v>3</v>
      </c>
      <c r="N21" s="245" t="s">
        <v>30</v>
      </c>
      <c r="O21" s="246">
        <f>V15</f>
        <v>2</v>
      </c>
      <c r="P21" s="244">
        <f>X17</f>
        <v>0</v>
      </c>
      <c r="Q21" s="245" t="s">
        <v>30</v>
      </c>
      <c r="R21" s="246">
        <f>V17</f>
        <v>3</v>
      </c>
      <c r="S21" s="244">
        <f>X19</f>
        <v>3</v>
      </c>
      <c r="T21" s="245" t="s">
        <v>30</v>
      </c>
      <c r="U21" s="246">
        <f>V19</f>
        <v>0</v>
      </c>
      <c r="V21" s="54"/>
      <c r="W21" s="55"/>
      <c r="X21" s="56"/>
      <c r="Y21" s="244">
        <v>0</v>
      </c>
      <c r="Z21" s="245"/>
      <c r="AA21" s="246">
        <v>3</v>
      </c>
      <c r="AB21" s="244">
        <v>2</v>
      </c>
      <c r="AC21" s="245"/>
      <c r="AD21" s="246">
        <v>3</v>
      </c>
      <c r="AE21" s="244">
        <v>3</v>
      </c>
      <c r="AF21" s="245"/>
      <c r="AG21" s="246">
        <v>2</v>
      </c>
      <c r="AH21" s="244">
        <v>2</v>
      </c>
      <c r="AI21" s="245"/>
      <c r="AJ21" s="246">
        <v>3</v>
      </c>
      <c r="AK21" s="244">
        <v>3</v>
      </c>
      <c r="AL21" s="245"/>
      <c r="AM21" s="246">
        <v>0</v>
      </c>
      <c r="AN21" s="53"/>
      <c r="AO21" s="295"/>
      <c r="AP21" s="82"/>
      <c r="AQ21" s="303"/>
      <c r="AR21" s="41"/>
      <c r="AS21" s="41"/>
      <c r="AT21" s="41"/>
      <c r="AU21" s="41"/>
      <c r="AV21" s="41"/>
      <c r="AW21" s="41"/>
      <c r="AX21" s="41"/>
      <c r="AY21" s="41"/>
      <c r="AZ21" s="41"/>
      <c r="BA21" s="41"/>
    </row>
    <row r="22" spans="2:53" x14ac:dyDescent="0.2">
      <c r="B22" s="298">
        <v>8</v>
      </c>
      <c r="C22" s="300" t="s">
        <v>216</v>
      </c>
      <c r="D22" s="280">
        <v>1</v>
      </c>
      <c r="E22" s="281"/>
      <c r="F22" s="282"/>
      <c r="G22" s="280">
        <v>1</v>
      </c>
      <c r="H22" s="281"/>
      <c r="I22" s="282"/>
      <c r="J22" s="280">
        <v>1</v>
      </c>
      <c r="K22" s="281"/>
      <c r="L22" s="282"/>
      <c r="M22" s="280">
        <v>2</v>
      </c>
      <c r="N22" s="281"/>
      <c r="O22" s="282"/>
      <c r="P22" s="280">
        <v>2</v>
      </c>
      <c r="Q22" s="281"/>
      <c r="R22" s="282"/>
      <c r="S22" s="280">
        <v>1</v>
      </c>
      <c r="T22" s="281"/>
      <c r="U22" s="282"/>
      <c r="V22" s="280">
        <v>2</v>
      </c>
      <c r="W22" s="281"/>
      <c r="X22" s="282"/>
      <c r="Y22" s="290"/>
      <c r="Z22" s="291"/>
      <c r="AA22" s="292"/>
      <c r="AB22" s="280">
        <v>2</v>
      </c>
      <c r="AC22" s="281"/>
      <c r="AD22" s="282"/>
      <c r="AE22" s="280">
        <v>2</v>
      </c>
      <c r="AF22" s="281"/>
      <c r="AG22" s="282"/>
      <c r="AH22" s="280">
        <v>1</v>
      </c>
      <c r="AI22" s="281"/>
      <c r="AJ22" s="282"/>
      <c r="AK22" s="280">
        <v>2</v>
      </c>
      <c r="AL22" s="281"/>
      <c r="AM22" s="282"/>
      <c r="AN22" s="53"/>
      <c r="AO22" s="280">
        <f>AK22+AH22+AE22+AB22+Y22+V22+S22+P22+M22+J22+G22+D22</f>
        <v>17</v>
      </c>
      <c r="AP22" s="83">
        <v>4</v>
      </c>
      <c r="AQ22" s="302">
        <v>6</v>
      </c>
      <c r="AR22" s="41"/>
      <c r="AS22" s="41"/>
      <c r="AT22" s="41"/>
      <c r="AU22" s="41"/>
      <c r="AV22" s="41"/>
      <c r="AW22" s="41"/>
      <c r="AX22" s="41"/>
      <c r="AY22" s="41"/>
      <c r="AZ22" s="41"/>
      <c r="BA22" s="41"/>
    </row>
    <row r="23" spans="2:53" x14ac:dyDescent="0.2">
      <c r="B23" s="299"/>
      <c r="C23" s="300"/>
      <c r="D23" s="244">
        <f>AA9</f>
        <v>1</v>
      </c>
      <c r="E23" s="245" t="s">
        <v>30</v>
      </c>
      <c r="F23" s="246">
        <f>Y9</f>
        <v>3</v>
      </c>
      <c r="G23" s="244">
        <f>AA11</f>
        <v>0</v>
      </c>
      <c r="H23" s="245" t="s">
        <v>30</v>
      </c>
      <c r="I23" s="246">
        <f>Y11</f>
        <v>3</v>
      </c>
      <c r="J23" s="244">
        <f>AA13</f>
        <v>0</v>
      </c>
      <c r="K23" s="245" t="s">
        <v>30</v>
      </c>
      <c r="L23" s="246">
        <f>Y13</f>
        <v>3</v>
      </c>
      <c r="M23" s="244">
        <f>AA15</f>
        <v>3</v>
      </c>
      <c r="N23" s="245" t="s">
        <v>30</v>
      </c>
      <c r="O23" s="246">
        <f>Y15</f>
        <v>1</v>
      </c>
      <c r="P23" s="244">
        <f>AA17</f>
        <v>3</v>
      </c>
      <c r="Q23" s="245" t="s">
        <v>30</v>
      </c>
      <c r="R23" s="246">
        <f>Y17</f>
        <v>0</v>
      </c>
      <c r="S23" s="244">
        <f>AA19</f>
        <v>2</v>
      </c>
      <c r="T23" s="245" t="s">
        <v>30</v>
      </c>
      <c r="U23" s="246">
        <f>Y19</f>
        <v>3</v>
      </c>
      <c r="V23" s="244">
        <f>AA21</f>
        <v>3</v>
      </c>
      <c r="W23" s="245" t="s">
        <v>30</v>
      </c>
      <c r="X23" s="246">
        <f>Y21</f>
        <v>0</v>
      </c>
      <c r="Y23" s="54"/>
      <c r="Z23" s="55"/>
      <c r="AA23" s="56"/>
      <c r="AB23" s="244">
        <v>3</v>
      </c>
      <c r="AC23" s="245"/>
      <c r="AD23" s="246">
        <v>1</v>
      </c>
      <c r="AE23" s="244">
        <v>3</v>
      </c>
      <c r="AF23" s="245"/>
      <c r="AG23" s="246">
        <v>0</v>
      </c>
      <c r="AH23" s="244">
        <v>2</v>
      </c>
      <c r="AI23" s="245"/>
      <c r="AJ23" s="246">
        <v>3</v>
      </c>
      <c r="AK23" s="244">
        <v>3</v>
      </c>
      <c r="AL23" s="245"/>
      <c r="AM23" s="246">
        <v>0</v>
      </c>
      <c r="AN23" s="53"/>
      <c r="AO23" s="295"/>
      <c r="AP23" s="84"/>
      <c r="AQ23" s="303"/>
      <c r="AR23" s="41"/>
      <c r="AS23" s="41"/>
      <c r="AT23" s="41"/>
      <c r="AU23" s="41"/>
      <c r="AV23" s="41"/>
      <c r="AW23" s="41"/>
      <c r="AX23" s="41"/>
      <c r="AY23" s="41"/>
      <c r="AZ23" s="41"/>
      <c r="BA23" s="41"/>
    </row>
    <row r="24" spans="2:53" x14ac:dyDescent="0.2">
      <c r="B24" s="298">
        <v>9</v>
      </c>
      <c r="C24" s="300" t="s">
        <v>217</v>
      </c>
      <c r="D24" s="280">
        <v>1</v>
      </c>
      <c r="E24" s="281"/>
      <c r="F24" s="282"/>
      <c r="G24" s="280">
        <v>1</v>
      </c>
      <c r="H24" s="281"/>
      <c r="I24" s="282"/>
      <c r="J24" s="280">
        <v>1</v>
      </c>
      <c r="K24" s="281"/>
      <c r="L24" s="282"/>
      <c r="M24" s="280">
        <v>2</v>
      </c>
      <c r="N24" s="281"/>
      <c r="O24" s="282"/>
      <c r="P24" s="280">
        <v>1</v>
      </c>
      <c r="Q24" s="281"/>
      <c r="R24" s="282"/>
      <c r="S24" s="280">
        <v>2</v>
      </c>
      <c r="T24" s="281"/>
      <c r="U24" s="282"/>
      <c r="V24" s="280">
        <v>2</v>
      </c>
      <c r="W24" s="281"/>
      <c r="X24" s="282"/>
      <c r="Y24" s="280">
        <v>1</v>
      </c>
      <c r="Z24" s="281"/>
      <c r="AA24" s="282"/>
      <c r="AB24" s="290"/>
      <c r="AC24" s="291"/>
      <c r="AD24" s="292"/>
      <c r="AE24" s="280">
        <v>2</v>
      </c>
      <c r="AF24" s="281"/>
      <c r="AG24" s="282"/>
      <c r="AH24" s="280">
        <v>1</v>
      </c>
      <c r="AI24" s="281"/>
      <c r="AJ24" s="282"/>
      <c r="AK24" s="280">
        <v>2</v>
      </c>
      <c r="AL24" s="281"/>
      <c r="AM24" s="282"/>
      <c r="AN24" s="53"/>
      <c r="AO24" s="280">
        <f>AK24+AH24+AE24+AB24+Y24+V24+S24+P24+M24+J24+G24+D24</f>
        <v>16</v>
      </c>
      <c r="AP24" s="83"/>
      <c r="AQ24" s="302">
        <v>8</v>
      </c>
      <c r="AR24" s="41"/>
      <c r="AS24" s="41"/>
      <c r="AT24" s="41"/>
      <c r="AU24" s="41"/>
      <c r="AV24" s="41"/>
      <c r="AW24" s="41"/>
      <c r="AX24" s="41"/>
      <c r="AY24" s="41"/>
      <c r="AZ24" s="41"/>
      <c r="BA24" s="41"/>
    </row>
    <row r="25" spans="2:53" x14ac:dyDescent="0.2">
      <c r="B25" s="299"/>
      <c r="C25" s="300"/>
      <c r="D25" s="244">
        <f>AD9</f>
        <v>1</v>
      </c>
      <c r="E25" s="245" t="s">
        <v>30</v>
      </c>
      <c r="F25" s="246">
        <f>AB9</f>
        <v>3</v>
      </c>
      <c r="G25" s="244">
        <f>AD11</f>
        <v>1</v>
      </c>
      <c r="H25" s="245" t="s">
        <v>30</v>
      </c>
      <c r="I25" s="246">
        <f>AB11</f>
        <v>3</v>
      </c>
      <c r="J25" s="244">
        <f>AD13</f>
        <v>0</v>
      </c>
      <c r="K25" s="245" t="s">
        <v>30</v>
      </c>
      <c r="L25" s="246">
        <f>AB13</f>
        <v>3</v>
      </c>
      <c r="M25" s="244">
        <f>AD15</f>
        <v>3</v>
      </c>
      <c r="N25" s="245" t="s">
        <v>30</v>
      </c>
      <c r="O25" s="246">
        <f>AB15</f>
        <v>1</v>
      </c>
      <c r="P25" s="244">
        <f>AD17</f>
        <v>1</v>
      </c>
      <c r="Q25" s="245" t="s">
        <v>30</v>
      </c>
      <c r="R25" s="246">
        <f>AB17</f>
        <v>3</v>
      </c>
      <c r="S25" s="244">
        <f>AD19</f>
        <v>3</v>
      </c>
      <c r="T25" s="245" t="s">
        <v>30</v>
      </c>
      <c r="U25" s="246">
        <f>AB19</f>
        <v>0</v>
      </c>
      <c r="V25" s="244">
        <f>AD21</f>
        <v>3</v>
      </c>
      <c r="W25" s="245" t="s">
        <v>30</v>
      </c>
      <c r="X25" s="246">
        <f>AB21</f>
        <v>2</v>
      </c>
      <c r="Y25" s="244">
        <f>AD23</f>
        <v>1</v>
      </c>
      <c r="Z25" s="245" t="s">
        <v>30</v>
      </c>
      <c r="AA25" s="246">
        <f>AB23</f>
        <v>3</v>
      </c>
      <c r="AB25" s="54"/>
      <c r="AC25" s="55"/>
      <c r="AD25" s="56"/>
      <c r="AE25" s="244">
        <v>3</v>
      </c>
      <c r="AF25" s="245"/>
      <c r="AG25" s="246">
        <v>2</v>
      </c>
      <c r="AH25" s="244">
        <v>1</v>
      </c>
      <c r="AI25" s="245"/>
      <c r="AJ25" s="246">
        <v>3</v>
      </c>
      <c r="AK25" s="244">
        <v>3</v>
      </c>
      <c r="AL25" s="245"/>
      <c r="AM25" s="246">
        <v>1</v>
      </c>
      <c r="AN25" s="53"/>
      <c r="AO25" s="295"/>
      <c r="AP25" s="84"/>
      <c r="AQ25" s="303"/>
      <c r="AR25" s="41"/>
      <c r="AS25" s="41"/>
      <c r="AT25" s="41"/>
      <c r="AU25" s="41"/>
      <c r="AV25" s="41"/>
      <c r="AW25" s="41"/>
      <c r="AX25" s="41"/>
      <c r="AY25" s="41"/>
      <c r="AZ25" s="41"/>
      <c r="BA25" s="41"/>
    </row>
    <row r="26" spans="2:53" x14ac:dyDescent="0.2">
      <c r="B26" s="298">
        <v>10</v>
      </c>
      <c r="C26" s="300" t="s">
        <v>218</v>
      </c>
      <c r="D26" s="280">
        <v>1</v>
      </c>
      <c r="E26" s="281"/>
      <c r="F26" s="282"/>
      <c r="G26" s="280">
        <v>2</v>
      </c>
      <c r="H26" s="281"/>
      <c r="I26" s="282"/>
      <c r="J26" s="280">
        <v>1</v>
      </c>
      <c r="K26" s="281"/>
      <c r="L26" s="282"/>
      <c r="M26" s="280">
        <v>1</v>
      </c>
      <c r="N26" s="281"/>
      <c r="O26" s="282"/>
      <c r="P26" s="280">
        <v>1</v>
      </c>
      <c r="Q26" s="281"/>
      <c r="R26" s="282"/>
      <c r="S26" s="280">
        <v>1</v>
      </c>
      <c r="T26" s="281"/>
      <c r="U26" s="282"/>
      <c r="V26" s="280">
        <v>1</v>
      </c>
      <c r="W26" s="281"/>
      <c r="X26" s="282"/>
      <c r="Y26" s="280">
        <v>1</v>
      </c>
      <c r="Z26" s="281"/>
      <c r="AA26" s="282"/>
      <c r="AB26" s="280">
        <v>1</v>
      </c>
      <c r="AC26" s="281"/>
      <c r="AD26" s="282"/>
      <c r="AE26" s="290"/>
      <c r="AF26" s="291"/>
      <c r="AG26" s="292"/>
      <c r="AH26" s="280">
        <v>1</v>
      </c>
      <c r="AI26" s="281"/>
      <c r="AJ26" s="282"/>
      <c r="AK26" s="280">
        <v>2</v>
      </c>
      <c r="AL26" s="281"/>
      <c r="AM26" s="282"/>
      <c r="AN26" s="53"/>
      <c r="AO26" s="280">
        <f>AK26+AH26+AE26+AB26+Y26+V26+S26+P26+M26+J26+G26+D26</f>
        <v>13</v>
      </c>
      <c r="AP26" s="83"/>
      <c r="AQ26" s="302">
        <v>11</v>
      </c>
      <c r="AR26" s="41"/>
      <c r="AS26" s="41"/>
      <c r="AT26" s="41"/>
      <c r="AU26" s="41"/>
      <c r="AV26" s="41"/>
      <c r="AW26" s="41"/>
      <c r="AX26" s="41"/>
      <c r="AY26" s="41"/>
      <c r="AZ26" s="41"/>
      <c r="BA26" s="41"/>
    </row>
    <row r="27" spans="2:53" x14ac:dyDescent="0.2">
      <c r="B27" s="299"/>
      <c r="C27" s="300"/>
      <c r="D27" s="244">
        <f>AG9</f>
        <v>0</v>
      </c>
      <c r="E27" s="245" t="s">
        <v>30</v>
      </c>
      <c r="F27" s="246">
        <f>AE9</f>
        <v>3</v>
      </c>
      <c r="G27" s="244">
        <f>AG11</f>
        <v>0</v>
      </c>
      <c r="H27" s="245" t="s">
        <v>30</v>
      </c>
      <c r="I27" s="246">
        <f>AE11</f>
        <v>3</v>
      </c>
      <c r="J27" s="244">
        <f>AG13</f>
        <v>0</v>
      </c>
      <c r="K27" s="245" t="s">
        <v>30</v>
      </c>
      <c r="L27" s="246">
        <f>AE13</f>
        <v>3</v>
      </c>
      <c r="M27" s="244">
        <f>AG15</f>
        <v>2</v>
      </c>
      <c r="N27" s="245" t="s">
        <v>30</v>
      </c>
      <c r="O27" s="246">
        <f>AE15</f>
        <v>3</v>
      </c>
      <c r="P27" s="244">
        <f>AG17</f>
        <v>0</v>
      </c>
      <c r="Q27" s="245" t="s">
        <v>30</v>
      </c>
      <c r="R27" s="246">
        <f>AE17</f>
        <v>3</v>
      </c>
      <c r="S27" s="244">
        <f>AG19</f>
        <v>1</v>
      </c>
      <c r="T27" s="245" t="s">
        <v>30</v>
      </c>
      <c r="U27" s="246">
        <f>AE19</f>
        <v>3</v>
      </c>
      <c r="V27" s="244">
        <f>AG21</f>
        <v>2</v>
      </c>
      <c r="W27" s="245" t="s">
        <v>30</v>
      </c>
      <c r="X27" s="246">
        <f>AE21</f>
        <v>3</v>
      </c>
      <c r="Y27" s="244">
        <f>AG23</f>
        <v>0</v>
      </c>
      <c r="Z27" s="245" t="s">
        <v>30</v>
      </c>
      <c r="AA27" s="246">
        <f>AE23</f>
        <v>3</v>
      </c>
      <c r="AB27" s="244">
        <f>AG25</f>
        <v>2</v>
      </c>
      <c r="AC27" s="245" t="s">
        <v>30</v>
      </c>
      <c r="AD27" s="246">
        <f>AE25</f>
        <v>3</v>
      </c>
      <c r="AE27" s="54"/>
      <c r="AF27" s="55"/>
      <c r="AG27" s="56"/>
      <c r="AH27" s="244">
        <v>2</v>
      </c>
      <c r="AI27" s="245"/>
      <c r="AJ27" s="246">
        <v>3</v>
      </c>
      <c r="AK27" s="244">
        <v>3</v>
      </c>
      <c r="AL27" s="245"/>
      <c r="AM27" s="246">
        <v>0</v>
      </c>
      <c r="AN27" s="53"/>
      <c r="AO27" s="295"/>
      <c r="AP27" s="84"/>
      <c r="AQ27" s="303"/>
      <c r="AR27" s="41"/>
      <c r="AS27" s="41"/>
      <c r="AT27" s="41"/>
      <c r="AU27" s="41"/>
      <c r="AV27" s="41"/>
      <c r="AW27" s="41"/>
      <c r="AX27" s="41"/>
      <c r="AY27" s="41"/>
      <c r="AZ27" s="41"/>
      <c r="BA27" s="41"/>
    </row>
    <row r="28" spans="2:53" x14ac:dyDescent="0.2">
      <c r="B28" s="298">
        <v>11</v>
      </c>
      <c r="C28" s="300" t="s">
        <v>219</v>
      </c>
      <c r="D28" s="280">
        <v>1</v>
      </c>
      <c r="E28" s="281"/>
      <c r="F28" s="282"/>
      <c r="G28" s="280">
        <v>2</v>
      </c>
      <c r="H28" s="281"/>
      <c r="I28" s="282"/>
      <c r="J28" s="280">
        <v>1</v>
      </c>
      <c r="K28" s="281"/>
      <c r="L28" s="282"/>
      <c r="M28" s="280">
        <v>1</v>
      </c>
      <c r="N28" s="281"/>
      <c r="O28" s="282"/>
      <c r="P28" s="280">
        <v>1</v>
      </c>
      <c r="Q28" s="281"/>
      <c r="R28" s="282"/>
      <c r="S28" s="280">
        <v>1</v>
      </c>
      <c r="T28" s="281"/>
      <c r="U28" s="282"/>
      <c r="V28" s="280">
        <v>2</v>
      </c>
      <c r="W28" s="281"/>
      <c r="X28" s="282"/>
      <c r="Y28" s="280">
        <v>2</v>
      </c>
      <c r="Z28" s="281"/>
      <c r="AA28" s="282"/>
      <c r="AB28" s="280">
        <v>2</v>
      </c>
      <c r="AC28" s="281"/>
      <c r="AD28" s="282"/>
      <c r="AE28" s="280">
        <v>2</v>
      </c>
      <c r="AF28" s="281"/>
      <c r="AG28" s="282"/>
      <c r="AH28" s="290"/>
      <c r="AI28" s="291"/>
      <c r="AJ28" s="292"/>
      <c r="AK28" s="280">
        <v>2</v>
      </c>
      <c r="AL28" s="281"/>
      <c r="AM28" s="282"/>
      <c r="AN28" s="53"/>
      <c r="AO28" s="280">
        <f>AK28+AH28+AE28+AB28+Y28+V28+S28+P28+M28+J28+G28+D28</f>
        <v>17</v>
      </c>
      <c r="AP28" s="83">
        <v>6</v>
      </c>
      <c r="AQ28" s="302">
        <v>4</v>
      </c>
      <c r="AR28" s="41"/>
      <c r="AS28" s="41"/>
      <c r="AT28" s="41"/>
      <c r="AU28" s="41"/>
      <c r="AV28" s="41"/>
      <c r="AW28" s="41"/>
      <c r="AX28" s="41"/>
      <c r="AY28" s="41"/>
      <c r="AZ28" s="41"/>
      <c r="BA28" s="41"/>
    </row>
    <row r="29" spans="2:53" ht="12.75" customHeight="1" x14ac:dyDescent="0.2">
      <c r="B29" s="299"/>
      <c r="C29" s="300"/>
      <c r="D29" s="244">
        <f>AJ9</f>
        <v>0</v>
      </c>
      <c r="E29" s="245" t="s">
        <v>30</v>
      </c>
      <c r="F29" s="246">
        <f>AH9</f>
        <v>3</v>
      </c>
      <c r="G29" s="244">
        <f>AJ11</f>
        <v>3</v>
      </c>
      <c r="H29" s="245" t="s">
        <v>30</v>
      </c>
      <c r="I29" s="246">
        <f>AH11</f>
        <v>1</v>
      </c>
      <c r="J29" s="244">
        <f>AJ13</f>
        <v>0</v>
      </c>
      <c r="K29" s="245" t="s">
        <v>30</v>
      </c>
      <c r="L29" s="246">
        <f>AH13</f>
        <v>3</v>
      </c>
      <c r="M29" s="244">
        <f>AJ15</f>
        <v>1</v>
      </c>
      <c r="N29" s="245" t="s">
        <v>30</v>
      </c>
      <c r="O29" s="246">
        <f>AH15</f>
        <v>3</v>
      </c>
      <c r="P29" s="244">
        <f>AJ17</f>
        <v>0</v>
      </c>
      <c r="Q29" s="245" t="s">
        <v>30</v>
      </c>
      <c r="R29" s="246">
        <f>AH17</f>
        <v>3</v>
      </c>
      <c r="S29" s="244">
        <f>AJ19</f>
        <v>0</v>
      </c>
      <c r="T29" s="245" t="s">
        <v>30</v>
      </c>
      <c r="U29" s="246">
        <f>AH19</f>
        <v>3</v>
      </c>
      <c r="V29" s="244">
        <f>AJ21</f>
        <v>3</v>
      </c>
      <c r="W29" s="245" t="s">
        <v>30</v>
      </c>
      <c r="X29" s="246">
        <f>AH21</f>
        <v>2</v>
      </c>
      <c r="Y29" s="244">
        <f>AJ23</f>
        <v>3</v>
      </c>
      <c r="Z29" s="245" t="s">
        <v>30</v>
      </c>
      <c r="AA29" s="246">
        <f>AH23</f>
        <v>2</v>
      </c>
      <c r="AB29" s="244">
        <f>AJ25</f>
        <v>3</v>
      </c>
      <c r="AC29" s="245" t="s">
        <v>30</v>
      </c>
      <c r="AD29" s="246">
        <f>AH25</f>
        <v>1</v>
      </c>
      <c r="AE29" s="244">
        <f>AJ27</f>
        <v>3</v>
      </c>
      <c r="AF29" s="245" t="s">
        <v>30</v>
      </c>
      <c r="AG29" s="246">
        <f>AH27</f>
        <v>2</v>
      </c>
      <c r="AH29" s="54"/>
      <c r="AI29" s="55"/>
      <c r="AJ29" s="56"/>
      <c r="AK29" s="244">
        <v>3</v>
      </c>
      <c r="AL29" s="245"/>
      <c r="AM29" s="246">
        <v>2</v>
      </c>
      <c r="AN29" s="53"/>
      <c r="AO29" s="295"/>
      <c r="AP29" s="84"/>
      <c r="AQ29" s="303"/>
      <c r="AR29" s="41"/>
      <c r="AS29" s="41"/>
      <c r="AT29" s="41"/>
      <c r="AU29" s="41"/>
      <c r="AV29" s="41"/>
      <c r="AW29" s="41"/>
      <c r="AX29" s="41"/>
      <c r="AY29" s="41"/>
      <c r="AZ29" s="41"/>
      <c r="BA29" s="41"/>
    </row>
    <row r="30" spans="2:53" x14ac:dyDescent="0.2">
      <c r="B30" s="298">
        <v>12</v>
      </c>
      <c r="C30" s="300" t="s">
        <v>220</v>
      </c>
      <c r="D30" s="280">
        <v>1</v>
      </c>
      <c r="E30" s="281"/>
      <c r="F30" s="282"/>
      <c r="G30" s="280">
        <v>1</v>
      </c>
      <c r="H30" s="281"/>
      <c r="I30" s="282"/>
      <c r="J30" s="280">
        <v>1</v>
      </c>
      <c r="K30" s="281"/>
      <c r="L30" s="282"/>
      <c r="M30" s="280">
        <v>2</v>
      </c>
      <c r="N30" s="281"/>
      <c r="O30" s="282"/>
      <c r="P30" s="280">
        <v>1</v>
      </c>
      <c r="Q30" s="281"/>
      <c r="R30" s="282"/>
      <c r="S30" s="280">
        <v>1</v>
      </c>
      <c r="T30" s="281"/>
      <c r="U30" s="282"/>
      <c r="V30" s="280">
        <v>1</v>
      </c>
      <c r="W30" s="281"/>
      <c r="X30" s="282"/>
      <c r="Y30" s="280">
        <v>1</v>
      </c>
      <c r="Z30" s="281"/>
      <c r="AA30" s="282"/>
      <c r="AB30" s="280">
        <v>1</v>
      </c>
      <c r="AC30" s="281"/>
      <c r="AD30" s="282"/>
      <c r="AE30" s="280">
        <v>1</v>
      </c>
      <c r="AF30" s="281"/>
      <c r="AG30" s="282"/>
      <c r="AH30" s="280">
        <v>1</v>
      </c>
      <c r="AI30" s="281"/>
      <c r="AJ30" s="282"/>
      <c r="AK30" s="290"/>
      <c r="AL30" s="291"/>
      <c r="AM30" s="292"/>
      <c r="AN30" s="53"/>
      <c r="AO30" s="280">
        <f>AK30+AH30+AE30+AB30+Y30+V30+S30+P30+M30+J30+G30+D30</f>
        <v>12</v>
      </c>
      <c r="AP30" s="83"/>
      <c r="AQ30" s="302">
        <v>12</v>
      </c>
      <c r="AR30" s="41"/>
      <c r="AS30" s="41"/>
      <c r="AT30" s="41"/>
      <c r="AU30" s="41"/>
      <c r="AV30" s="41"/>
      <c r="AW30" s="41"/>
      <c r="AX30" s="41"/>
      <c r="AY30" s="41"/>
      <c r="AZ30" s="41"/>
      <c r="BA30" s="41"/>
    </row>
    <row r="31" spans="2:53" ht="13.5" thickBot="1" x14ac:dyDescent="0.25">
      <c r="B31" s="304"/>
      <c r="C31" s="305"/>
      <c r="D31" s="247">
        <f>AM9</f>
        <v>0</v>
      </c>
      <c r="E31" s="248" t="s">
        <v>30</v>
      </c>
      <c r="F31" s="249">
        <f>AK9</f>
        <v>3</v>
      </c>
      <c r="G31" s="247">
        <f>AM11</f>
        <v>0</v>
      </c>
      <c r="H31" s="248" t="s">
        <v>30</v>
      </c>
      <c r="I31" s="249">
        <f>AK11</f>
        <v>3</v>
      </c>
      <c r="J31" s="247">
        <f>AM13</f>
        <v>0</v>
      </c>
      <c r="K31" s="248" t="s">
        <v>30</v>
      </c>
      <c r="L31" s="249">
        <f>AK13</f>
        <v>3</v>
      </c>
      <c r="M31" s="247">
        <f>AM15</f>
        <v>3</v>
      </c>
      <c r="N31" s="248" t="s">
        <v>30</v>
      </c>
      <c r="O31" s="249">
        <f>AK15</f>
        <v>1</v>
      </c>
      <c r="P31" s="247">
        <f>AM17</f>
        <v>1</v>
      </c>
      <c r="Q31" s="248" t="s">
        <v>30</v>
      </c>
      <c r="R31" s="249">
        <f>AK17</f>
        <v>3</v>
      </c>
      <c r="S31" s="247">
        <f>AM19</f>
        <v>1</v>
      </c>
      <c r="T31" s="248" t="s">
        <v>30</v>
      </c>
      <c r="U31" s="249">
        <f>AK19</f>
        <v>3</v>
      </c>
      <c r="V31" s="247">
        <f>AM21</f>
        <v>0</v>
      </c>
      <c r="W31" s="248" t="s">
        <v>30</v>
      </c>
      <c r="X31" s="249">
        <f>AK21</f>
        <v>3</v>
      </c>
      <c r="Y31" s="247">
        <f>AM23</f>
        <v>0</v>
      </c>
      <c r="Z31" s="248" t="s">
        <v>30</v>
      </c>
      <c r="AA31" s="249">
        <f>AK23</f>
        <v>3</v>
      </c>
      <c r="AB31" s="247">
        <f>AM25</f>
        <v>1</v>
      </c>
      <c r="AC31" s="248" t="s">
        <v>30</v>
      </c>
      <c r="AD31" s="249">
        <f>AK25</f>
        <v>3</v>
      </c>
      <c r="AE31" s="247">
        <f>AM27</f>
        <v>0</v>
      </c>
      <c r="AF31" s="248" t="s">
        <v>30</v>
      </c>
      <c r="AG31" s="249">
        <f>AK27</f>
        <v>3</v>
      </c>
      <c r="AH31" s="247">
        <f>AM29</f>
        <v>2</v>
      </c>
      <c r="AI31" s="248" t="s">
        <v>30</v>
      </c>
      <c r="AJ31" s="249">
        <f>AK29</f>
        <v>3</v>
      </c>
      <c r="AK31" s="57"/>
      <c r="AL31" s="58"/>
      <c r="AM31" s="59"/>
      <c r="AN31" s="60"/>
      <c r="AO31" s="306"/>
      <c r="AP31" s="85"/>
      <c r="AQ31" s="307"/>
      <c r="AR31" s="41"/>
      <c r="AS31" s="41"/>
      <c r="AT31" s="41"/>
      <c r="AU31" s="41"/>
      <c r="AV31" s="41"/>
      <c r="AW31" s="41"/>
      <c r="AX31" s="41"/>
      <c r="AY31" s="41"/>
      <c r="AZ31" s="41"/>
      <c r="BA31" s="41"/>
    </row>
    <row r="32" spans="2:53" ht="12.75" customHeight="1" x14ac:dyDescent="0.2"/>
    <row r="33" spans="2:44" ht="12.75" customHeight="1" x14ac:dyDescent="0.2">
      <c r="D33" s="279" t="s">
        <v>68</v>
      </c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  <c r="AC33" s="279"/>
      <c r="AD33" s="279"/>
      <c r="AE33" s="279"/>
    </row>
    <row r="34" spans="2:44" ht="12.75" customHeight="1" x14ac:dyDescent="0.2">
      <c r="D34" s="279" t="s">
        <v>67</v>
      </c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</row>
    <row r="35" spans="2:44" ht="18.75" x14ac:dyDescent="0.3">
      <c r="D35" s="79"/>
      <c r="E35" s="79"/>
      <c r="F35" s="79"/>
      <c r="G35" s="79"/>
      <c r="H35" s="79"/>
      <c r="I35" s="235"/>
      <c r="J35" s="1"/>
    </row>
    <row r="36" spans="2:44" ht="15" x14ac:dyDescent="0.2">
      <c r="D36" s="266" t="s">
        <v>66</v>
      </c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76"/>
    </row>
    <row r="37" spans="2:44" ht="15.75" x14ac:dyDescent="0.2">
      <c r="D37" s="267" t="s">
        <v>38</v>
      </c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77"/>
    </row>
    <row r="38" spans="2:44" ht="15.75" x14ac:dyDescent="0.2">
      <c r="D38" s="268" t="s">
        <v>98</v>
      </c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78"/>
    </row>
    <row r="39" spans="2:44" ht="13.5" thickBot="1" x14ac:dyDescent="0.25">
      <c r="G39" s="283" t="s">
        <v>360</v>
      </c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</row>
    <row r="40" spans="2:44" x14ac:dyDescent="0.2">
      <c r="B40" s="301" t="s">
        <v>0</v>
      </c>
      <c r="C40" s="293" t="s">
        <v>29</v>
      </c>
      <c r="D40" s="284">
        <v>1</v>
      </c>
      <c r="E40" s="285"/>
      <c r="F40" s="286"/>
      <c r="G40" s="284">
        <v>2</v>
      </c>
      <c r="H40" s="285"/>
      <c r="I40" s="286"/>
      <c r="J40" s="284">
        <v>3</v>
      </c>
      <c r="K40" s="285"/>
      <c r="L40" s="286"/>
      <c r="M40" s="284">
        <v>4</v>
      </c>
      <c r="N40" s="285"/>
      <c r="O40" s="286"/>
      <c r="P40" s="284">
        <v>5</v>
      </c>
      <c r="Q40" s="285"/>
      <c r="R40" s="286"/>
      <c r="S40" s="284">
        <v>6</v>
      </c>
      <c r="T40" s="285"/>
      <c r="U40" s="286"/>
      <c r="V40" s="284">
        <v>7</v>
      </c>
      <c r="W40" s="285"/>
      <c r="X40" s="286"/>
      <c r="Y40" s="284">
        <v>8</v>
      </c>
      <c r="Z40" s="285"/>
      <c r="AA40" s="286"/>
      <c r="AB40" s="284">
        <v>9</v>
      </c>
      <c r="AC40" s="285"/>
      <c r="AD40" s="286"/>
      <c r="AE40" s="284">
        <v>10</v>
      </c>
      <c r="AF40" s="285"/>
      <c r="AG40" s="286"/>
      <c r="AH40" s="284">
        <v>11</v>
      </c>
      <c r="AI40" s="285"/>
      <c r="AJ40" s="286"/>
      <c r="AK40" s="284">
        <v>12</v>
      </c>
      <c r="AL40" s="285"/>
      <c r="AM40" s="286"/>
      <c r="AN40" s="42"/>
      <c r="AO40" s="293" t="s">
        <v>3</v>
      </c>
      <c r="AP40" s="293" t="s">
        <v>4</v>
      </c>
      <c r="AQ40" s="296" t="s">
        <v>5</v>
      </c>
      <c r="AR40" s="41"/>
    </row>
    <row r="41" spans="2:44" x14ac:dyDescent="0.2">
      <c r="B41" s="299"/>
      <c r="C41" s="294"/>
      <c r="D41" s="287"/>
      <c r="E41" s="288"/>
      <c r="F41" s="289"/>
      <c r="G41" s="287"/>
      <c r="H41" s="288"/>
      <c r="I41" s="289"/>
      <c r="J41" s="287"/>
      <c r="K41" s="288"/>
      <c r="L41" s="289"/>
      <c r="M41" s="287"/>
      <c r="N41" s="288"/>
      <c r="O41" s="289"/>
      <c r="P41" s="287"/>
      <c r="Q41" s="288"/>
      <c r="R41" s="289"/>
      <c r="S41" s="287"/>
      <c r="T41" s="288"/>
      <c r="U41" s="289"/>
      <c r="V41" s="287"/>
      <c r="W41" s="288"/>
      <c r="X41" s="289"/>
      <c r="Y41" s="287"/>
      <c r="Z41" s="288"/>
      <c r="AA41" s="289"/>
      <c r="AB41" s="287"/>
      <c r="AC41" s="288"/>
      <c r="AD41" s="289"/>
      <c r="AE41" s="287"/>
      <c r="AF41" s="288"/>
      <c r="AG41" s="289"/>
      <c r="AH41" s="287"/>
      <c r="AI41" s="288"/>
      <c r="AJ41" s="289"/>
      <c r="AK41" s="287"/>
      <c r="AL41" s="288"/>
      <c r="AM41" s="289"/>
      <c r="AN41" s="2"/>
      <c r="AO41" s="294"/>
      <c r="AP41" s="294"/>
      <c r="AQ41" s="297"/>
      <c r="AR41" s="41"/>
    </row>
    <row r="42" spans="2:44" x14ac:dyDescent="0.2">
      <c r="B42" s="298">
        <v>1</v>
      </c>
      <c r="C42" s="300" t="s">
        <v>140</v>
      </c>
      <c r="D42" s="290"/>
      <c r="E42" s="291"/>
      <c r="F42" s="292"/>
      <c r="G42" s="280">
        <v>2</v>
      </c>
      <c r="H42" s="281"/>
      <c r="I42" s="282"/>
      <c r="J42" s="280">
        <v>2</v>
      </c>
      <c r="K42" s="281"/>
      <c r="L42" s="282"/>
      <c r="M42" s="280">
        <v>2</v>
      </c>
      <c r="N42" s="281"/>
      <c r="O42" s="282"/>
      <c r="P42" s="280">
        <v>2</v>
      </c>
      <c r="Q42" s="281"/>
      <c r="R42" s="282"/>
      <c r="S42" s="280">
        <v>2</v>
      </c>
      <c r="T42" s="281"/>
      <c r="U42" s="282"/>
      <c r="V42" s="280">
        <v>1</v>
      </c>
      <c r="W42" s="281"/>
      <c r="X42" s="282"/>
      <c r="Y42" s="280">
        <v>2</v>
      </c>
      <c r="Z42" s="281"/>
      <c r="AA42" s="282"/>
      <c r="AB42" s="280">
        <v>2</v>
      </c>
      <c r="AC42" s="281"/>
      <c r="AD42" s="282"/>
      <c r="AE42" s="280">
        <v>2</v>
      </c>
      <c r="AF42" s="281"/>
      <c r="AG42" s="282"/>
      <c r="AH42" s="280">
        <v>2</v>
      </c>
      <c r="AI42" s="281"/>
      <c r="AJ42" s="282"/>
      <c r="AK42" s="280">
        <v>2</v>
      </c>
      <c r="AL42" s="281"/>
      <c r="AM42" s="282"/>
      <c r="AN42" s="53"/>
      <c r="AO42" s="280">
        <f>AK42+AH42+AE42+AB42+Y42+V42+S42+P42+M42+J42+G42+D42</f>
        <v>21</v>
      </c>
      <c r="AP42" s="81"/>
      <c r="AQ42" s="302">
        <v>1</v>
      </c>
      <c r="AR42" s="41"/>
    </row>
    <row r="43" spans="2:44" x14ac:dyDescent="0.2">
      <c r="B43" s="299"/>
      <c r="C43" s="300"/>
      <c r="D43" s="54"/>
      <c r="E43" s="55"/>
      <c r="F43" s="56"/>
      <c r="G43" s="244">
        <v>3</v>
      </c>
      <c r="H43" s="245"/>
      <c r="I43" s="246">
        <v>1</v>
      </c>
      <c r="J43" s="244">
        <v>3</v>
      </c>
      <c r="K43" s="245"/>
      <c r="L43" s="246">
        <v>2</v>
      </c>
      <c r="M43" s="244">
        <v>3</v>
      </c>
      <c r="N43" s="245"/>
      <c r="O43" s="246">
        <v>2</v>
      </c>
      <c r="P43" s="244">
        <v>3</v>
      </c>
      <c r="Q43" s="245"/>
      <c r="R43" s="246">
        <v>2</v>
      </c>
      <c r="S43" s="244">
        <v>3</v>
      </c>
      <c r="T43" s="245"/>
      <c r="U43" s="246">
        <v>1</v>
      </c>
      <c r="V43" s="244">
        <v>2</v>
      </c>
      <c r="W43" s="245"/>
      <c r="X43" s="246">
        <v>3</v>
      </c>
      <c r="Y43" s="244">
        <v>3</v>
      </c>
      <c r="Z43" s="245"/>
      <c r="AA43" s="246">
        <v>0</v>
      </c>
      <c r="AB43" s="244">
        <v>3</v>
      </c>
      <c r="AC43" s="245"/>
      <c r="AD43" s="246">
        <v>1</v>
      </c>
      <c r="AE43" s="244">
        <v>3</v>
      </c>
      <c r="AF43" s="245"/>
      <c r="AG43" s="246">
        <v>1</v>
      </c>
      <c r="AH43" s="244">
        <v>3</v>
      </c>
      <c r="AI43" s="245"/>
      <c r="AJ43" s="246">
        <v>0</v>
      </c>
      <c r="AK43" s="244">
        <v>3</v>
      </c>
      <c r="AL43" s="245"/>
      <c r="AM43" s="246">
        <v>1</v>
      </c>
      <c r="AN43" s="53"/>
      <c r="AO43" s="295"/>
      <c r="AP43" s="82"/>
      <c r="AQ43" s="303"/>
      <c r="AR43" s="41"/>
    </row>
    <row r="44" spans="2:44" x14ac:dyDescent="0.2">
      <c r="B44" s="298">
        <v>2</v>
      </c>
      <c r="C44" s="300" t="s">
        <v>201</v>
      </c>
      <c r="D44" s="280">
        <v>1</v>
      </c>
      <c r="E44" s="281"/>
      <c r="F44" s="282"/>
      <c r="G44" s="290"/>
      <c r="H44" s="291"/>
      <c r="I44" s="292"/>
      <c r="J44" s="280">
        <v>1</v>
      </c>
      <c r="K44" s="281"/>
      <c r="L44" s="282"/>
      <c r="M44" s="280">
        <v>2</v>
      </c>
      <c r="N44" s="281"/>
      <c r="O44" s="282"/>
      <c r="P44" s="280">
        <v>2</v>
      </c>
      <c r="Q44" s="281"/>
      <c r="R44" s="282"/>
      <c r="S44" s="280">
        <v>2</v>
      </c>
      <c r="T44" s="281"/>
      <c r="U44" s="282"/>
      <c r="V44" s="280">
        <v>2</v>
      </c>
      <c r="W44" s="281"/>
      <c r="X44" s="282"/>
      <c r="Y44" s="280">
        <v>2</v>
      </c>
      <c r="Z44" s="281"/>
      <c r="AA44" s="282"/>
      <c r="AB44" s="280">
        <v>1</v>
      </c>
      <c r="AC44" s="281"/>
      <c r="AD44" s="282"/>
      <c r="AE44" s="280">
        <v>2</v>
      </c>
      <c r="AF44" s="281"/>
      <c r="AG44" s="282"/>
      <c r="AH44" s="280">
        <v>2</v>
      </c>
      <c r="AI44" s="281"/>
      <c r="AJ44" s="282"/>
      <c r="AK44" s="280">
        <v>2</v>
      </c>
      <c r="AL44" s="281"/>
      <c r="AM44" s="282"/>
      <c r="AN44" s="53"/>
      <c r="AO44" s="280">
        <f>AK44+AH44+AE44+AB44+Y44+V44+S44+P44+M44+J44+G44+D44</f>
        <v>19</v>
      </c>
      <c r="AP44" s="81"/>
      <c r="AQ44" s="302">
        <v>3</v>
      </c>
      <c r="AR44" s="41"/>
    </row>
    <row r="45" spans="2:44" x14ac:dyDescent="0.2">
      <c r="B45" s="299"/>
      <c r="C45" s="300"/>
      <c r="D45" s="244">
        <f>I43</f>
        <v>1</v>
      </c>
      <c r="E45" s="245" t="s">
        <v>30</v>
      </c>
      <c r="F45" s="246">
        <f>G43</f>
        <v>3</v>
      </c>
      <c r="G45" s="54"/>
      <c r="H45" s="55"/>
      <c r="I45" s="56"/>
      <c r="J45" s="244">
        <v>2</v>
      </c>
      <c r="K45" s="245"/>
      <c r="L45" s="246">
        <v>3</v>
      </c>
      <c r="M45" s="244">
        <v>1</v>
      </c>
      <c r="N45" s="245"/>
      <c r="O45" s="246">
        <v>3</v>
      </c>
      <c r="P45" s="244">
        <v>3</v>
      </c>
      <c r="Q45" s="245"/>
      <c r="R45" s="246">
        <v>2</v>
      </c>
      <c r="S45" s="244">
        <v>3</v>
      </c>
      <c r="T45" s="245"/>
      <c r="U45" s="246">
        <v>1</v>
      </c>
      <c r="V45" s="244">
        <v>3</v>
      </c>
      <c r="W45" s="245"/>
      <c r="X45" s="246">
        <v>0</v>
      </c>
      <c r="Y45" s="244">
        <v>3</v>
      </c>
      <c r="Z45" s="245"/>
      <c r="AA45" s="246">
        <v>0</v>
      </c>
      <c r="AB45" s="244">
        <v>1</v>
      </c>
      <c r="AC45" s="245">
        <v>1</v>
      </c>
      <c r="AD45" s="246">
        <v>3</v>
      </c>
      <c r="AE45" s="244">
        <v>3</v>
      </c>
      <c r="AF45" s="245"/>
      <c r="AG45" s="246">
        <v>1</v>
      </c>
      <c r="AH45" s="244">
        <v>3</v>
      </c>
      <c r="AI45" s="245"/>
      <c r="AJ45" s="246">
        <v>0</v>
      </c>
      <c r="AK45" s="244">
        <v>3</v>
      </c>
      <c r="AL45" s="245"/>
      <c r="AM45" s="246">
        <v>0</v>
      </c>
      <c r="AN45" s="53"/>
      <c r="AO45" s="295"/>
      <c r="AP45" s="82"/>
      <c r="AQ45" s="303"/>
      <c r="AR45" s="41"/>
    </row>
    <row r="46" spans="2:44" x14ac:dyDescent="0.2">
      <c r="B46" s="298">
        <v>3</v>
      </c>
      <c r="C46" s="300" t="s">
        <v>202</v>
      </c>
      <c r="D46" s="280">
        <v>1</v>
      </c>
      <c r="E46" s="281"/>
      <c r="F46" s="282"/>
      <c r="G46" s="280">
        <v>2</v>
      </c>
      <c r="H46" s="281"/>
      <c r="I46" s="282"/>
      <c r="J46" s="290"/>
      <c r="K46" s="291"/>
      <c r="L46" s="292"/>
      <c r="M46" s="280">
        <v>1</v>
      </c>
      <c r="N46" s="281"/>
      <c r="O46" s="282"/>
      <c r="P46" s="280">
        <v>2</v>
      </c>
      <c r="Q46" s="281"/>
      <c r="R46" s="282"/>
      <c r="S46" s="280">
        <v>2</v>
      </c>
      <c r="T46" s="281"/>
      <c r="U46" s="282"/>
      <c r="V46" s="280">
        <v>1</v>
      </c>
      <c r="W46" s="281"/>
      <c r="X46" s="282"/>
      <c r="Y46" s="280">
        <v>1</v>
      </c>
      <c r="Z46" s="281"/>
      <c r="AA46" s="282"/>
      <c r="AB46" s="280">
        <v>1</v>
      </c>
      <c r="AC46" s="281"/>
      <c r="AD46" s="282"/>
      <c r="AE46" s="280">
        <v>2</v>
      </c>
      <c r="AF46" s="281"/>
      <c r="AG46" s="282"/>
      <c r="AH46" s="280">
        <v>2</v>
      </c>
      <c r="AI46" s="281"/>
      <c r="AJ46" s="282"/>
      <c r="AK46" s="280">
        <v>2</v>
      </c>
      <c r="AL46" s="281"/>
      <c r="AM46" s="282"/>
      <c r="AN46" s="53"/>
      <c r="AO46" s="280">
        <f>AK46+AH46+AE46+AB46+Y46+V46+S46+P46+M46+J46+G46+D46</f>
        <v>17</v>
      </c>
      <c r="AP46" s="81">
        <v>2</v>
      </c>
      <c r="AQ46" s="302">
        <v>6</v>
      </c>
      <c r="AR46" s="41"/>
    </row>
    <row r="47" spans="2:44" x14ac:dyDescent="0.2">
      <c r="B47" s="299"/>
      <c r="C47" s="300"/>
      <c r="D47" s="244">
        <f>L43</f>
        <v>2</v>
      </c>
      <c r="E47" s="245" t="s">
        <v>30</v>
      </c>
      <c r="F47" s="246">
        <f>J43</f>
        <v>3</v>
      </c>
      <c r="G47" s="244">
        <f>L45</f>
        <v>3</v>
      </c>
      <c r="H47" s="245" t="s">
        <v>30</v>
      </c>
      <c r="I47" s="246">
        <f>J45</f>
        <v>2</v>
      </c>
      <c r="J47" s="54"/>
      <c r="K47" s="55"/>
      <c r="L47" s="56"/>
      <c r="M47" s="244">
        <v>1</v>
      </c>
      <c r="N47" s="245"/>
      <c r="O47" s="246">
        <v>3</v>
      </c>
      <c r="P47" s="244">
        <v>3</v>
      </c>
      <c r="Q47" s="245"/>
      <c r="R47" s="246">
        <v>2</v>
      </c>
      <c r="S47" s="244">
        <v>3</v>
      </c>
      <c r="T47" s="245"/>
      <c r="U47" s="246">
        <v>2</v>
      </c>
      <c r="V47" s="244">
        <v>2</v>
      </c>
      <c r="W47" s="245"/>
      <c r="X47" s="246">
        <v>3</v>
      </c>
      <c r="Y47" s="244">
        <v>2</v>
      </c>
      <c r="Z47" s="245"/>
      <c r="AA47" s="246">
        <v>3</v>
      </c>
      <c r="AB47" s="244">
        <v>1</v>
      </c>
      <c r="AC47" s="245"/>
      <c r="AD47" s="246">
        <v>3</v>
      </c>
      <c r="AE47" s="244">
        <v>3</v>
      </c>
      <c r="AF47" s="245"/>
      <c r="AG47" s="246">
        <v>1</v>
      </c>
      <c r="AH47" s="244">
        <v>3</v>
      </c>
      <c r="AI47" s="245"/>
      <c r="AJ47" s="246">
        <v>0</v>
      </c>
      <c r="AK47" s="244">
        <v>3</v>
      </c>
      <c r="AL47" s="245"/>
      <c r="AM47" s="246">
        <v>0</v>
      </c>
      <c r="AN47" s="53"/>
      <c r="AO47" s="295"/>
      <c r="AP47" s="82"/>
      <c r="AQ47" s="303"/>
      <c r="AR47" s="41"/>
    </row>
    <row r="48" spans="2:44" x14ac:dyDescent="0.2">
      <c r="B48" s="298">
        <v>4</v>
      </c>
      <c r="C48" s="300" t="s">
        <v>131</v>
      </c>
      <c r="D48" s="280">
        <v>1</v>
      </c>
      <c r="E48" s="281"/>
      <c r="F48" s="282"/>
      <c r="G48" s="280">
        <v>1</v>
      </c>
      <c r="H48" s="281"/>
      <c r="I48" s="282"/>
      <c r="J48" s="280">
        <v>2</v>
      </c>
      <c r="K48" s="281"/>
      <c r="L48" s="282"/>
      <c r="M48" s="290"/>
      <c r="N48" s="291"/>
      <c r="O48" s="292"/>
      <c r="P48" s="280">
        <v>1</v>
      </c>
      <c r="Q48" s="281"/>
      <c r="R48" s="282"/>
      <c r="S48" s="280">
        <v>2</v>
      </c>
      <c r="T48" s="281"/>
      <c r="U48" s="282"/>
      <c r="V48" s="280">
        <v>2</v>
      </c>
      <c r="W48" s="281"/>
      <c r="X48" s="282"/>
      <c r="Y48" s="280">
        <v>1</v>
      </c>
      <c r="Z48" s="281"/>
      <c r="AA48" s="282"/>
      <c r="AB48" s="280">
        <v>1</v>
      </c>
      <c r="AC48" s="281"/>
      <c r="AD48" s="282"/>
      <c r="AE48" s="280">
        <v>2</v>
      </c>
      <c r="AF48" s="281"/>
      <c r="AG48" s="282"/>
      <c r="AH48" s="280">
        <v>2</v>
      </c>
      <c r="AI48" s="281"/>
      <c r="AJ48" s="282"/>
      <c r="AK48" s="280">
        <v>2</v>
      </c>
      <c r="AL48" s="281"/>
      <c r="AM48" s="282"/>
      <c r="AN48" s="53"/>
      <c r="AO48" s="280">
        <f>AK48+AH48+AE48+AB48+Y48+V48+S48+P48+M48+J48+G48+D48</f>
        <v>17</v>
      </c>
      <c r="AP48" s="81">
        <v>3</v>
      </c>
      <c r="AQ48" s="302">
        <v>5</v>
      </c>
      <c r="AR48" s="41"/>
    </row>
    <row r="49" spans="2:44" x14ac:dyDescent="0.2">
      <c r="B49" s="299"/>
      <c r="C49" s="300"/>
      <c r="D49" s="244">
        <f>O43</f>
        <v>2</v>
      </c>
      <c r="E49" s="245" t="s">
        <v>30</v>
      </c>
      <c r="F49" s="246">
        <f>M43</f>
        <v>3</v>
      </c>
      <c r="G49" s="244">
        <f>O43</f>
        <v>2</v>
      </c>
      <c r="H49" s="245" t="s">
        <v>30</v>
      </c>
      <c r="I49" s="246">
        <f>M43</f>
        <v>3</v>
      </c>
      <c r="J49" s="244">
        <f>O47</f>
        <v>3</v>
      </c>
      <c r="K49" s="245" t="s">
        <v>30</v>
      </c>
      <c r="L49" s="246">
        <f>M47</f>
        <v>1</v>
      </c>
      <c r="M49" s="54"/>
      <c r="N49" s="55"/>
      <c r="O49" s="56"/>
      <c r="P49" s="244">
        <v>1</v>
      </c>
      <c r="Q49" s="245"/>
      <c r="R49" s="246">
        <v>3</v>
      </c>
      <c r="S49" s="244">
        <v>3</v>
      </c>
      <c r="T49" s="245"/>
      <c r="U49" s="246">
        <v>1</v>
      </c>
      <c r="V49" s="244">
        <v>3</v>
      </c>
      <c r="W49" s="245"/>
      <c r="X49" s="246">
        <v>0</v>
      </c>
      <c r="Y49" s="244">
        <v>2</v>
      </c>
      <c r="Z49" s="245"/>
      <c r="AA49" s="246">
        <v>3</v>
      </c>
      <c r="AB49" s="244">
        <v>0</v>
      </c>
      <c r="AC49" s="245"/>
      <c r="AD49" s="246">
        <v>3</v>
      </c>
      <c r="AE49" s="244">
        <v>3</v>
      </c>
      <c r="AF49" s="245"/>
      <c r="AG49" s="246">
        <v>2</v>
      </c>
      <c r="AH49" s="244">
        <v>3</v>
      </c>
      <c r="AI49" s="245"/>
      <c r="AJ49" s="246">
        <v>0</v>
      </c>
      <c r="AK49" s="244">
        <v>3</v>
      </c>
      <c r="AL49" s="245"/>
      <c r="AM49" s="246">
        <v>1</v>
      </c>
      <c r="AN49" s="53"/>
      <c r="AO49" s="295"/>
      <c r="AP49" s="82"/>
      <c r="AQ49" s="303"/>
      <c r="AR49" s="41"/>
    </row>
    <row r="50" spans="2:44" x14ac:dyDescent="0.2">
      <c r="B50" s="298">
        <v>5</v>
      </c>
      <c r="C50" s="300" t="s">
        <v>132</v>
      </c>
      <c r="D50" s="280">
        <v>1</v>
      </c>
      <c r="E50" s="281"/>
      <c r="F50" s="282"/>
      <c r="G50" s="280">
        <v>1</v>
      </c>
      <c r="H50" s="281"/>
      <c r="I50" s="282"/>
      <c r="J50" s="280">
        <v>1</v>
      </c>
      <c r="K50" s="281"/>
      <c r="L50" s="282"/>
      <c r="M50" s="280">
        <v>2</v>
      </c>
      <c r="N50" s="281"/>
      <c r="O50" s="282"/>
      <c r="P50" s="290"/>
      <c r="Q50" s="291"/>
      <c r="R50" s="292"/>
      <c r="S50" s="280">
        <v>2</v>
      </c>
      <c r="T50" s="281"/>
      <c r="U50" s="282"/>
      <c r="V50" s="280">
        <v>1</v>
      </c>
      <c r="W50" s="281"/>
      <c r="X50" s="282"/>
      <c r="Y50" s="280">
        <v>2</v>
      </c>
      <c r="Z50" s="281"/>
      <c r="AA50" s="282"/>
      <c r="AB50" s="280">
        <v>1</v>
      </c>
      <c r="AC50" s="281"/>
      <c r="AD50" s="282"/>
      <c r="AE50" s="280">
        <v>2</v>
      </c>
      <c r="AF50" s="281"/>
      <c r="AG50" s="282"/>
      <c r="AH50" s="280">
        <v>1</v>
      </c>
      <c r="AI50" s="281"/>
      <c r="AJ50" s="282"/>
      <c r="AK50" s="280">
        <v>2</v>
      </c>
      <c r="AL50" s="281"/>
      <c r="AM50" s="282"/>
      <c r="AN50" s="53"/>
      <c r="AO50" s="280">
        <f>AK50+AH50+AE50+AB50+Y50+V50+S50+P50+M50+J50+G50+D50</f>
        <v>16</v>
      </c>
      <c r="AP50" s="81"/>
      <c r="AQ50" s="302">
        <v>8</v>
      </c>
      <c r="AR50" s="41"/>
    </row>
    <row r="51" spans="2:44" x14ac:dyDescent="0.2">
      <c r="B51" s="299"/>
      <c r="C51" s="300"/>
      <c r="D51" s="244">
        <f>R43</f>
        <v>2</v>
      </c>
      <c r="E51" s="245" t="s">
        <v>30</v>
      </c>
      <c r="F51" s="246">
        <f>P43</f>
        <v>3</v>
      </c>
      <c r="G51" s="244">
        <f>R45</f>
        <v>2</v>
      </c>
      <c r="H51" s="245" t="s">
        <v>30</v>
      </c>
      <c r="I51" s="246">
        <f>P45</f>
        <v>3</v>
      </c>
      <c r="J51" s="244">
        <f>R47</f>
        <v>2</v>
      </c>
      <c r="K51" s="245" t="s">
        <v>30</v>
      </c>
      <c r="L51" s="246">
        <f>P47</f>
        <v>3</v>
      </c>
      <c r="M51" s="244">
        <f>R49</f>
        <v>3</v>
      </c>
      <c r="N51" s="245" t="s">
        <v>30</v>
      </c>
      <c r="O51" s="246">
        <f>P49</f>
        <v>1</v>
      </c>
      <c r="P51" s="54"/>
      <c r="Q51" s="55"/>
      <c r="R51" s="56"/>
      <c r="S51" s="244">
        <v>3</v>
      </c>
      <c r="T51" s="245"/>
      <c r="U51" s="246">
        <v>2</v>
      </c>
      <c r="V51" s="244">
        <v>1</v>
      </c>
      <c r="W51" s="245"/>
      <c r="X51" s="246">
        <v>3</v>
      </c>
      <c r="Y51" s="244">
        <v>3</v>
      </c>
      <c r="Z51" s="245"/>
      <c r="AA51" s="246">
        <v>2</v>
      </c>
      <c r="AB51" s="244">
        <v>2</v>
      </c>
      <c r="AC51" s="245"/>
      <c r="AD51" s="246">
        <v>3</v>
      </c>
      <c r="AE51" s="244">
        <v>3</v>
      </c>
      <c r="AF51" s="245"/>
      <c r="AG51" s="246">
        <v>1</v>
      </c>
      <c r="AH51" s="244">
        <v>1</v>
      </c>
      <c r="AI51" s="245"/>
      <c r="AJ51" s="246">
        <v>3</v>
      </c>
      <c r="AK51" s="244">
        <v>3</v>
      </c>
      <c r="AL51" s="245"/>
      <c r="AM51" s="246">
        <v>0</v>
      </c>
      <c r="AN51" s="53"/>
      <c r="AO51" s="295"/>
      <c r="AP51" s="82"/>
      <c r="AQ51" s="303"/>
      <c r="AR51" s="41"/>
    </row>
    <row r="52" spans="2:44" x14ac:dyDescent="0.2">
      <c r="B52" s="298">
        <v>6</v>
      </c>
      <c r="C52" s="300" t="s">
        <v>203</v>
      </c>
      <c r="D52" s="280">
        <v>1</v>
      </c>
      <c r="E52" s="281"/>
      <c r="F52" s="282"/>
      <c r="G52" s="280">
        <v>1</v>
      </c>
      <c r="H52" s="281"/>
      <c r="I52" s="282"/>
      <c r="J52" s="280">
        <v>1</v>
      </c>
      <c r="K52" s="281"/>
      <c r="L52" s="282"/>
      <c r="M52" s="280">
        <v>1</v>
      </c>
      <c r="N52" s="281"/>
      <c r="O52" s="282"/>
      <c r="P52" s="280">
        <v>1</v>
      </c>
      <c r="Q52" s="281"/>
      <c r="R52" s="282"/>
      <c r="S52" s="290"/>
      <c r="T52" s="291"/>
      <c r="U52" s="292"/>
      <c r="V52" s="280">
        <v>2</v>
      </c>
      <c r="W52" s="281"/>
      <c r="X52" s="282"/>
      <c r="Y52" s="280">
        <v>1</v>
      </c>
      <c r="Z52" s="281"/>
      <c r="AA52" s="282"/>
      <c r="AB52" s="280">
        <v>1</v>
      </c>
      <c r="AC52" s="281"/>
      <c r="AD52" s="282"/>
      <c r="AE52" s="280">
        <v>2</v>
      </c>
      <c r="AF52" s="281"/>
      <c r="AG52" s="282"/>
      <c r="AH52" s="280">
        <v>1</v>
      </c>
      <c r="AI52" s="281"/>
      <c r="AJ52" s="282"/>
      <c r="AK52" s="280">
        <v>2</v>
      </c>
      <c r="AL52" s="281"/>
      <c r="AM52" s="282"/>
      <c r="AN52" s="53"/>
      <c r="AO52" s="280">
        <f>AK52+AH52+AE52+AB52+Y52+V52+S52+P52+M52+J52+G52+D52</f>
        <v>14</v>
      </c>
      <c r="AP52" s="81"/>
      <c r="AQ52" s="302">
        <v>10</v>
      </c>
      <c r="AR52" s="41"/>
    </row>
    <row r="53" spans="2:44" x14ac:dyDescent="0.2">
      <c r="B53" s="299"/>
      <c r="C53" s="300"/>
      <c r="D53" s="244">
        <f>U43</f>
        <v>1</v>
      </c>
      <c r="E53" s="245" t="s">
        <v>30</v>
      </c>
      <c r="F53" s="246">
        <f>S43</f>
        <v>3</v>
      </c>
      <c r="G53" s="244">
        <f>U45</f>
        <v>1</v>
      </c>
      <c r="H53" s="245" t="s">
        <v>30</v>
      </c>
      <c r="I53" s="246">
        <f>S45</f>
        <v>3</v>
      </c>
      <c r="J53" s="244">
        <f>U47</f>
        <v>2</v>
      </c>
      <c r="K53" s="245" t="s">
        <v>30</v>
      </c>
      <c r="L53" s="246">
        <f>S47</f>
        <v>3</v>
      </c>
      <c r="M53" s="244">
        <f>U49</f>
        <v>1</v>
      </c>
      <c r="N53" s="245" t="s">
        <v>30</v>
      </c>
      <c r="O53" s="246">
        <f>S49</f>
        <v>3</v>
      </c>
      <c r="P53" s="244">
        <f>U51</f>
        <v>2</v>
      </c>
      <c r="Q53" s="245" t="s">
        <v>30</v>
      </c>
      <c r="R53" s="246">
        <f>S51</f>
        <v>3</v>
      </c>
      <c r="S53" s="54"/>
      <c r="T53" s="55"/>
      <c r="U53" s="56"/>
      <c r="V53" s="244">
        <v>3</v>
      </c>
      <c r="W53" s="245"/>
      <c r="X53" s="246">
        <v>2</v>
      </c>
      <c r="Y53" s="244">
        <v>1</v>
      </c>
      <c r="Z53" s="245"/>
      <c r="AA53" s="246">
        <v>3</v>
      </c>
      <c r="AB53" s="244">
        <v>2</v>
      </c>
      <c r="AC53" s="245"/>
      <c r="AD53" s="246">
        <v>3</v>
      </c>
      <c r="AE53" s="244">
        <v>3</v>
      </c>
      <c r="AF53" s="245"/>
      <c r="AG53" s="246">
        <v>2</v>
      </c>
      <c r="AH53" s="244">
        <v>2</v>
      </c>
      <c r="AI53" s="245"/>
      <c r="AJ53" s="246">
        <v>3</v>
      </c>
      <c r="AK53" s="244">
        <v>3</v>
      </c>
      <c r="AL53" s="245"/>
      <c r="AM53" s="246">
        <v>0</v>
      </c>
      <c r="AN53" s="53"/>
      <c r="AO53" s="295"/>
      <c r="AP53" s="82"/>
      <c r="AQ53" s="303"/>
      <c r="AR53" s="41"/>
    </row>
    <row r="54" spans="2:44" x14ac:dyDescent="0.2">
      <c r="B54" s="298">
        <v>7</v>
      </c>
      <c r="C54" s="300" t="s">
        <v>204</v>
      </c>
      <c r="D54" s="280">
        <v>2</v>
      </c>
      <c r="E54" s="281"/>
      <c r="F54" s="282"/>
      <c r="G54" s="280">
        <v>1</v>
      </c>
      <c r="H54" s="281"/>
      <c r="I54" s="282"/>
      <c r="J54" s="280">
        <v>2</v>
      </c>
      <c r="K54" s="281"/>
      <c r="L54" s="282"/>
      <c r="M54" s="280">
        <v>1</v>
      </c>
      <c r="N54" s="281"/>
      <c r="O54" s="282"/>
      <c r="P54" s="280">
        <v>2</v>
      </c>
      <c r="Q54" s="281"/>
      <c r="R54" s="282"/>
      <c r="S54" s="280">
        <v>1</v>
      </c>
      <c r="T54" s="281"/>
      <c r="U54" s="282"/>
      <c r="V54" s="290"/>
      <c r="W54" s="291"/>
      <c r="X54" s="292"/>
      <c r="Y54" s="280">
        <v>1</v>
      </c>
      <c r="Z54" s="281"/>
      <c r="AA54" s="282"/>
      <c r="AB54" s="280">
        <v>1</v>
      </c>
      <c r="AC54" s="281"/>
      <c r="AD54" s="282"/>
      <c r="AE54" s="280">
        <v>2</v>
      </c>
      <c r="AF54" s="281"/>
      <c r="AG54" s="282"/>
      <c r="AH54" s="280">
        <v>1</v>
      </c>
      <c r="AI54" s="281"/>
      <c r="AJ54" s="282"/>
      <c r="AK54" s="280">
        <v>2</v>
      </c>
      <c r="AL54" s="281"/>
      <c r="AM54" s="282"/>
      <c r="AN54" s="53"/>
      <c r="AO54" s="280">
        <f>AK54+AH54+AE54+AB54+Y54+V54+S54+P54+M54+J54+G54+D54</f>
        <v>16</v>
      </c>
      <c r="AP54" s="81"/>
      <c r="AQ54" s="302">
        <v>7</v>
      </c>
      <c r="AR54" s="41"/>
    </row>
    <row r="55" spans="2:44" x14ac:dyDescent="0.2">
      <c r="B55" s="299"/>
      <c r="C55" s="300"/>
      <c r="D55" s="244">
        <f>X43</f>
        <v>3</v>
      </c>
      <c r="E55" s="245" t="s">
        <v>30</v>
      </c>
      <c r="F55" s="246">
        <f>V43</f>
        <v>2</v>
      </c>
      <c r="G55" s="244">
        <f>X45</f>
        <v>0</v>
      </c>
      <c r="H55" s="245" t="s">
        <v>30</v>
      </c>
      <c r="I55" s="246">
        <f>V45</f>
        <v>3</v>
      </c>
      <c r="J55" s="244">
        <f>X47</f>
        <v>3</v>
      </c>
      <c r="K55" s="245" t="s">
        <v>30</v>
      </c>
      <c r="L55" s="246">
        <f>V47</f>
        <v>2</v>
      </c>
      <c r="M55" s="244">
        <f>X49</f>
        <v>0</v>
      </c>
      <c r="N55" s="245" t="s">
        <v>30</v>
      </c>
      <c r="O55" s="246">
        <f>V49</f>
        <v>3</v>
      </c>
      <c r="P55" s="244">
        <f>X51</f>
        <v>3</v>
      </c>
      <c r="Q55" s="245" t="s">
        <v>30</v>
      </c>
      <c r="R55" s="246">
        <f>V51</f>
        <v>1</v>
      </c>
      <c r="S55" s="244">
        <f>X53</f>
        <v>2</v>
      </c>
      <c r="T55" s="245" t="s">
        <v>30</v>
      </c>
      <c r="U55" s="246">
        <f>V53</f>
        <v>3</v>
      </c>
      <c r="V55" s="54"/>
      <c r="W55" s="55"/>
      <c r="X55" s="56"/>
      <c r="Y55" s="244">
        <v>2</v>
      </c>
      <c r="Z55" s="245"/>
      <c r="AA55" s="246">
        <v>3</v>
      </c>
      <c r="AB55" s="244">
        <v>1</v>
      </c>
      <c r="AC55" s="245"/>
      <c r="AD55" s="246">
        <v>3</v>
      </c>
      <c r="AE55" s="244">
        <v>3</v>
      </c>
      <c r="AF55" s="245"/>
      <c r="AG55" s="246">
        <v>0</v>
      </c>
      <c r="AH55" s="244">
        <v>0</v>
      </c>
      <c r="AI55" s="245"/>
      <c r="AJ55" s="246">
        <v>3</v>
      </c>
      <c r="AK55" s="244">
        <v>3</v>
      </c>
      <c r="AL55" s="245"/>
      <c r="AM55" s="246">
        <v>2</v>
      </c>
      <c r="AN55" s="53"/>
      <c r="AO55" s="295"/>
      <c r="AP55" s="82"/>
      <c r="AQ55" s="303"/>
      <c r="AR55" s="41"/>
    </row>
    <row r="56" spans="2:44" x14ac:dyDescent="0.2">
      <c r="B56" s="298">
        <v>8</v>
      </c>
      <c r="C56" s="300" t="s">
        <v>205</v>
      </c>
      <c r="D56" s="280">
        <v>1</v>
      </c>
      <c r="E56" s="281"/>
      <c r="F56" s="282"/>
      <c r="G56" s="280">
        <v>1</v>
      </c>
      <c r="H56" s="281"/>
      <c r="I56" s="282"/>
      <c r="J56" s="280">
        <v>2</v>
      </c>
      <c r="K56" s="281"/>
      <c r="L56" s="282"/>
      <c r="M56" s="280">
        <v>2</v>
      </c>
      <c r="N56" s="281"/>
      <c r="O56" s="282"/>
      <c r="P56" s="280">
        <v>1</v>
      </c>
      <c r="Q56" s="281"/>
      <c r="R56" s="282"/>
      <c r="S56" s="280">
        <v>2</v>
      </c>
      <c r="T56" s="281"/>
      <c r="U56" s="282"/>
      <c r="V56" s="280">
        <v>2</v>
      </c>
      <c r="W56" s="281"/>
      <c r="X56" s="282"/>
      <c r="Y56" s="290"/>
      <c r="Z56" s="291"/>
      <c r="AA56" s="292"/>
      <c r="AB56" s="280">
        <v>1</v>
      </c>
      <c r="AC56" s="281"/>
      <c r="AD56" s="282"/>
      <c r="AE56" s="280">
        <v>2</v>
      </c>
      <c r="AF56" s="281"/>
      <c r="AG56" s="282"/>
      <c r="AH56" s="280">
        <v>2</v>
      </c>
      <c r="AI56" s="281"/>
      <c r="AJ56" s="282"/>
      <c r="AK56" s="280">
        <v>1</v>
      </c>
      <c r="AL56" s="281"/>
      <c r="AM56" s="282"/>
      <c r="AN56" s="53"/>
      <c r="AO56" s="280">
        <f>AK56+AH56+AE56+AB56+Y56+V56+S56+P56+M56+J56+G56+D56</f>
        <v>17</v>
      </c>
      <c r="AP56" s="83">
        <v>4</v>
      </c>
      <c r="AQ56" s="302">
        <v>4</v>
      </c>
      <c r="AR56" s="41"/>
    </row>
    <row r="57" spans="2:44" x14ac:dyDescent="0.2">
      <c r="B57" s="299"/>
      <c r="C57" s="300"/>
      <c r="D57" s="244">
        <f>AA43</f>
        <v>0</v>
      </c>
      <c r="E57" s="245" t="s">
        <v>30</v>
      </c>
      <c r="F57" s="246">
        <f>Y43</f>
        <v>3</v>
      </c>
      <c r="G57" s="244">
        <f>AA45</f>
        <v>0</v>
      </c>
      <c r="H57" s="245" t="s">
        <v>30</v>
      </c>
      <c r="I57" s="246">
        <f>Y45</f>
        <v>3</v>
      </c>
      <c r="J57" s="244">
        <f>AA47</f>
        <v>3</v>
      </c>
      <c r="K57" s="245" t="s">
        <v>30</v>
      </c>
      <c r="L57" s="246">
        <f>Y47</f>
        <v>2</v>
      </c>
      <c r="M57" s="244">
        <f>AA49</f>
        <v>3</v>
      </c>
      <c r="N57" s="245" t="s">
        <v>30</v>
      </c>
      <c r="O57" s="246">
        <f>Y49</f>
        <v>2</v>
      </c>
      <c r="P57" s="244">
        <f>AA51</f>
        <v>2</v>
      </c>
      <c r="Q57" s="245" t="s">
        <v>30</v>
      </c>
      <c r="R57" s="246">
        <f>Y51</f>
        <v>3</v>
      </c>
      <c r="S57" s="244">
        <f>AA53</f>
        <v>3</v>
      </c>
      <c r="T57" s="245" t="s">
        <v>30</v>
      </c>
      <c r="U57" s="246">
        <f>Y53</f>
        <v>1</v>
      </c>
      <c r="V57" s="244">
        <f>AA55</f>
        <v>3</v>
      </c>
      <c r="W57" s="245" t="s">
        <v>30</v>
      </c>
      <c r="X57" s="246">
        <f>Y55</f>
        <v>2</v>
      </c>
      <c r="Y57" s="54"/>
      <c r="Z57" s="55"/>
      <c r="AA57" s="56"/>
      <c r="AB57" s="244">
        <v>0</v>
      </c>
      <c r="AC57" s="245"/>
      <c r="AD57" s="246">
        <v>3</v>
      </c>
      <c r="AE57" s="244">
        <v>3</v>
      </c>
      <c r="AF57" s="245"/>
      <c r="AG57" s="246">
        <v>2</v>
      </c>
      <c r="AH57" s="244">
        <v>3</v>
      </c>
      <c r="AI57" s="245"/>
      <c r="AJ57" s="246">
        <v>2</v>
      </c>
      <c r="AK57" s="244">
        <v>0</v>
      </c>
      <c r="AL57" s="245"/>
      <c r="AM57" s="246">
        <v>3</v>
      </c>
      <c r="AN57" s="53"/>
      <c r="AO57" s="295"/>
      <c r="AP57" s="84"/>
      <c r="AQ57" s="303"/>
      <c r="AR57" s="41"/>
    </row>
    <row r="58" spans="2:44" x14ac:dyDescent="0.2">
      <c r="B58" s="298">
        <v>9</v>
      </c>
      <c r="C58" s="300" t="s">
        <v>136</v>
      </c>
      <c r="D58" s="280">
        <v>1</v>
      </c>
      <c r="E58" s="281"/>
      <c r="F58" s="282"/>
      <c r="G58" s="280">
        <v>2</v>
      </c>
      <c r="H58" s="281"/>
      <c r="I58" s="282"/>
      <c r="J58" s="280">
        <v>2</v>
      </c>
      <c r="K58" s="281"/>
      <c r="L58" s="282"/>
      <c r="M58" s="280">
        <v>2</v>
      </c>
      <c r="N58" s="281"/>
      <c r="O58" s="282"/>
      <c r="P58" s="280">
        <v>2</v>
      </c>
      <c r="Q58" s="281"/>
      <c r="R58" s="282"/>
      <c r="S58" s="280">
        <v>2</v>
      </c>
      <c r="T58" s="281"/>
      <c r="U58" s="282"/>
      <c r="V58" s="280">
        <v>2</v>
      </c>
      <c r="W58" s="281"/>
      <c r="X58" s="282"/>
      <c r="Y58" s="280">
        <v>2</v>
      </c>
      <c r="Z58" s="281"/>
      <c r="AA58" s="282"/>
      <c r="AB58" s="290"/>
      <c r="AC58" s="291"/>
      <c r="AD58" s="292"/>
      <c r="AE58" s="280">
        <v>2</v>
      </c>
      <c r="AF58" s="281"/>
      <c r="AG58" s="282"/>
      <c r="AH58" s="280">
        <v>2</v>
      </c>
      <c r="AI58" s="281"/>
      <c r="AJ58" s="282"/>
      <c r="AK58" s="280">
        <v>2</v>
      </c>
      <c r="AL58" s="281"/>
      <c r="AM58" s="282"/>
      <c r="AN58" s="53"/>
      <c r="AO58" s="280">
        <f>AK58+AH58+AE58+AB58+Y58+V58+S58+P58+M58+J58+G58+D58</f>
        <v>21</v>
      </c>
      <c r="AP58" s="83"/>
      <c r="AQ58" s="302">
        <v>2</v>
      </c>
      <c r="AR58" s="41"/>
    </row>
    <row r="59" spans="2:44" x14ac:dyDescent="0.2">
      <c r="B59" s="299"/>
      <c r="C59" s="300"/>
      <c r="D59" s="244">
        <f>AD43</f>
        <v>1</v>
      </c>
      <c r="E59" s="245" t="s">
        <v>30</v>
      </c>
      <c r="F59" s="246">
        <f>AB43</f>
        <v>3</v>
      </c>
      <c r="G59" s="244">
        <f>AD45</f>
        <v>3</v>
      </c>
      <c r="H59" s="245" t="s">
        <v>30</v>
      </c>
      <c r="I59" s="246">
        <f>AB45</f>
        <v>1</v>
      </c>
      <c r="J59" s="244">
        <f>AD47</f>
        <v>3</v>
      </c>
      <c r="K59" s="245" t="s">
        <v>30</v>
      </c>
      <c r="L59" s="246">
        <f>AB47</f>
        <v>1</v>
      </c>
      <c r="M59" s="244">
        <f>AD49</f>
        <v>3</v>
      </c>
      <c r="N59" s="245" t="s">
        <v>30</v>
      </c>
      <c r="O59" s="246">
        <f>AB49</f>
        <v>0</v>
      </c>
      <c r="P59" s="244">
        <f>AD51</f>
        <v>3</v>
      </c>
      <c r="Q59" s="245" t="s">
        <v>30</v>
      </c>
      <c r="R59" s="246">
        <f>AB51</f>
        <v>2</v>
      </c>
      <c r="S59" s="244">
        <f>AD53</f>
        <v>3</v>
      </c>
      <c r="T59" s="245" t="s">
        <v>30</v>
      </c>
      <c r="U59" s="246">
        <f>AB53</f>
        <v>2</v>
      </c>
      <c r="V59" s="244">
        <f>AD55</f>
        <v>3</v>
      </c>
      <c r="W59" s="245" t="s">
        <v>30</v>
      </c>
      <c r="X59" s="246">
        <f>AB55</f>
        <v>1</v>
      </c>
      <c r="Y59" s="244">
        <f>AD57</f>
        <v>3</v>
      </c>
      <c r="Z59" s="245" t="s">
        <v>30</v>
      </c>
      <c r="AA59" s="246">
        <f>AB57</f>
        <v>0</v>
      </c>
      <c r="AB59" s="54"/>
      <c r="AC59" s="55"/>
      <c r="AD59" s="56"/>
      <c r="AE59" s="244">
        <v>3</v>
      </c>
      <c r="AF59" s="245"/>
      <c r="AG59" s="246">
        <v>2</v>
      </c>
      <c r="AH59" s="244">
        <v>3</v>
      </c>
      <c r="AI59" s="245"/>
      <c r="AJ59" s="246">
        <v>1</v>
      </c>
      <c r="AK59" s="244">
        <v>3</v>
      </c>
      <c r="AL59" s="245"/>
      <c r="AM59" s="246">
        <v>0</v>
      </c>
      <c r="AN59" s="53"/>
      <c r="AO59" s="295"/>
      <c r="AP59" s="84"/>
      <c r="AQ59" s="303"/>
      <c r="AR59" s="41"/>
    </row>
    <row r="60" spans="2:44" x14ac:dyDescent="0.2">
      <c r="B60" s="298">
        <v>10</v>
      </c>
      <c r="C60" s="300" t="s">
        <v>206</v>
      </c>
      <c r="D60" s="280">
        <v>1</v>
      </c>
      <c r="E60" s="281"/>
      <c r="F60" s="282"/>
      <c r="G60" s="280">
        <v>1</v>
      </c>
      <c r="H60" s="281"/>
      <c r="I60" s="282"/>
      <c r="J60" s="280">
        <v>1</v>
      </c>
      <c r="K60" s="281"/>
      <c r="L60" s="282"/>
      <c r="M60" s="280">
        <v>1</v>
      </c>
      <c r="N60" s="281"/>
      <c r="O60" s="282"/>
      <c r="P60" s="280">
        <v>1</v>
      </c>
      <c r="Q60" s="281"/>
      <c r="R60" s="282"/>
      <c r="S60" s="280">
        <v>1</v>
      </c>
      <c r="T60" s="281"/>
      <c r="U60" s="282"/>
      <c r="V60" s="280">
        <v>1</v>
      </c>
      <c r="W60" s="281"/>
      <c r="X60" s="282"/>
      <c r="Y60" s="280">
        <v>1</v>
      </c>
      <c r="Z60" s="281"/>
      <c r="AA60" s="282"/>
      <c r="AB60" s="280">
        <v>1</v>
      </c>
      <c r="AC60" s="281"/>
      <c r="AD60" s="282"/>
      <c r="AE60" s="290"/>
      <c r="AF60" s="291"/>
      <c r="AG60" s="292"/>
      <c r="AH60" s="280">
        <v>1</v>
      </c>
      <c r="AI60" s="281"/>
      <c r="AJ60" s="282"/>
      <c r="AK60" s="280">
        <v>2</v>
      </c>
      <c r="AL60" s="281"/>
      <c r="AM60" s="282"/>
      <c r="AN60" s="53"/>
      <c r="AO60" s="280">
        <f>AK60+AH60+AE60+AB60+Y60+V60+S60+P60+M60+J60+G60+D60</f>
        <v>12</v>
      </c>
      <c r="AP60" s="83"/>
      <c r="AQ60" s="302">
        <v>12</v>
      </c>
      <c r="AR60" s="41"/>
    </row>
    <row r="61" spans="2:44" x14ac:dyDescent="0.2">
      <c r="B61" s="299"/>
      <c r="C61" s="300"/>
      <c r="D61" s="244">
        <f>AG43</f>
        <v>1</v>
      </c>
      <c r="E61" s="245" t="s">
        <v>30</v>
      </c>
      <c r="F61" s="246">
        <f>AE43</f>
        <v>3</v>
      </c>
      <c r="G61" s="244">
        <f>AG45</f>
        <v>1</v>
      </c>
      <c r="H61" s="245" t="s">
        <v>30</v>
      </c>
      <c r="I61" s="246">
        <f>AE45</f>
        <v>3</v>
      </c>
      <c r="J61" s="244">
        <f>AG47</f>
        <v>1</v>
      </c>
      <c r="K61" s="245" t="s">
        <v>30</v>
      </c>
      <c r="L61" s="246">
        <f>AE47</f>
        <v>3</v>
      </c>
      <c r="M61" s="244">
        <f>AG49</f>
        <v>2</v>
      </c>
      <c r="N61" s="245" t="s">
        <v>30</v>
      </c>
      <c r="O61" s="246">
        <f>AE49</f>
        <v>3</v>
      </c>
      <c r="P61" s="244">
        <f>AG51</f>
        <v>1</v>
      </c>
      <c r="Q61" s="245" t="s">
        <v>30</v>
      </c>
      <c r="R61" s="246">
        <f>AE51</f>
        <v>3</v>
      </c>
      <c r="S61" s="244">
        <f>AG53</f>
        <v>2</v>
      </c>
      <c r="T61" s="245" t="s">
        <v>30</v>
      </c>
      <c r="U61" s="246">
        <f>AE53</f>
        <v>3</v>
      </c>
      <c r="V61" s="244">
        <f>AG55</f>
        <v>0</v>
      </c>
      <c r="W61" s="245" t="s">
        <v>30</v>
      </c>
      <c r="X61" s="246">
        <f>AE55</f>
        <v>3</v>
      </c>
      <c r="Y61" s="244">
        <f>AG57</f>
        <v>2</v>
      </c>
      <c r="Z61" s="245" t="s">
        <v>30</v>
      </c>
      <c r="AA61" s="246">
        <f>AE57</f>
        <v>3</v>
      </c>
      <c r="AB61" s="244">
        <f>AG59</f>
        <v>2</v>
      </c>
      <c r="AC61" s="245" t="s">
        <v>30</v>
      </c>
      <c r="AD61" s="246">
        <f>AE59</f>
        <v>3</v>
      </c>
      <c r="AE61" s="54"/>
      <c r="AF61" s="55"/>
      <c r="AG61" s="56"/>
      <c r="AH61" s="244">
        <v>1</v>
      </c>
      <c r="AI61" s="245"/>
      <c r="AJ61" s="246">
        <v>3</v>
      </c>
      <c r="AK61" s="244">
        <v>3</v>
      </c>
      <c r="AL61" s="245"/>
      <c r="AM61" s="246">
        <v>0</v>
      </c>
      <c r="AN61" s="53"/>
      <c r="AO61" s="295"/>
      <c r="AP61" s="84"/>
      <c r="AQ61" s="303"/>
      <c r="AR61" s="41"/>
    </row>
    <row r="62" spans="2:44" x14ac:dyDescent="0.2">
      <c r="B62" s="298">
        <v>11</v>
      </c>
      <c r="C62" s="300" t="s">
        <v>207</v>
      </c>
      <c r="D62" s="280">
        <v>1</v>
      </c>
      <c r="E62" s="281"/>
      <c r="F62" s="282"/>
      <c r="G62" s="280">
        <v>1</v>
      </c>
      <c r="H62" s="281"/>
      <c r="I62" s="282"/>
      <c r="J62" s="280">
        <v>1</v>
      </c>
      <c r="K62" s="281"/>
      <c r="L62" s="282"/>
      <c r="M62" s="280">
        <v>1</v>
      </c>
      <c r="N62" s="281"/>
      <c r="O62" s="282"/>
      <c r="P62" s="280">
        <v>2</v>
      </c>
      <c r="Q62" s="281"/>
      <c r="R62" s="282"/>
      <c r="S62" s="280">
        <v>2</v>
      </c>
      <c r="T62" s="281"/>
      <c r="U62" s="282"/>
      <c r="V62" s="280">
        <v>2</v>
      </c>
      <c r="W62" s="281"/>
      <c r="X62" s="282"/>
      <c r="Y62" s="280">
        <v>1</v>
      </c>
      <c r="Z62" s="281"/>
      <c r="AA62" s="282"/>
      <c r="AB62" s="280">
        <v>1</v>
      </c>
      <c r="AC62" s="281"/>
      <c r="AD62" s="282"/>
      <c r="AE62" s="280">
        <v>2</v>
      </c>
      <c r="AF62" s="281"/>
      <c r="AG62" s="282"/>
      <c r="AH62" s="290"/>
      <c r="AI62" s="291"/>
      <c r="AJ62" s="292"/>
      <c r="AK62" s="280">
        <v>1</v>
      </c>
      <c r="AL62" s="281"/>
      <c r="AM62" s="282"/>
      <c r="AN62" s="53"/>
      <c r="AO62" s="280">
        <f>AK62+AH62+AE62+AB62+Y62+V62+S62+P62+M62+J62+G62+D62</f>
        <v>15</v>
      </c>
      <c r="AP62" s="83"/>
      <c r="AQ62" s="302">
        <v>9</v>
      </c>
      <c r="AR62" s="41"/>
    </row>
    <row r="63" spans="2:44" x14ac:dyDescent="0.2">
      <c r="B63" s="299"/>
      <c r="C63" s="300"/>
      <c r="D63" s="244">
        <f>AJ43</f>
        <v>0</v>
      </c>
      <c r="E63" s="245" t="s">
        <v>30</v>
      </c>
      <c r="F63" s="246">
        <f>AH43</f>
        <v>3</v>
      </c>
      <c r="G63" s="244">
        <f>AJ45</f>
        <v>0</v>
      </c>
      <c r="H63" s="245" t="s">
        <v>30</v>
      </c>
      <c r="I63" s="246">
        <f>AH45</f>
        <v>3</v>
      </c>
      <c r="J63" s="244">
        <f>AJ47</f>
        <v>0</v>
      </c>
      <c r="K63" s="245" t="s">
        <v>30</v>
      </c>
      <c r="L63" s="246">
        <f>AH47</f>
        <v>3</v>
      </c>
      <c r="M63" s="244">
        <f>AJ49</f>
        <v>0</v>
      </c>
      <c r="N63" s="245" t="s">
        <v>30</v>
      </c>
      <c r="O63" s="246">
        <f>AH49</f>
        <v>3</v>
      </c>
      <c r="P63" s="244">
        <f>AJ51</f>
        <v>3</v>
      </c>
      <c r="Q63" s="245" t="s">
        <v>30</v>
      </c>
      <c r="R63" s="246">
        <f>AH51</f>
        <v>1</v>
      </c>
      <c r="S63" s="244">
        <f>AJ53</f>
        <v>3</v>
      </c>
      <c r="T63" s="245" t="s">
        <v>30</v>
      </c>
      <c r="U63" s="246">
        <f>AH53</f>
        <v>2</v>
      </c>
      <c r="V63" s="244">
        <f>AJ55</f>
        <v>3</v>
      </c>
      <c r="W63" s="245" t="s">
        <v>30</v>
      </c>
      <c r="X63" s="246">
        <f>AH55</f>
        <v>0</v>
      </c>
      <c r="Y63" s="244">
        <f>AJ57</f>
        <v>2</v>
      </c>
      <c r="Z63" s="245" t="s">
        <v>30</v>
      </c>
      <c r="AA63" s="246">
        <f>AH57</f>
        <v>3</v>
      </c>
      <c r="AB63" s="244">
        <f>AJ59</f>
        <v>1</v>
      </c>
      <c r="AC63" s="245" t="s">
        <v>30</v>
      </c>
      <c r="AD63" s="246">
        <f>AH59</f>
        <v>3</v>
      </c>
      <c r="AE63" s="244">
        <f>AJ61</f>
        <v>3</v>
      </c>
      <c r="AF63" s="245" t="s">
        <v>30</v>
      </c>
      <c r="AG63" s="246">
        <f>AH61</f>
        <v>1</v>
      </c>
      <c r="AH63" s="54"/>
      <c r="AI63" s="55"/>
      <c r="AJ63" s="56"/>
      <c r="AK63" s="244">
        <v>1</v>
      </c>
      <c r="AL63" s="245"/>
      <c r="AM63" s="246">
        <v>3</v>
      </c>
      <c r="AN63" s="53"/>
      <c r="AO63" s="295"/>
      <c r="AP63" s="84"/>
      <c r="AQ63" s="303"/>
      <c r="AR63" s="41"/>
    </row>
    <row r="64" spans="2:44" x14ac:dyDescent="0.2">
      <c r="B64" s="298">
        <v>12</v>
      </c>
      <c r="C64" s="300" t="s">
        <v>208</v>
      </c>
      <c r="D64" s="280">
        <v>1</v>
      </c>
      <c r="E64" s="281"/>
      <c r="F64" s="282"/>
      <c r="G64" s="280">
        <v>1</v>
      </c>
      <c r="H64" s="281"/>
      <c r="I64" s="282"/>
      <c r="J64" s="280">
        <v>1</v>
      </c>
      <c r="K64" s="281"/>
      <c r="L64" s="282"/>
      <c r="M64" s="280">
        <v>1</v>
      </c>
      <c r="N64" s="281"/>
      <c r="O64" s="282"/>
      <c r="P64" s="280">
        <v>1</v>
      </c>
      <c r="Q64" s="281"/>
      <c r="R64" s="282"/>
      <c r="S64" s="280">
        <v>1</v>
      </c>
      <c r="T64" s="281"/>
      <c r="U64" s="282"/>
      <c r="V64" s="280">
        <v>1</v>
      </c>
      <c r="W64" s="281"/>
      <c r="X64" s="282"/>
      <c r="Y64" s="280">
        <v>2</v>
      </c>
      <c r="Z64" s="281"/>
      <c r="AA64" s="282"/>
      <c r="AB64" s="280">
        <v>1</v>
      </c>
      <c r="AC64" s="281"/>
      <c r="AD64" s="282"/>
      <c r="AE64" s="280">
        <v>1</v>
      </c>
      <c r="AF64" s="281"/>
      <c r="AG64" s="282"/>
      <c r="AH64" s="280">
        <v>2</v>
      </c>
      <c r="AI64" s="281"/>
      <c r="AJ64" s="282"/>
      <c r="AK64" s="290"/>
      <c r="AL64" s="291"/>
      <c r="AM64" s="292"/>
      <c r="AN64" s="53"/>
      <c r="AO64" s="280">
        <f>AK64+AH64+AE64+AB64+Y64+V64+S64+P64+M64+J64+G64+D64</f>
        <v>13</v>
      </c>
      <c r="AP64" s="83"/>
      <c r="AQ64" s="302">
        <v>11</v>
      </c>
      <c r="AR64" s="41"/>
    </row>
    <row r="65" spans="2:44" ht="13.5" thickBot="1" x14ac:dyDescent="0.25">
      <c r="B65" s="304"/>
      <c r="C65" s="305"/>
      <c r="D65" s="247">
        <f>AM43</f>
        <v>1</v>
      </c>
      <c r="E65" s="248" t="s">
        <v>30</v>
      </c>
      <c r="F65" s="249">
        <f>AK43</f>
        <v>3</v>
      </c>
      <c r="G65" s="247">
        <f>AM45</f>
        <v>0</v>
      </c>
      <c r="H65" s="248" t="s">
        <v>30</v>
      </c>
      <c r="I65" s="249">
        <f>AK45</f>
        <v>3</v>
      </c>
      <c r="J65" s="247">
        <f>AM47</f>
        <v>0</v>
      </c>
      <c r="K65" s="248" t="s">
        <v>30</v>
      </c>
      <c r="L65" s="249">
        <f>AK47</f>
        <v>3</v>
      </c>
      <c r="M65" s="247">
        <f>AM49</f>
        <v>1</v>
      </c>
      <c r="N65" s="248" t="s">
        <v>30</v>
      </c>
      <c r="O65" s="249">
        <f>AK49</f>
        <v>3</v>
      </c>
      <c r="P65" s="247">
        <f>AM51</f>
        <v>0</v>
      </c>
      <c r="Q65" s="248" t="s">
        <v>30</v>
      </c>
      <c r="R65" s="249">
        <f>AK51</f>
        <v>3</v>
      </c>
      <c r="S65" s="247">
        <f>AM53</f>
        <v>0</v>
      </c>
      <c r="T65" s="248" t="s">
        <v>30</v>
      </c>
      <c r="U65" s="249">
        <f>AK53</f>
        <v>3</v>
      </c>
      <c r="V65" s="247">
        <f>AM55</f>
        <v>2</v>
      </c>
      <c r="W65" s="248" t="s">
        <v>30</v>
      </c>
      <c r="X65" s="249">
        <f>AK55</f>
        <v>3</v>
      </c>
      <c r="Y65" s="247">
        <f>AM57</f>
        <v>3</v>
      </c>
      <c r="Z65" s="248" t="s">
        <v>30</v>
      </c>
      <c r="AA65" s="249">
        <f>AK57</f>
        <v>0</v>
      </c>
      <c r="AB65" s="247">
        <f>AM59</f>
        <v>0</v>
      </c>
      <c r="AC65" s="248" t="s">
        <v>30</v>
      </c>
      <c r="AD65" s="249">
        <f>AK59</f>
        <v>3</v>
      </c>
      <c r="AE65" s="247">
        <f>AM61</f>
        <v>0</v>
      </c>
      <c r="AF65" s="248" t="s">
        <v>30</v>
      </c>
      <c r="AG65" s="249">
        <f>AK61</f>
        <v>3</v>
      </c>
      <c r="AH65" s="247">
        <f>AM63</f>
        <v>3</v>
      </c>
      <c r="AI65" s="248" t="s">
        <v>30</v>
      </c>
      <c r="AJ65" s="249">
        <f>AK63</f>
        <v>1</v>
      </c>
      <c r="AK65" s="57"/>
      <c r="AL65" s="58"/>
      <c r="AM65" s="59"/>
      <c r="AN65" s="60"/>
      <c r="AO65" s="306"/>
      <c r="AP65" s="85"/>
      <c r="AQ65" s="307"/>
      <c r="AR65" s="41"/>
    </row>
    <row r="67" spans="2:44" x14ac:dyDescent="0.2">
      <c r="D67" s="279" t="s">
        <v>68</v>
      </c>
      <c r="E67" s="279"/>
      <c r="F67" s="279"/>
      <c r="G67" s="279"/>
      <c r="H67" s="279"/>
      <c r="I67" s="279"/>
      <c r="J67" s="279"/>
      <c r="K67" s="279"/>
      <c r="L67" s="279"/>
      <c r="M67" s="279"/>
      <c r="N67" s="279"/>
      <c r="O67" s="279"/>
      <c r="P67" s="279"/>
      <c r="Q67" s="279"/>
      <c r="R67" s="279"/>
      <c r="S67" s="279"/>
      <c r="T67" s="279"/>
      <c r="U67" s="279"/>
      <c r="V67" s="279"/>
      <c r="W67" s="279"/>
      <c r="X67" s="279"/>
      <c r="Y67" s="279"/>
      <c r="Z67" s="279"/>
      <c r="AA67" s="279"/>
      <c r="AB67" s="279"/>
      <c r="AC67" s="279"/>
      <c r="AD67" s="279"/>
      <c r="AE67" s="279"/>
    </row>
    <row r="68" spans="2:44" x14ac:dyDescent="0.2">
      <c r="D68" s="279" t="s">
        <v>67</v>
      </c>
      <c r="E68" s="279"/>
      <c r="F68" s="279"/>
      <c r="G68" s="279"/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279"/>
      <c r="S68" s="279"/>
      <c r="T68" s="279"/>
      <c r="U68" s="279"/>
      <c r="V68" s="279"/>
      <c r="W68" s="279"/>
      <c r="X68" s="279"/>
      <c r="Y68" s="279"/>
      <c r="Z68" s="279"/>
      <c r="AA68" s="279"/>
      <c r="AB68" s="279"/>
      <c r="AC68" s="279"/>
      <c r="AD68" s="279"/>
      <c r="AE68" s="279"/>
    </row>
  </sheetData>
  <mergeCells count="430">
    <mergeCell ref="D68:AE68"/>
    <mergeCell ref="Y60:AA60"/>
    <mergeCell ref="AB60:AD60"/>
    <mergeCell ref="AE60:AG60"/>
    <mergeCell ref="AH60:AJ60"/>
    <mergeCell ref="AK60:AM60"/>
    <mergeCell ref="AO60:AO61"/>
    <mergeCell ref="AQ60:AQ61"/>
    <mergeCell ref="B62:B63"/>
    <mergeCell ref="C62:C63"/>
    <mergeCell ref="D62:F62"/>
    <mergeCell ref="G62:I62"/>
    <mergeCell ref="J62:L62"/>
    <mergeCell ref="M62:O62"/>
    <mergeCell ref="P62:R62"/>
    <mergeCell ref="S62:U62"/>
    <mergeCell ref="V62:X62"/>
    <mergeCell ref="Y62:AA62"/>
    <mergeCell ref="AB62:AD62"/>
    <mergeCell ref="AE62:AG62"/>
    <mergeCell ref="AH62:AJ62"/>
    <mergeCell ref="AK62:AM62"/>
    <mergeCell ref="AO62:AO63"/>
    <mergeCell ref="AQ62:AQ63"/>
    <mergeCell ref="Y56:AA56"/>
    <mergeCell ref="AB56:AD56"/>
    <mergeCell ref="AE56:AG56"/>
    <mergeCell ref="AH56:AJ56"/>
    <mergeCell ref="AK56:AM56"/>
    <mergeCell ref="AO56:AO57"/>
    <mergeCell ref="AQ56:AQ57"/>
    <mergeCell ref="B58:B59"/>
    <mergeCell ref="C58:C59"/>
    <mergeCell ref="D58:F58"/>
    <mergeCell ref="G58:I58"/>
    <mergeCell ref="J58:L58"/>
    <mergeCell ref="M58:O58"/>
    <mergeCell ref="P58:R58"/>
    <mergeCell ref="S58:U58"/>
    <mergeCell ref="V58:X58"/>
    <mergeCell ref="Y58:AA58"/>
    <mergeCell ref="AB58:AD58"/>
    <mergeCell ref="AE58:AG58"/>
    <mergeCell ref="AH58:AJ58"/>
    <mergeCell ref="AK58:AM58"/>
    <mergeCell ref="AO58:AO59"/>
    <mergeCell ref="AQ58:AQ59"/>
    <mergeCell ref="B56:B57"/>
    <mergeCell ref="Y52:AA52"/>
    <mergeCell ref="AB52:AD52"/>
    <mergeCell ref="AE52:AG52"/>
    <mergeCell ref="AH52:AJ52"/>
    <mergeCell ref="AK52:AM52"/>
    <mergeCell ref="AO52:AO53"/>
    <mergeCell ref="AQ52:AQ53"/>
    <mergeCell ref="B54:B55"/>
    <mergeCell ref="C54:C55"/>
    <mergeCell ref="D54:F54"/>
    <mergeCell ref="G54:I54"/>
    <mergeCell ref="J54:L54"/>
    <mergeCell ref="M54:O54"/>
    <mergeCell ref="P54:R54"/>
    <mergeCell ref="S54:U54"/>
    <mergeCell ref="V54:X54"/>
    <mergeCell ref="Y54:AA54"/>
    <mergeCell ref="AB54:AD54"/>
    <mergeCell ref="AE54:AG54"/>
    <mergeCell ref="AH54:AJ54"/>
    <mergeCell ref="AK54:AM54"/>
    <mergeCell ref="AO54:AO55"/>
    <mergeCell ref="AQ54:AQ55"/>
    <mergeCell ref="Y48:AA48"/>
    <mergeCell ref="AB48:AD48"/>
    <mergeCell ref="AE48:AG48"/>
    <mergeCell ref="AH48:AJ48"/>
    <mergeCell ref="AK48:AM48"/>
    <mergeCell ref="AO48:AO49"/>
    <mergeCell ref="AQ48:AQ49"/>
    <mergeCell ref="B50:B51"/>
    <mergeCell ref="C50:C51"/>
    <mergeCell ref="D50:F50"/>
    <mergeCell ref="G50:I50"/>
    <mergeCell ref="J50:L50"/>
    <mergeCell ref="M50:O50"/>
    <mergeCell ref="P50:R50"/>
    <mergeCell ref="S50:U50"/>
    <mergeCell ref="V50:X50"/>
    <mergeCell ref="Y50:AA50"/>
    <mergeCell ref="AB50:AD50"/>
    <mergeCell ref="AE50:AG50"/>
    <mergeCell ref="AH50:AJ50"/>
    <mergeCell ref="AK50:AM50"/>
    <mergeCell ref="AO50:AO51"/>
    <mergeCell ref="AQ50:AQ51"/>
    <mergeCell ref="B48:B49"/>
    <mergeCell ref="Y44:AA44"/>
    <mergeCell ref="AB44:AD44"/>
    <mergeCell ref="AE44:AG44"/>
    <mergeCell ref="AH44:AJ44"/>
    <mergeCell ref="AK44:AM44"/>
    <mergeCell ref="AO44:AO45"/>
    <mergeCell ref="AQ44:AQ45"/>
    <mergeCell ref="B46:B47"/>
    <mergeCell ref="C46:C47"/>
    <mergeCell ref="D46:F46"/>
    <mergeCell ref="G46:I46"/>
    <mergeCell ref="J46:L46"/>
    <mergeCell ref="M46:O46"/>
    <mergeCell ref="P46:R46"/>
    <mergeCell ref="S46:U46"/>
    <mergeCell ref="V46:X46"/>
    <mergeCell ref="Y46:AA46"/>
    <mergeCell ref="AB46:AD46"/>
    <mergeCell ref="AE46:AG46"/>
    <mergeCell ref="AH46:AJ46"/>
    <mergeCell ref="AK46:AM46"/>
    <mergeCell ref="AO46:AO47"/>
    <mergeCell ref="AQ46:AQ47"/>
    <mergeCell ref="AK40:AM41"/>
    <mergeCell ref="AO40:AO41"/>
    <mergeCell ref="AP40:AP41"/>
    <mergeCell ref="AQ40:AQ41"/>
    <mergeCell ref="B42:B43"/>
    <mergeCell ref="C42:C43"/>
    <mergeCell ref="D42:F42"/>
    <mergeCell ref="G42:I42"/>
    <mergeCell ref="J42:L42"/>
    <mergeCell ref="M42:O42"/>
    <mergeCell ref="P42:R42"/>
    <mergeCell ref="S42:U42"/>
    <mergeCell ref="V42:X42"/>
    <mergeCell ref="Y42:AA42"/>
    <mergeCell ref="AB42:AD42"/>
    <mergeCell ref="AE42:AG42"/>
    <mergeCell ref="AH42:AJ42"/>
    <mergeCell ref="AK42:AM42"/>
    <mergeCell ref="AO42:AO43"/>
    <mergeCell ref="AQ42:AQ43"/>
    <mergeCell ref="D67:AE67"/>
    <mergeCell ref="D64:F64"/>
    <mergeCell ref="G64:I64"/>
    <mergeCell ref="J64:L64"/>
    <mergeCell ref="M64:O64"/>
    <mergeCell ref="P64:R64"/>
    <mergeCell ref="S64:U64"/>
    <mergeCell ref="V64:X64"/>
    <mergeCell ref="Y64:AA64"/>
    <mergeCell ref="AB64:AD64"/>
    <mergeCell ref="AE64:AG64"/>
    <mergeCell ref="AH64:AJ64"/>
    <mergeCell ref="AK64:AM64"/>
    <mergeCell ref="AO64:AO65"/>
    <mergeCell ref="AQ64:AQ65"/>
    <mergeCell ref="B64:B65"/>
    <mergeCell ref="C64:C65"/>
    <mergeCell ref="B60:B61"/>
    <mergeCell ref="C60:C61"/>
    <mergeCell ref="D60:F60"/>
    <mergeCell ref="G60:I60"/>
    <mergeCell ref="J60:L60"/>
    <mergeCell ref="M60:O60"/>
    <mergeCell ref="P60:R60"/>
    <mergeCell ref="S60:U60"/>
    <mergeCell ref="V60:X60"/>
    <mergeCell ref="C56:C57"/>
    <mergeCell ref="D56:F56"/>
    <mergeCell ref="G56:I56"/>
    <mergeCell ref="J56:L56"/>
    <mergeCell ref="M56:O56"/>
    <mergeCell ref="P56:R56"/>
    <mergeCell ref="S56:U56"/>
    <mergeCell ref="V56:X56"/>
    <mergeCell ref="B52:B53"/>
    <mergeCell ref="C52:C53"/>
    <mergeCell ref="D52:F52"/>
    <mergeCell ref="G52:I52"/>
    <mergeCell ref="J52:L52"/>
    <mergeCell ref="M52:O52"/>
    <mergeCell ref="P52:R52"/>
    <mergeCell ref="S52:U52"/>
    <mergeCell ref="V52:X52"/>
    <mergeCell ref="C48:C49"/>
    <mergeCell ref="D48:F48"/>
    <mergeCell ref="G48:I48"/>
    <mergeCell ref="J48:L48"/>
    <mergeCell ref="M48:O48"/>
    <mergeCell ref="P48:R48"/>
    <mergeCell ref="S48:U48"/>
    <mergeCell ref="V48:X48"/>
    <mergeCell ref="B44:B45"/>
    <mergeCell ref="C44:C45"/>
    <mergeCell ref="D44:F44"/>
    <mergeCell ref="G44:I44"/>
    <mergeCell ref="J44:L44"/>
    <mergeCell ref="M44:O44"/>
    <mergeCell ref="P44:R44"/>
    <mergeCell ref="S44:U44"/>
    <mergeCell ref="V44:X44"/>
    <mergeCell ref="G39:AH39"/>
    <mergeCell ref="B40:B41"/>
    <mergeCell ref="C40:C41"/>
    <mergeCell ref="D40:F41"/>
    <mergeCell ref="D36:AH36"/>
    <mergeCell ref="D37:AH37"/>
    <mergeCell ref="D38:AH38"/>
    <mergeCell ref="G40:I41"/>
    <mergeCell ref="J40:L41"/>
    <mergeCell ref="M40:O41"/>
    <mergeCell ref="P40:R41"/>
    <mergeCell ref="S40:U41"/>
    <mergeCell ref="V40:X41"/>
    <mergeCell ref="Y40:AA41"/>
    <mergeCell ref="AB40:AD41"/>
    <mergeCell ref="AE40:AG41"/>
    <mergeCell ref="AH40:AJ41"/>
    <mergeCell ref="D2:AH2"/>
    <mergeCell ref="D3:AH3"/>
    <mergeCell ref="D4:AH4"/>
    <mergeCell ref="AB28:AD28"/>
    <mergeCell ref="AE30:AG30"/>
    <mergeCell ref="AH30:AJ30"/>
    <mergeCell ref="AK30:AM30"/>
    <mergeCell ref="AO30:AO31"/>
    <mergeCell ref="AQ30:AQ31"/>
    <mergeCell ref="AK26:AM26"/>
    <mergeCell ref="AO26:AO27"/>
    <mergeCell ref="AQ26:AQ27"/>
    <mergeCell ref="Y26:AA26"/>
    <mergeCell ref="AB26:AD26"/>
    <mergeCell ref="M26:O26"/>
    <mergeCell ref="P26:R26"/>
    <mergeCell ref="S26:U26"/>
    <mergeCell ref="Y30:AA30"/>
    <mergeCell ref="AB30:AD30"/>
    <mergeCell ref="AE28:AG28"/>
    <mergeCell ref="AH28:AJ28"/>
    <mergeCell ref="AK28:AM28"/>
    <mergeCell ref="AO28:AO29"/>
    <mergeCell ref="AQ28:AQ29"/>
    <mergeCell ref="B30:B31"/>
    <mergeCell ref="C30:C31"/>
    <mergeCell ref="D30:F30"/>
    <mergeCell ref="G30:I30"/>
    <mergeCell ref="J30:L30"/>
    <mergeCell ref="M28:O28"/>
    <mergeCell ref="P28:R28"/>
    <mergeCell ref="S28:U28"/>
    <mergeCell ref="V28:X28"/>
    <mergeCell ref="M30:O30"/>
    <mergeCell ref="P30:R30"/>
    <mergeCell ref="S30:U30"/>
    <mergeCell ref="B28:B29"/>
    <mergeCell ref="C28:C29"/>
    <mergeCell ref="D28:F28"/>
    <mergeCell ref="G28:I28"/>
    <mergeCell ref="J28:L28"/>
    <mergeCell ref="V30:X30"/>
    <mergeCell ref="B26:B27"/>
    <mergeCell ref="C26:C27"/>
    <mergeCell ref="D26:F26"/>
    <mergeCell ref="G26:I26"/>
    <mergeCell ref="J26:L26"/>
    <mergeCell ref="M24:O24"/>
    <mergeCell ref="P24:R24"/>
    <mergeCell ref="S24:U24"/>
    <mergeCell ref="V24:X24"/>
    <mergeCell ref="AO22:AO23"/>
    <mergeCell ref="AQ22:AQ23"/>
    <mergeCell ref="Y22:AA22"/>
    <mergeCell ref="AB22:AD22"/>
    <mergeCell ref="B20:B21"/>
    <mergeCell ref="C20:C21"/>
    <mergeCell ref="B24:B25"/>
    <mergeCell ref="C24:C25"/>
    <mergeCell ref="D24:F24"/>
    <mergeCell ref="G24:I24"/>
    <mergeCell ref="J24:L24"/>
    <mergeCell ref="M22:O22"/>
    <mergeCell ref="P22:R22"/>
    <mergeCell ref="S22:U22"/>
    <mergeCell ref="V22:X22"/>
    <mergeCell ref="AE24:AG24"/>
    <mergeCell ref="AH24:AJ24"/>
    <mergeCell ref="AK24:AM24"/>
    <mergeCell ref="AO24:AO25"/>
    <mergeCell ref="AQ24:AQ25"/>
    <mergeCell ref="Y24:AA24"/>
    <mergeCell ref="AB24:AD24"/>
    <mergeCell ref="B22:B23"/>
    <mergeCell ref="C22:C23"/>
    <mergeCell ref="D22:F22"/>
    <mergeCell ref="G22:I22"/>
    <mergeCell ref="J22:L22"/>
    <mergeCell ref="M20:O20"/>
    <mergeCell ref="P20:R20"/>
    <mergeCell ref="S20:U20"/>
    <mergeCell ref="V20:X20"/>
    <mergeCell ref="AK18:AM18"/>
    <mergeCell ref="C18:C19"/>
    <mergeCell ref="D18:F18"/>
    <mergeCell ref="G18:I18"/>
    <mergeCell ref="J18:L18"/>
    <mergeCell ref="AK22:AM22"/>
    <mergeCell ref="AO18:AO19"/>
    <mergeCell ref="AQ18:AQ19"/>
    <mergeCell ref="Y18:AA18"/>
    <mergeCell ref="AB18:AD18"/>
    <mergeCell ref="B16:B17"/>
    <mergeCell ref="C16:C17"/>
    <mergeCell ref="D20:F20"/>
    <mergeCell ref="G20:I20"/>
    <mergeCell ref="J20:L20"/>
    <mergeCell ref="M18:O18"/>
    <mergeCell ref="P18:R18"/>
    <mergeCell ref="S18:U18"/>
    <mergeCell ref="V18:X18"/>
    <mergeCell ref="AE16:AG16"/>
    <mergeCell ref="D16:F16"/>
    <mergeCell ref="G16:I16"/>
    <mergeCell ref="J16:L16"/>
    <mergeCell ref="AE20:AG20"/>
    <mergeCell ref="AH20:AJ20"/>
    <mergeCell ref="AK20:AM20"/>
    <mergeCell ref="AO20:AO21"/>
    <mergeCell ref="AQ20:AQ21"/>
    <mergeCell ref="Y20:AA20"/>
    <mergeCell ref="B18:B19"/>
    <mergeCell ref="AK14:AM14"/>
    <mergeCell ref="AO14:AO15"/>
    <mergeCell ref="AQ14:AQ15"/>
    <mergeCell ref="Y14:AA14"/>
    <mergeCell ref="AB14:AD14"/>
    <mergeCell ref="AH16:AJ16"/>
    <mergeCell ref="AK16:AM16"/>
    <mergeCell ref="AO16:AO17"/>
    <mergeCell ref="AQ16:AQ17"/>
    <mergeCell ref="Y16:AA16"/>
    <mergeCell ref="AB16:AD16"/>
    <mergeCell ref="AQ10:AQ11"/>
    <mergeCell ref="B14:B15"/>
    <mergeCell ref="C14:C15"/>
    <mergeCell ref="D14:F14"/>
    <mergeCell ref="G14:I14"/>
    <mergeCell ref="J14:L14"/>
    <mergeCell ref="M12:O12"/>
    <mergeCell ref="P12:R12"/>
    <mergeCell ref="S12:U12"/>
    <mergeCell ref="V12:X12"/>
    <mergeCell ref="B12:B13"/>
    <mergeCell ref="C12:C13"/>
    <mergeCell ref="D12:F12"/>
    <mergeCell ref="G12:I12"/>
    <mergeCell ref="J12:L12"/>
    <mergeCell ref="M14:O14"/>
    <mergeCell ref="P14:R14"/>
    <mergeCell ref="S14:U14"/>
    <mergeCell ref="V14:X14"/>
    <mergeCell ref="AE12:AG12"/>
    <mergeCell ref="AH12:AJ12"/>
    <mergeCell ref="AK12:AM12"/>
    <mergeCell ref="AO12:AO13"/>
    <mergeCell ref="AQ12:AQ13"/>
    <mergeCell ref="B10:B11"/>
    <mergeCell ref="C10:C11"/>
    <mergeCell ref="D10:F10"/>
    <mergeCell ref="G10:I10"/>
    <mergeCell ref="J10:L10"/>
    <mergeCell ref="M8:O8"/>
    <mergeCell ref="P8:R8"/>
    <mergeCell ref="S8:U8"/>
    <mergeCell ref="V8:X8"/>
    <mergeCell ref="AQ6:AQ7"/>
    <mergeCell ref="B8:B9"/>
    <mergeCell ref="C8:C9"/>
    <mergeCell ref="D8:F8"/>
    <mergeCell ref="G8:I8"/>
    <mergeCell ref="J8:L8"/>
    <mergeCell ref="P6:R7"/>
    <mergeCell ref="S6:U7"/>
    <mergeCell ref="V6:X7"/>
    <mergeCell ref="Y6:AA7"/>
    <mergeCell ref="AB6:AD7"/>
    <mergeCell ref="AE6:AG7"/>
    <mergeCell ref="B6:B7"/>
    <mergeCell ref="C6:C7"/>
    <mergeCell ref="D6:F7"/>
    <mergeCell ref="G6:I7"/>
    <mergeCell ref="J6:L7"/>
    <mergeCell ref="AH8:AJ8"/>
    <mergeCell ref="AK8:AM8"/>
    <mergeCell ref="AO8:AO9"/>
    <mergeCell ref="AQ8:AQ9"/>
    <mergeCell ref="Y8:AA8"/>
    <mergeCell ref="AB8:AD8"/>
    <mergeCell ref="M6:O7"/>
    <mergeCell ref="AK6:AM7"/>
    <mergeCell ref="AO6:AO7"/>
    <mergeCell ref="AP6:AP7"/>
    <mergeCell ref="M10:O10"/>
    <mergeCell ref="P10:R10"/>
    <mergeCell ref="S10:U10"/>
    <mergeCell ref="V10:X10"/>
    <mergeCell ref="AE10:AG10"/>
    <mergeCell ref="AH10:AJ10"/>
    <mergeCell ref="AK10:AM10"/>
    <mergeCell ref="AO10:AO11"/>
    <mergeCell ref="D33:AE33"/>
    <mergeCell ref="D34:AE34"/>
    <mergeCell ref="AE8:AG8"/>
    <mergeCell ref="Y10:AA10"/>
    <mergeCell ref="AB10:AD10"/>
    <mergeCell ref="G5:AH5"/>
    <mergeCell ref="AH6:AJ7"/>
    <mergeCell ref="Y12:AA12"/>
    <mergeCell ref="AB12:AD12"/>
    <mergeCell ref="AE14:AG14"/>
    <mergeCell ref="AH14:AJ14"/>
    <mergeCell ref="AE18:AG18"/>
    <mergeCell ref="AH18:AJ18"/>
    <mergeCell ref="AB20:AD20"/>
    <mergeCell ref="AE22:AG22"/>
    <mergeCell ref="AH22:AJ22"/>
    <mergeCell ref="V26:X26"/>
    <mergeCell ref="AE26:AG26"/>
    <mergeCell ref="AH26:AJ26"/>
    <mergeCell ref="Y28:AA28"/>
    <mergeCell ref="M16:O16"/>
    <mergeCell ref="P16:R16"/>
    <mergeCell ref="S16:U16"/>
    <mergeCell ref="V16:X1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6"/>
  <sheetViews>
    <sheetView topLeftCell="A7" zoomScaleNormal="100" workbookViewId="0">
      <selection activeCell="O16" sqref="O16"/>
    </sheetView>
  </sheetViews>
  <sheetFormatPr defaultRowHeight="12.75" outlineLevelCol="1" x14ac:dyDescent="0.2"/>
  <cols>
    <col min="1" max="1" width="3.85546875" customWidth="1"/>
    <col min="2" max="3" width="5.5703125" hidden="1" customWidth="1" outlineLevel="1"/>
    <col min="4" max="4" width="24.42578125" customWidth="1" collapsed="1"/>
    <col min="5" max="5" width="20.85546875" customWidth="1"/>
    <col min="6" max="6" width="5.140625" customWidth="1"/>
    <col min="7" max="8" width="4.7109375" customWidth="1"/>
    <col min="9" max="9" width="5" customWidth="1"/>
    <col min="10" max="10" width="4.85546875" customWidth="1"/>
    <col min="11" max="11" width="7.42578125" customWidth="1"/>
    <col min="12" max="12" width="6.42578125" customWidth="1"/>
    <col min="13" max="13" width="2.28515625" customWidth="1"/>
    <col min="14" max="14" width="18.5703125" hidden="1" customWidth="1" outlineLevel="1"/>
    <col min="15" max="15" width="9.140625" collapsed="1"/>
  </cols>
  <sheetData>
    <row r="2" spans="1:14" ht="15" x14ac:dyDescent="0.2">
      <c r="D2" s="266" t="s">
        <v>66</v>
      </c>
      <c r="E2" s="266"/>
      <c r="F2" s="266"/>
      <c r="G2" s="266"/>
      <c r="H2" s="266"/>
      <c r="I2" s="266"/>
      <c r="J2" s="266"/>
      <c r="K2" s="266"/>
    </row>
    <row r="3" spans="1:14" ht="15.75" x14ac:dyDescent="0.2">
      <c r="D3" s="267" t="s">
        <v>38</v>
      </c>
      <c r="E3" s="267"/>
      <c r="F3" s="267"/>
      <c r="G3" s="267"/>
      <c r="H3" s="267"/>
      <c r="I3" s="267"/>
      <c r="J3" s="267"/>
      <c r="K3" s="267"/>
    </row>
    <row r="4" spans="1:14" ht="15.75" x14ac:dyDescent="0.2">
      <c r="D4" s="268" t="s">
        <v>152</v>
      </c>
      <c r="E4" s="268"/>
      <c r="F4" s="268"/>
      <c r="G4" s="268"/>
      <c r="H4" s="268"/>
      <c r="I4" s="268"/>
      <c r="J4" s="268"/>
      <c r="K4" s="268"/>
    </row>
    <row r="5" spans="1:14" x14ac:dyDescent="0.2">
      <c r="D5" s="279" t="s">
        <v>80</v>
      </c>
      <c r="E5" s="279"/>
      <c r="F5" s="279"/>
      <c r="G5" s="279"/>
      <c r="H5" s="279"/>
      <c r="I5" s="279"/>
      <c r="J5" s="279"/>
      <c r="K5" s="279"/>
    </row>
    <row r="6" spans="1:14" x14ac:dyDescent="0.2">
      <c r="D6" s="279" t="s">
        <v>192</v>
      </c>
      <c r="E6" s="279"/>
      <c r="F6" s="279"/>
      <c r="G6" s="279"/>
      <c r="H6" s="279"/>
      <c r="I6" s="279"/>
      <c r="J6" s="279"/>
      <c r="K6" s="279"/>
    </row>
    <row r="7" spans="1:14" ht="13.5" thickBot="1" x14ac:dyDescent="0.25">
      <c r="A7" s="311" t="s">
        <v>12</v>
      </c>
      <c r="B7" s="311"/>
      <c r="C7" s="311"/>
      <c r="D7" s="311"/>
      <c r="E7" s="311"/>
      <c r="F7" s="311"/>
      <c r="G7" s="311"/>
      <c r="H7" s="311"/>
      <c r="I7" s="311"/>
      <c r="J7" s="311"/>
      <c r="K7" s="312"/>
      <c r="L7" s="312"/>
    </row>
    <row r="8" spans="1:14" ht="13.5" x14ac:dyDescent="0.25">
      <c r="A8" s="39">
        <v>1</v>
      </c>
      <c r="B8" s="31">
        <v>1</v>
      </c>
      <c r="C8" s="31">
        <v>12</v>
      </c>
      <c r="D8" s="32" t="str">
        <f t="shared" ref="D8:D13" si="0">N8</f>
        <v>Ким Т.</v>
      </c>
      <c r="E8" s="32" t="str">
        <f>N19</f>
        <v>Толсубаев М.</v>
      </c>
      <c r="F8" s="33">
        <v>9</v>
      </c>
      <c r="G8" s="33">
        <v>-6</v>
      </c>
      <c r="H8" s="33">
        <v>6</v>
      </c>
      <c r="I8" s="33">
        <v>10</v>
      </c>
      <c r="J8" s="43"/>
      <c r="K8" s="45">
        <v>3</v>
      </c>
      <c r="L8" s="46">
        <v>1</v>
      </c>
      <c r="M8" s="34"/>
      <c r="N8" t="s">
        <v>31</v>
      </c>
    </row>
    <row r="9" spans="1:14" ht="13.5" x14ac:dyDescent="0.25">
      <c r="A9" s="39">
        <v>2</v>
      </c>
      <c r="B9" s="31">
        <v>2</v>
      </c>
      <c r="C9" s="37">
        <v>11</v>
      </c>
      <c r="D9" s="35" t="str">
        <f t="shared" si="0"/>
        <v>Герасименко Т.</v>
      </c>
      <c r="E9" s="36" t="str">
        <f>N18</f>
        <v>Джиенбаев Т.</v>
      </c>
      <c r="F9" s="33">
        <v>3</v>
      </c>
      <c r="G9" s="33">
        <v>2</v>
      </c>
      <c r="H9" s="33">
        <v>5</v>
      </c>
      <c r="I9" s="33"/>
      <c r="J9" s="43"/>
      <c r="K9" s="47">
        <v>3</v>
      </c>
      <c r="L9" s="48">
        <v>0</v>
      </c>
      <c r="M9" s="34"/>
      <c r="N9" t="s">
        <v>32</v>
      </c>
    </row>
    <row r="10" spans="1:14" ht="13.5" x14ac:dyDescent="0.25">
      <c r="A10" s="39">
        <v>3</v>
      </c>
      <c r="B10" s="37">
        <v>3</v>
      </c>
      <c r="C10" s="37">
        <v>10</v>
      </c>
      <c r="D10" s="36" t="str">
        <f t="shared" si="0"/>
        <v>Торгайбеков А.</v>
      </c>
      <c r="E10" s="32" t="str">
        <f>N17</f>
        <v>Мэлсов Д.</v>
      </c>
      <c r="F10" s="38">
        <v>8</v>
      </c>
      <c r="G10" s="38">
        <v>5</v>
      </c>
      <c r="H10" s="38">
        <v>-11</v>
      </c>
      <c r="I10" s="38">
        <v>10</v>
      </c>
      <c r="J10" s="44"/>
      <c r="K10" s="49">
        <v>3</v>
      </c>
      <c r="L10" s="50">
        <v>1</v>
      </c>
      <c r="M10" s="34"/>
      <c r="N10" t="s">
        <v>37</v>
      </c>
    </row>
    <row r="11" spans="1:14" ht="13.5" x14ac:dyDescent="0.25">
      <c r="A11" s="39">
        <v>4</v>
      </c>
      <c r="B11" s="31">
        <v>4</v>
      </c>
      <c r="C11" s="31">
        <v>9</v>
      </c>
      <c r="D11" s="36" t="str">
        <f t="shared" si="0"/>
        <v>Харки А-М</v>
      </c>
      <c r="E11" s="36" t="str">
        <f>N16</f>
        <v>Ши Данян</v>
      </c>
      <c r="F11" s="33">
        <v>-10</v>
      </c>
      <c r="G11" s="33">
        <v>-10</v>
      </c>
      <c r="H11" s="33">
        <v>-9</v>
      </c>
      <c r="I11" s="33"/>
      <c r="J11" s="43"/>
      <c r="K11" s="47">
        <v>0</v>
      </c>
      <c r="L11" s="48">
        <v>3</v>
      </c>
      <c r="M11" s="34"/>
      <c r="N11" t="s">
        <v>186</v>
      </c>
    </row>
    <row r="12" spans="1:14" ht="13.5" x14ac:dyDescent="0.25">
      <c r="A12" s="39">
        <v>5</v>
      </c>
      <c r="B12" s="31">
        <v>5</v>
      </c>
      <c r="C12" s="31">
        <v>8</v>
      </c>
      <c r="D12" s="32" t="str">
        <f t="shared" si="0"/>
        <v>Ши Ченян</v>
      </c>
      <c r="E12" s="32" t="str">
        <f>N15</f>
        <v>Нугай Н.</v>
      </c>
      <c r="F12" s="33">
        <v>6</v>
      </c>
      <c r="G12" s="33">
        <v>-8</v>
      </c>
      <c r="H12" s="33">
        <v>-3</v>
      </c>
      <c r="I12" s="33">
        <v>2</v>
      </c>
      <c r="J12" s="43">
        <v>8</v>
      </c>
      <c r="K12" s="47">
        <v>3</v>
      </c>
      <c r="L12" s="48">
        <v>2</v>
      </c>
      <c r="M12" s="34"/>
      <c r="N12" t="s">
        <v>33</v>
      </c>
    </row>
    <row r="13" spans="1:14" ht="14.25" thickBot="1" x14ac:dyDescent="0.3">
      <c r="A13" s="39">
        <v>6</v>
      </c>
      <c r="B13" s="31">
        <v>6</v>
      </c>
      <c r="C13" s="31">
        <v>7</v>
      </c>
      <c r="D13" s="32" t="str">
        <f t="shared" si="0"/>
        <v>Гайнеденов Е.</v>
      </c>
      <c r="E13" s="32" t="str">
        <f>N14</f>
        <v>Сипачев А</v>
      </c>
      <c r="F13" s="33">
        <v>-10</v>
      </c>
      <c r="G13" s="33">
        <v>5</v>
      </c>
      <c r="H13" s="33">
        <v>-10</v>
      </c>
      <c r="I13" s="33">
        <v>7</v>
      </c>
      <c r="J13" s="43">
        <v>9</v>
      </c>
      <c r="K13" s="51">
        <v>3</v>
      </c>
      <c r="L13" s="52">
        <v>2</v>
      </c>
      <c r="M13" s="34"/>
      <c r="N13" t="s">
        <v>187</v>
      </c>
    </row>
    <row r="14" spans="1:14" ht="13.5" thickBot="1" x14ac:dyDescent="0.25">
      <c r="A14" s="308" t="s">
        <v>13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9"/>
      <c r="L14" s="310"/>
      <c r="N14" t="s">
        <v>188</v>
      </c>
    </row>
    <row r="15" spans="1:14" ht="13.5" x14ac:dyDescent="0.25">
      <c r="A15" s="39">
        <v>1</v>
      </c>
      <c r="B15" s="31">
        <v>11</v>
      </c>
      <c r="C15" s="31">
        <v>1</v>
      </c>
      <c r="D15" s="32" t="str">
        <f>E9</f>
        <v>Джиенбаев Т.</v>
      </c>
      <c r="E15" s="32" t="str">
        <f>D8</f>
        <v>Ким Т.</v>
      </c>
      <c r="F15" s="33">
        <v>-9</v>
      </c>
      <c r="G15" s="33">
        <v>-3</v>
      </c>
      <c r="H15" s="33">
        <v>-11</v>
      </c>
      <c r="I15" s="33"/>
      <c r="J15" s="43"/>
      <c r="K15" s="45">
        <v>0</v>
      </c>
      <c r="L15" s="46">
        <v>3</v>
      </c>
      <c r="M15" s="34"/>
      <c r="N15" t="s">
        <v>189</v>
      </c>
    </row>
    <row r="16" spans="1:14" ht="13.5" x14ac:dyDescent="0.25">
      <c r="A16" s="39">
        <v>2</v>
      </c>
      <c r="B16" s="31">
        <v>12</v>
      </c>
      <c r="C16" s="37">
        <v>10</v>
      </c>
      <c r="D16" s="35" t="str">
        <f>E8</f>
        <v>Толсубаев М.</v>
      </c>
      <c r="E16" s="36" t="str">
        <f>E10</f>
        <v>Мэлсов Д.</v>
      </c>
      <c r="F16" s="33">
        <v>-14</v>
      </c>
      <c r="G16" s="33">
        <v>-8</v>
      </c>
      <c r="H16" s="33">
        <v>-7</v>
      </c>
      <c r="I16" s="33"/>
      <c r="J16" s="43"/>
      <c r="K16" s="47">
        <v>0</v>
      </c>
      <c r="L16" s="48">
        <v>3</v>
      </c>
      <c r="M16" s="34"/>
      <c r="N16" t="s">
        <v>35</v>
      </c>
    </row>
    <row r="17" spans="1:14" ht="13.5" x14ac:dyDescent="0.25">
      <c r="A17" s="39">
        <v>3</v>
      </c>
      <c r="B17" s="37">
        <v>2</v>
      </c>
      <c r="C17" s="37">
        <v>9</v>
      </c>
      <c r="D17" s="36" t="str">
        <f>D9</f>
        <v>Герасименко Т.</v>
      </c>
      <c r="E17" s="32" t="str">
        <f>E11</f>
        <v>Ши Данян</v>
      </c>
      <c r="F17" s="38">
        <v>-10</v>
      </c>
      <c r="G17" s="38">
        <v>-11</v>
      </c>
      <c r="H17" s="38">
        <v>5</v>
      </c>
      <c r="I17" s="38">
        <v>-8</v>
      </c>
      <c r="J17" s="44"/>
      <c r="K17" s="49">
        <v>1</v>
      </c>
      <c r="L17" s="50">
        <v>3</v>
      </c>
      <c r="M17" s="34"/>
      <c r="N17" t="s">
        <v>36</v>
      </c>
    </row>
    <row r="18" spans="1:14" ht="13.5" x14ac:dyDescent="0.25">
      <c r="A18" s="39">
        <v>4</v>
      </c>
      <c r="B18" s="31">
        <v>3</v>
      </c>
      <c r="C18" s="31">
        <v>8</v>
      </c>
      <c r="D18" s="36" t="str">
        <f>N10</f>
        <v>Торгайбеков А.</v>
      </c>
      <c r="E18" s="36" t="str">
        <f>E12</f>
        <v>Нугай Н.</v>
      </c>
      <c r="F18" s="33">
        <v>8</v>
      </c>
      <c r="G18" s="33">
        <v>-6</v>
      </c>
      <c r="H18" s="33">
        <v>10</v>
      </c>
      <c r="I18" s="33">
        <v>-5</v>
      </c>
      <c r="J18" s="43">
        <v>-15</v>
      </c>
      <c r="K18" s="47">
        <v>2</v>
      </c>
      <c r="L18" s="48">
        <v>3</v>
      </c>
      <c r="M18" s="34"/>
      <c r="N18" t="s">
        <v>190</v>
      </c>
    </row>
    <row r="19" spans="1:14" ht="13.5" x14ac:dyDescent="0.25">
      <c r="A19" s="39">
        <v>5</v>
      </c>
      <c r="B19" s="31">
        <v>4</v>
      </c>
      <c r="C19" s="31">
        <v>7</v>
      </c>
      <c r="D19" s="32" t="str">
        <f>D11</f>
        <v>Харки А-М</v>
      </c>
      <c r="E19" s="32" t="str">
        <f>E13</f>
        <v>Сипачев А</v>
      </c>
      <c r="F19" s="33">
        <v>8</v>
      </c>
      <c r="G19" s="33">
        <v>5</v>
      </c>
      <c r="H19" s="33">
        <v>7</v>
      </c>
      <c r="I19" s="33"/>
      <c r="J19" s="43"/>
      <c r="K19" s="47">
        <v>3</v>
      </c>
      <c r="L19" s="48">
        <v>0</v>
      </c>
      <c r="M19" s="34"/>
      <c r="N19" t="s">
        <v>191</v>
      </c>
    </row>
    <row r="20" spans="1:14" ht="14.25" thickBot="1" x14ac:dyDescent="0.3">
      <c r="A20" s="39">
        <v>6</v>
      </c>
      <c r="B20" s="31">
        <v>5</v>
      </c>
      <c r="C20" s="31">
        <v>6</v>
      </c>
      <c r="D20" s="32" t="str">
        <f>D12</f>
        <v>Ши Ченян</v>
      </c>
      <c r="E20" s="32" t="str">
        <f>D13</f>
        <v>Гайнеденов Е.</v>
      </c>
      <c r="F20" s="33">
        <v>-5</v>
      </c>
      <c r="G20" s="33">
        <v>6</v>
      </c>
      <c r="H20" s="33">
        <v>-7</v>
      </c>
      <c r="I20" s="33">
        <v>6</v>
      </c>
      <c r="J20" s="43">
        <v>7</v>
      </c>
      <c r="K20" s="51">
        <v>3</v>
      </c>
      <c r="L20" s="52">
        <v>2</v>
      </c>
      <c r="M20" s="34"/>
    </row>
    <row r="21" spans="1:14" ht="13.5" thickBot="1" x14ac:dyDescent="0.25">
      <c r="A21" s="313" t="s">
        <v>14</v>
      </c>
      <c r="B21" s="308"/>
      <c r="C21" s="308"/>
      <c r="D21" s="308"/>
      <c r="E21" s="308"/>
      <c r="F21" s="308"/>
      <c r="G21" s="308"/>
      <c r="H21" s="308"/>
      <c r="I21" s="308"/>
      <c r="J21" s="308"/>
      <c r="K21" s="309"/>
      <c r="L21" s="310"/>
    </row>
    <row r="22" spans="1:14" ht="13.5" x14ac:dyDescent="0.25">
      <c r="A22" s="39">
        <v>1</v>
      </c>
      <c r="B22" s="31">
        <v>1</v>
      </c>
      <c r="C22" s="31">
        <v>10</v>
      </c>
      <c r="D22" s="32" t="str">
        <f>E15</f>
        <v>Ким Т.</v>
      </c>
      <c r="E22" s="32" t="str">
        <f>E16</f>
        <v>Мэлсов Д.</v>
      </c>
      <c r="F22" s="33">
        <v>-8</v>
      </c>
      <c r="G22" s="33">
        <v>4</v>
      </c>
      <c r="H22" s="33">
        <v>6</v>
      </c>
      <c r="I22" s="33">
        <v>5</v>
      </c>
      <c r="J22" s="43"/>
      <c r="K22" s="45">
        <v>3</v>
      </c>
      <c r="L22" s="46">
        <v>1</v>
      </c>
      <c r="M22" s="34"/>
    </row>
    <row r="23" spans="1:14" ht="13.5" x14ac:dyDescent="0.25">
      <c r="A23" s="39">
        <v>2</v>
      </c>
      <c r="B23" s="31">
        <v>11</v>
      </c>
      <c r="C23" s="37">
        <v>9</v>
      </c>
      <c r="D23" s="35" t="str">
        <f>D15</f>
        <v>Джиенбаев Т.</v>
      </c>
      <c r="E23" s="36" t="str">
        <f>E17</f>
        <v>Ши Данян</v>
      </c>
      <c r="F23" s="33">
        <v>-11</v>
      </c>
      <c r="G23" s="33">
        <v>-6</v>
      </c>
      <c r="H23" s="33">
        <v>7</v>
      </c>
      <c r="I23" s="33">
        <v>-7</v>
      </c>
      <c r="J23" s="43"/>
      <c r="K23" s="47">
        <v>1</v>
      </c>
      <c r="L23" s="48">
        <v>3</v>
      </c>
      <c r="M23" s="34"/>
    </row>
    <row r="24" spans="1:14" ht="13.5" x14ac:dyDescent="0.25">
      <c r="A24" s="39">
        <v>3</v>
      </c>
      <c r="B24" s="37">
        <v>12</v>
      </c>
      <c r="C24" s="37">
        <v>8</v>
      </c>
      <c r="D24" s="36" t="str">
        <f>D16</f>
        <v>Толсубаев М.</v>
      </c>
      <c r="E24" s="32" t="str">
        <f>E18</f>
        <v>Нугай Н.</v>
      </c>
      <c r="F24" s="38">
        <v>10</v>
      </c>
      <c r="G24" s="38">
        <v>3</v>
      </c>
      <c r="H24" s="38">
        <v>10</v>
      </c>
      <c r="I24" s="38"/>
      <c r="J24" s="44"/>
      <c r="K24" s="49">
        <v>3</v>
      </c>
      <c r="L24" s="50">
        <v>0</v>
      </c>
      <c r="M24" s="34"/>
    </row>
    <row r="25" spans="1:14" ht="13.5" x14ac:dyDescent="0.25">
      <c r="A25" s="39">
        <v>4</v>
      </c>
      <c r="B25" s="31">
        <v>2</v>
      </c>
      <c r="C25" s="31">
        <v>7</v>
      </c>
      <c r="D25" s="36" t="str">
        <f>D17</f>
        <v>Герасименко Т.</v>
      </c>
      <c r="E25" s="36" t="str">
        <f>E19</f>
        <v>Сипачев А</v>
      </c>
      <c r="F25" s="33">
        <v>11</v>
      </c>
      <c r="G25" s="33">
        <v>6</v>
      </c>
      <c r="H25" s="33">
        <v>10</v>
      </c>
      <c r="I25" s="33"/>
      <c r="J25" s="43"/>
      <c r="K25" s="47">
        <v>3</v>
      </c>
      <c r="L25" s="48">
        <v>0</v>
      </c>
      <c r="M25" s="34"/>
    </row>
    <row r="26" spans="1:14" ht="13.5" x14ac:dyDescent="0.25">
      <c r="A26" s="39">
        <v>5</v>
      </c>
      <c r="B26" s="31">
        <v>3</v>
      </c>
      <c r="C26" s="31">
        <v>6</v>
      </c>
      <c r="D26" s="32" t="str">
        <f>D18</f>
        <v>Торгайбеков А.</v>
      </c>
      <c r="E26" s="32" t="str">
        <f>E20</f>
        <v>Гайнеденов Е.</v>
      </c>
      <c r="F26" s="33">
        <v>8</v>
      </c>
      <c r="G26" s="33">
        <v>-8</v>
      </c>
      <c r="H26" s="33">
        <v>9</v>
      </c>
      <c r="I26" s="33">
        <v>-10</v>
      </c>
      <c r="J26" s="43">
        <v>10</v>
      </c>
      <c r="K26" s="47">
        <v>3</v>
      </c>
      <c r="L26" s="48">
        <v>2</v>
      </c>
      <c r="M26" s="34"/>
    </row>
    <row r="27" spans="1:14" ht="14.25" thickBot="1" x14ac:dyDescent="0.3">
      <c r="A27" s="39">
        <v>6</v>
      </c>
      <c r="B27" s="31">
        <v>4</v>
      </c>
      <c r="C27" s="31">
        <v>5</v>
      </c>
      <c r="D27" s="32" t="str">
        <f>D19</f>
        <v>Харки А-М</v>
      </c>
      <c r="E27" s="32" t="str">
        <f>D20</f>
        <v>Ши Ченян</v>
      </c>
      <c r="F27" s="33">
        <v>8</v>
      </c>
      <c r="G27" s="33">
        <v>-6</v>
      </c>
      <c r="H27" s="33">
        <v>-9</v>
      </c>
      <c r="I27" s="33">
        <v>-10</v>
      </c>
      <c r="J27" s="43"/>
      <c r="K27" s="51">
        <v>1</v>
      </c>
      <c r="L27" s="52">
        <v>3</v>
      </c>
      <c r="M27" s="34"/>
    </row>
    <row r="28" spans="1:14" ht="13.5" thickBot="1" x14ac:dyDescent="0.25">
      <c r="A28" s="308" t="s">
        <v>15</v>
      </c>
      <c r="B28" s="308"/>
      <c r="C28" s="308"/>
      <c r="D28" s="308"/>
      <c r="E28" s="308"/>
      <c r="F28" s="308"/>
      <c r="G28" s="308"/>
      <c r="H28" s="308"/>
      <c r="I28" s="308"/>
      <c r="J28" s="308"/>
      <c r="K28" s="309"/>
      <c r="L28" s="310"/>
    </row>
    <row r="29" spans="1:14" ht="13.5" x14ac:dyDescent="0.25">
      <c r="A29" s="39">
        <v>1</v>
      </c>
      <c r="B29" s="31">
        <v>9</v>
      </c>
      <c r="C29" s="31">
        <v>1</v>
      </c>
      <c r="D29" s="32" t="str">
        <f>E23</f>
        <v>Ши Данян</v>
      </c>
      <c r="E29" s="32" t="str">
        <f>D22</f>
        <v>Ким Т.</v>
      </c>
      <c r="F29" s="33">
        <v>7</v>
      </c>
      <c r="G29" s="33">
        <v>-5</v>
      </c>
      <c r="H29" s="33">
        <v>-8</v>
      </c>
      <c r="I29" s="33">
        <v>-1</v>
      </c>
      <c r="J29" s="43"/>
      <c r="K29" s="45">
        <v>1</v>
      </c>
      <c r="L29" s="46">
        <v>3</v>
      </c>
      <c r="M29" s="34"/>
    </row>
    <row r="30" spans="1:14" ht="13.5" x14ac:dyDescent="0.25">
      <c r="A30" s="39">
        <v>2</v>
      </c>
      <c r="B30" s="31">
        <v>10</v>
      </c>
      <c r="C30" s="37">
        <v>8</v>
      </c>
      <c r="D30" s="35" t="str">
        <f>E22</f>
        <v>Мэлсов Д.</v>
      </c>
      <c r="E30" s="36" t="str">
        <f>E24</f>
        <v>Нугай Н.</v>
      </c>
      <c r="F30" s="33">
        <v>-8</v>
      </c>
      <c r="G30" s="33">
        <v>8</v>
      </c>
      <c r="H30" s="33">
        <v>15</v>
      </c>
      <c r="I30" s="33">
        <v>-8</v>
      </c>
      <c r="J30" s="43">
        <v>-11</v>
      </c>
      <c r="K30" s="47">
        <v>2</v>
      </c>
      <c r="L30" s="48">
        <v>3</v>
      </c>
      <c r="M30" s="34"/>
    </row>
    <row r="31" spans="1:14" ht="13.5" x14ac:dyDescent="0.25">
      <c r="A31" s="39">
        <v>3</v>
      </c>
      <c r="B31" s="37">
        <v>11</v>
      </c>
      <c r="C31" s="37">
        <v>7</v>
      </c>
      <c r="D31" s="36" t="str">
        <f>D23</f>
        <v>Джиенбаев Т.</v>
      </c>
      <c r="E31" s="32" t="str">
        <f>E25</f>
        <v>Сипачев А</v>
      </c>
      <c r="F31" s="38">
        <v>6</v>
      </c>
      <c r="G31" s="38">
        <v>6</v>
      </c>
      <c r="H31" s="38">
        <v>8</v>
      </c>
      <c r="I31" s="38"/>
      <c r="J31" s="44"/>
      <c r="K31" s="49">
        <v>3</v>
      </c>
      <c r="L31" s="50">
        <v>0</v>
      </c>
      <c r="M31" s="34"/>
    </row>
    <row r="32" spans="1:14" ht="13.5" x14ac:dyDescent="0.25">
      <c r="A32" s="39">
        <v>4</v>
      </c>
      <c r="B32" s="31">
        <v>12</v>
      </c>
      <c r="C32" s="31">
        <v>6</v>
      </c>
      <c r="D32" s="36" t="str">
        <f>D24</f>
        <v>Толсубаев М.</v>
      </c>
      <c r="E32" s="36" t="str">
        <f>E26</f>
        <v>Гайнеденов Е.</v>
      </c>
      <c r="F32" s="33">
        <v>-6</v>
      </c>
      <c r="G32" s="33">
        <v>-9</v>
      </c>
      <c r="H32" s="33">
        <v>-5</v>
      </c>
      <c r="I32" s="33"/>
      <c r="J32" s="43"/>
      <c r="K32" s="47">
        <v>0</v>
      </c>
      <c r="L32" s="48">
        <v>3</v>
      </c>
      <c r="M32" s="34"/>
    </row>
    <row r="33" spans="1:13" ht="13.5" x14ac:dyDescent="0.25">
      <c r="A33" s="39">
        <v>5</v>
      </c>
      <c r="B33" s="31">
        <v>2</v>
      </c>
      <c r="C33" s="31">
        <v>5</v>
      </c>
      <c r="D33" s="32" t="str">
        <f>D25</f>
        <v>Герасименко Т.</v>
      </c>
      <c r="E33" s="32" t="str">
        <f>E27</f>
        <v>Ши Ченян</v>
      </c>
      <c r="F33" s="33">
        <v>-10</v>
      </c>
      <c r="G33" s="33">
        <v>-7</v>
      </c>
      <c r="H33" s="33">
        <v>11</v>
      </c>
      <c r="I33" s="33">
        <v>9</v>
      </c>
      <c r="J33" s="43">
        <v>8</v>
      </c>
      <c r="K33" s="47">
        <v>3</v>
      </c>
      <c r="L33" s="48">
        <v>2</v>
      </c>
      <c r="M33" s="34"/>
    </row>
    <row r="34" spans="1:13" ht="14.25" thickBot="1" x14ac:dyDescent="0.3">
      <c r="A34" s="39">
        <v>6</v>
      </c>
      <c r="B34" s="31">
        <v>3</v>
      </c>
      <c r="C34" s="31">
        <v>4</v>
      </c>
      <c r="D34" s="32" t="str">
        <f>D26</f>
        <v>Торгайбеков А.</v>
      </c>
      <c r="E34" s="32" t="str">
        <f>D27</f>
        <v>Харки А-М</v>
      </c>
      <c r="F34" s="33">
        <v>-7</v>
      </c>
      <c r="G34" s="33">
        <v>8</v>
      </c>
      <c r="H34" s="33">
        <v>-7</v>
      </c>
      <c r="I34" s="33">
        <v>-2</v>
      </c>
      <c r="J34" s="43"/>
      <c r="K34" s="51">
        <v>1</v>
      </c>
      <c r="L34" s="52">
        <v>3</v>
      </c>
      <c r="M34" s="34"/>
    </row>
    <row r="35" spans="1:13" ht="13.5" thickBot="1" x14ac:dyDescent="0.25">
      <c r="A35" s="308" t="s">
        <v>16</v>
      </c>
      <c r="B35" s="308"/>
      <c r="C35" s="308"/>
      <c r="D35" s="308"/>
      <c r="E35" s="308"/>
      <c r="F35" s="308"/>
      <c r="G35" s="308"/>
      <c r="H35" s="308"/>
      <c r="I35" s="308"/>
      <c r="J35" s="308"/>
      <c r="K35" s="309"/>
      <c r="L35" s="310"/>
    </row>
    <row r="36" spans="1:13" ht="13.5" x14ac:dyDescent="0.25">
      <c r="A36" s="39">
        <v>1</v>
      </c>
      <c r="B36" s="31">
        <v>1</v>
      </c>
      <c r="C36" s="31">
        <v>8</v>
      </c>
      <c r="D36" s="32" t="str">
        <f>E29</f>
        <v>Ким Т.</v>
      </c>
      <c r="E36" s="32" t="str">
        <f>E30</f>
        <v>Нугай Н.</v>
      </c>
      <c r="F36" s="33">
        <v>5</v>
      </c>
      <c r="G36" s="33">
        <v>9</v>
      </c>
      <c r="H36" s="33">
        <v>5</v>
      </c>
      <c r="I36" s="33"/>
      <c r="J36" s="43"/>
      <c r="K36" s="45">
        <v>3</v>
      </c>
      <c r="L36" s="46">
        <v>0</v>
      </c>
      <c r="M36" s="34"/>
    </row>
    <row r="37" spans="1:13" ht="13.5" x14ac:dyDescent="0.25">
      <c r="A37" s="39">
        <v>2</v>
      </c>
      <c r="B37" s="31">
        <v>9</v>
      </c>
      <c r="C37" s="37">
        <v>7</v>
      </c>
      <c r="D37" s="35" t="str">
        <f>D29</f>
        <v>Ши Данян</v>
      </c>
      <c r="E37" s="36" t="str">
        <f>E31</f>
        <v>Сипачев А</v>
      </c>
      <c r="F37" s="33">
        <v>7</v>
      </c>
      <c r="G37" s="33">
        <v>7</v>
      </c>
      <c r="H37" s="33">
        <v>-5</v>
      </c>
      <c r="I37" s="33">
        <v>9</v>
      </c>
      <c r="J37" s="43"/>
      <c r="K37" s="47">
        <v>3</v>
      </c>
      <c r="L37" s="48">
        <v>1</v>
      </c>
      <c r="M37" s="34"/>
    </row>
    <row r="38" spans="1:13" ht="13.5" x14ac:dyDescent="0.25">
      <c r="A38" s="39">
        <v>3</v>
      </c>
      <c r="B38" s="37">
        <v>10</v>
      </c>
      <c r="C38" s="37">
        <v>6</v>
      </c>
      <c r="D38" s="36" t="str">
        <f>D30</f>
        <v>Мэлсов Д.</v>
      </c>
      <c r="E38" s="32" t="str">
        <f>E32</f>
        <v>Гайнеденов Е.</v>
      </c>
      <c r="F38" s="38">
        <v>9</v>
      </c>
      <c r="G38" s="38">
        <v>-4</v>
      </c>
      <c r="H38" s="38">
        <v>7</v>
      </c>
      <c r="I38" s="38">
        <v>-8</v>
      </c>
      <c r="J38" s="44">
        <v>-8</v>
      </c>
      <c r="K38" s="49">
        <v>2</v>
      </c>
      <c r="L38" s="50">
        <v>3</v>
      </c>
      <c r="M38" s="34"/>
    </row>
    <row r="39" spans="1:13" ht="13.5" x14ac:dyDescent="0.25">
      <c r="A39" s="39">
        <v>4</v>
      </c>
      <c r="B39" s="31">
        <v>11</v>
      </c>
      <c r="C39" s="31">
        <v>5</v>
      </c>
      <c r="D39" s="36" t="str">
        <f>D31</f>
        <v>Джиенбаев Т.</v>
      </c>
      <c r="E39" s="36" t="str">
        <f>E33</f>
        <v>Ши Ченян</v>
      </c>
      <c r="F39" s="33">
        <v>5</v>
      </c>
      <c r="G39" s="33">
        <v>-4</v>
      </c>
      <c r="H39" s="33">
        <v>9</v>
      </c>
      <c r="I39" s="33">
        <v>9</v>
      </c>
      <c r="J39" s="43"/>
      <c r="K39" s="47">
        <v>3</v>
      </c>
      <c r="L39" s="48">
        <v>1</v>
      </c>
      <c r="M39" s="34"/>
    </row>
    <row r="40" spans="1:13" ht="13.5" x14ac:dyDescent="0.25">
      <c r="A40" s="39">
        <v>5</v>
      </c>
      <c r="B40" s="31">
        <v>12</v>
      </c>
      <c r="C40" s="31">
        <v>4</v>
      </c>
      <c r="D40" s="32" t="str">
        <f>D32</f>
        <v>Толсубаев М.</v>
      </c>
      <c r="E40" s="32" t="str">
        <f>E34</f>
        <v>Харки А-М</v>
      </c>
      <c r="F40" s="33">
        <v>10</v>
      </c>
      <c r="G40" s="33">
        <v>-9</v>
      </c>
      <c r="H40" s="33">
        <v>-9</v>
      </c>
      <c r="I40" s="33">
        <v>-5</v>
      </c>
      <c r="J40" s="43"/>
      <c r="K40" s="47">
        <v>1</v>
      </c>
      <c r="L40" s="48">
        <v>3</v>
      </c>
      <c r="M40" s="34"/>
    </row>
    <row r="41" spans="1:13" ht="14.25" thickBot="1" x14ac:dyDescent="0.3">
      <c r="A41" s="39">
        <v>6</v>
      </c>
      <c r="B41" s="31">
        <v>2</v>
      </c>
      <c r="C41" s="31">
        <v>3</v>
      </c>
      <c r="D41" s="32" t="str">
        <f>D33</f>
        <v>Герасименко Т.</v>
      </c>
      <c r="E41" s="32" t="str">
        <f>D34</f>
        <v>Торгайбеков А.</v>
      </c>
      <c r="F41" s="33">
        <v>-7</v>
      </c>
      <c r="G41" s="33">
        <v>-6</v>
      </c>
      <c r="H41" s="33">
        <v>10</v>
      </c>
      <c r="I41" s="33">
        <v>3</v>
      </c>
      <c r="J41" s="43">
        <v>-9</v>
      </c>
      <c r="K41" s="51">
        <v>2</v>
      </c>
      <c r="L41" s="52">
        <v>3</v>
      </c>
      <c r="M41" s="34"/>
    </row>
    <row r="42" spans="1:13" ht="13.5" thickBot="1" x14ac:dyDescent="0.25">
      <c r="A42" s="308" t="s">
        <v>17</v>
      </c>
      <c r="B42" s="308"/>
      <c r="C42" s="308"/>
      <c r="D42" s="308"/>
      <c r="E42" s="308"/>
      <c r="F42" s="308"/>
      <c r="G42" s="308"/>
      <c r="H42" s="308"/>
      <c r="I42" s="308"/>
      <c r="J42" s="308"/>
      <c r="K42" s="309"/>
      <c r="L42" s="310"/>
    </row>
    <row r="43" spans="1:13" ht="13.5" x14ac:dyDescent="0.25">
      <c r="A43" s="39">
        <v>1</v>
      </c>
      <c r="B43" s="31">
        <v>7</v>
      </c>
      <c r="C43" s="31">
        <v>1</v>
      </c>
      <c r="D43" s="32" t="str">
        <f>E37</f>
        <v>Сипачев А</v>
      </c>
      <c r="E43" s="32" t="str">
        <f>D36</f>
        <v>Ким Т.</v>
      </c>
      <c r="F43" s="33">
        <v>-8</v>
      </c>
      <c r="G43" s="33">
        <v>8</v>
      </c>
      <c r="H43" s="33">
        <v>8</v>
      </c>
      <c r="I43" s="33">
        <v>-6</v>
      </c>
      <c r="J43" s="43">
        <v>3</v>
      </c>
      <c r="K43" s="45">
        <v>3</v>
      </c>
      <c r="L43" s="46">
        <v>2</v>
      </c>
      <c r="M43" s="34"/>
    </row>
    <row r="44" spans="1:13" ht="13.5" x14ac:dyDescent="0.25">
      <c r="A44" s="39">
        <v>2</v>
      </c>
      <c r="B44" s="31">
        <v>8</v>
      </c>
      <c r="C44" s="37">
        <v>6</v>
      </c>
      <c r="D44" s="35" t="str">
        <f>E36</f>
        <v>Нугай Н.</v>
      </c>
      <c r="E44" s="36" t="str">
        <f>E38</f>
        <v>Гайнеденов Е.</v>
      </c>
      <c r="F44" s="33">
        <v>11</v>
      </c>
      <c r="G44" s="33">
        <v>8</v>
      </c>
      <c r="H44" s="33">
        <v>-7</v>
      </c>
      <c r="I44" s="33">
        <v>7</v>
      </c>
      <c r="J44" s="43"/>
      <c r="K44" s="47">
        <v>3</v>
      </c>
      <c r="L44" s="48">
        <v>1</v>
      </c>
      <c r="M44" s="34"/>
    </row>
    <row r="45" spans="1:13" ht="13.5" x14ac:dyDescent="0.25">
      <c r="A45" s="39">
        <v>3</v>
      </c>
      <c r="B45" s="37">
        <v>9</v>
      </c>
      <c r="C45" s="37">
        <v>5</v>
      </c>
      <c r="D45" s="36" t="str">
        <f>D37</f>
        <v>Ши Данян</v>
      </c>
      <c r="E45" s="32" t="str">
        <f>E39</f>
        <v>Ши Ченян</v>
      </c>
      <c r="F45" s="38">
        <v>9</v>
      </c>
      <c r="G45" s="38">
        <v>-11</v>
      </c>
      <c r="H45" s="38">
        <v>-9</v>
      </c>
      <c r="I45" s="38">
        <v>4</v>
      </c>
      <c r="J45" s="44">
        <v>7</v>
      </c>
      <c r="K45" s="49">
        <v>3</v>
      </c>
      <c r="L45" s="50">
        <v>2</v>
      </c>
      <c r="M45" s="34"/>
    </row>
    <row r="46" spans="1:13" ht="13.5" x14ac:dyDescent="0.25">
      <c r="A46" s="39">
        <v>4</v>
      </c>
      <c r="B46" s="31">
        <v>10</v>
      </c>
      <c r="C46" s="31">
        <v>4</v>
      </c>
      <c r="D46" s="36" t="str">
        <f>D38</f>
        <v>Мэлсов Д.</v>
      </c>
      <c r="E46" s="36" t="str">
        <f>E40</f>
        <v>Харки А-М</v>
      </c>
      <c r="F46" s="33">
        <v>-5</v>
      </c>
      <c r="G46" s="33">
        <v>8</v>
      </c>
      <c r="H46" s="33">
        <v>-1</v>
      </c>
      <c r="I46" s="33">
        <v>10</v>
      </c>
      <c r="J46" s="43">
        <v>-9</v>
      </c>
      <c r="K46" s="47">
        <v>2</v>
      </c>
      <c r="L46" s="48">
        <v>3</v>
      </c>
      <c r="M46" s="34"/>
    </row>
    <row r="47" spans="1:13" ht="13.5" x14ac:dyDescent="0.25">
      <c r="A47" s="39">
        <v>5</v>
      </c>
      <c r="B47" s="31">
        <v>11</v>
      </c>
      <c r="C47" s="31">
        <v>3</v>
      </c>
      <c r="D47" s="32" t="str">
        <f>D39</f>
        <v>Джиенбаев Т.</v>
      </c>
      <c r="E47" s="32" t="str">
        <f>E41</f>
        <v>Торгайбеков А.</v>
      </c>
      <c r="F47" s="33">
        <v>-4</v>
      </c>
      <c r="G47" s="33">
        <v>-6</v>
      </c>
      <c r="H47" s="33">
        <v>-3</v>
      </c>
      <c r="I47" s="33"/>
      <c r="J47" s="43"/>
      <c r="K47" s="47">
        <v>0</v>
      </c>
      <c r="L47" s="48">
        <v>3</v>
      </c>
      <c r="M47" s="34"/>
    </row>
    <row r="48" spans="1:13" ht="13.5" x14ac:dyDescent="0.25">
      <c r="A48" s="222">
        <v>6</v>
      </c>
      <c r="B48" s="37">
        <v>12</v>
      </c>
      <c r="C48" s="37">
        <v>2</v>
      </c>
      <c r="D48" s="35" t="str">
        <f>D40</f>
        <v>Толсубаев М.</v>
      </c>
      <c r="E48" s="35" t="str">
        <f>D41</f>
        <v>Герасименко Т.</v>
      </c>
      <c r="F48" s="223">
        <v>-8</v>
      </c>
      <c r="G48" s="223">
        <v>-9</v>
      </c>
      <c r="H48" s="223">
        <v>-4</v>
      </c>
      <c r="I48" s="223"/>
      <c r="J48" s="224"/>
      <c r="K48" s="225">
        <v>0</v>
      </c>
      <c r="L48" s="226">
        <v>3</v>
      </c>
      <c r="M48" s="34"/>
    </row>
    <row r="49" spans="1:13" x14ac:dyDescent="0.2">
      <c r="A49" s="308" t="s">
        <v>18</v>
      </c>
      <c r="B49" s="308"/>
      <c r="C49" s="308"/>
      <c r="D49" s="308"/>
      <c r="E49" s="308"/>
      <c r="F49" s="308"/>
      <c r="G49" s="308"/>
      <c r="H49" s="308"/>
      <c r="I49" s="308"/>
      <c r="J49" s="308"/>
      <c r="K49" s="308"/>
      <c r="L49" s="308"/>
    </row>
    <row r="50" spans="1:13" ht="13.5" x14ac:dyDescent="0.25">
      <c r="A50" s="228">
        <v>1</v>
      </c>
      <c r="B50" s="229">
        <v>1</v>
      </c>
      <c r="C50" s="229">
        <v>6</v>
      </c>
      <c r="D50" s="230" t="str">
        <f>E43</f>
        <v>Ким Т.</v>
      </c>
      <c r="E50" s="230" t="str">
        <f>E44</f>
        <v>Гайнеденов Е.</v>
      </c>
      <c r="F50" s="231">
        <v>10</v>
      </c>
      <c r="G50" s="231">
        <v>8</v>
      </c>
      <c r="H50" s="231">
        <v>-4</v>
      </c>
      <c r="I50" s="231">
        <v>4</v>
      </c>
      <c r="J50" s="232"/>
      <c r="K50" s="233">
        <v>3</v>
      </c>
      <c r="L50" s="234">
        <v>1</v>
      </c>
      <c r="M50" s="34"/>
    </row>
    <row r="51" spans="1:13" ht="13.5" x14ac:dyDescent="0.25">
      <c r="A51" s="39">
        <v>2</v>
      </c>
      <c r="B51" s="31">
        <v>7</v>
      </c>
      <c r="C51" s="37">
        <v>5</v>
      </c>
      <c r="D51" s="35" t="str">
        <f>D43</f>
        <v>Сипачев А</v>
      </c>
      <c r="E51" s="36" t="str">
        <f>E45</f>
        <v>Ши Ченян</v>
      </c>
      <c r="F51" s="33">
        <v>5</v>
      </c>
      <c r="G51" s="33">
        <v>-6</v>
      </c>
      <c r="H51" s="33">
        <v>11</v>
      </c>
      <c r="I51" s="33">
        <v>5</v>
      </c>
      <c r="J51" s="43"/>
      <c r="K51" s="47">
        <v>3</v>
      </c>
      <c r="L51" s="48">
        <v>1</v>
      </c>
      <c r="M51" s="34"/>
    </row>
    <row r="52" spans="1:13" ht="13.5" x14ac:dyDescent="0.25">
      <c r="A52" s="39">
        <v>3</v>
      </c>
      <c r="B52" s="37">
        <v>8</v>
      </c>
      <c r="C52" s="37">
        <v>4</v>
      </c>
      <c r="D52" s="36" t="str">
        <f>D44</f>
        <v>Нугай Н.</v>
      </c>
      <c r="E52" s="32" t="str">
        <f>E46</f>
        <v>Харки А-М</v>
      </c>
      <c r="F52" s="38">
        <v>9</v>
      </c>
      <c r="G52" s="38">
        <v>-7</v>
      </c>
      <c r="H52" s="38">
        <v>-6</v>
      </c>
      <c r="I52" s="38">
        <v>9</v>
      </c>
      <c r="J52" s="44">
        <v>6</v>
      </c>
      <c r="K52" s="49">
        <v>3</v>
      </c>
      <c r="L52" s="50">
        <v>2</v>
      </c>
      <c r="M52" s="34"/>
    </row>
    <row r="53" spans="1:13" ht="13.5" x14ac:dyDescent="0.25">
      <c r="A53" s="39">
        <v>4</v>
      </c>
      <c r="B53" s="31">
        <v>9</v>
      </c>
      <c r="C53" s="31">
        <v>3</v>
      </c>
      <c r="D53" s="36" t="str">
        <f>D45</f>
        <v>Ши Данян</v>
      </c>
      <c r="E53" s="36" t="str">
        <f>E47</f>
        <v>Торгайбеков А.</v>
      </c>
      <c r="F53" s="33">
        <v>5</v>
      </c>
      <c r="G53" s="33">
        <v>-10</v>
      </c>
      <c r="H53" s="33">
        <v>9</v>
      </c>
      <c r="I53" s="33">
        <v>10</v>
      </c>
      <c r="J53" s="43"/>
      <c r="K53" s="47">
        <v>3</v>
      </c>
      <c r="L53" s="48">
        <v>1</v>
      </c>
      <c r="M53" s="34"/>
    </row>
    <row r="54" spans="1:13" ht="13.5" x14ac:dyDescent="0.25">
      <c r="A54" s="39">
        <v>5</v>
      </c>
      <c r="B54" s="31">
        <v>10</v>
      </c>
      <c r="C54" s="31">
        <v>2</v>
      </c>
      <c r="D54" s="32" t="str">
        <f>D46</f>
        <v>Мэлсов Д.</v>
      </c>
      <c r="E54" s="32" t="str">
        <f>E48</f>
        <v>Герасименко Т.</v>
      </c>
      <c r="F54" s="33">
        <v>-8</v>
      </c>
      <c r="G54" s="33">
        <v>8</v>
      </c>
      <c r="H54" s="33">
        <v>-5</v>
      </c>
      <c r="I54" s="33">
        <v>-9</v>
      </c>
      <c r="J54" s="43"/>
      <c r="K54" s="47">
        <v>1</v>
      </c>
      <c r="L54" s="48">
        <v>3</v>
      </c>
      <c r="M54" s="34"/>
    </row>
    <row r="55" spans="1:13" ht="14.25" thickBot="1" x14ac:dyDescent="0.3">
      <c r="A55" s="39">
        <v>6</v>
      </c>
      <c r="B55" s="31">
        <v>11</v>
      </c>
      <c r="C55" s="31">
        <v>12</v>
      </c>
      <c r="D55" s="32" t="str">
        <f>D47</f>
        <v>Джиенбаев Т.</v>
      </c>
      <c r="E55" s="32" t="str">
        <f>D48</f>
        <v>Толсубаев М.</v>
      </c>
      <c r="F55" s="33">
        <v>7</v>
      </c>
      <c r="G55" s="33">
        <v>-9</v>
      </c>
      <c r="H55" s="33">
        <v>-6</v>
      </c>
      <c r="I55" s="33">
        <v>-7</v>
      </c>
      <c r="J55" s="43"/>
      <c r="K55" s="51">
        <v>1</v>
      </c>
      <c r="L55" s="52">
        <v>3</v>
      </c>
      <c r="M55" s="34"/>
    </row>
    <row r="56" spans="1:13" ht="13.5" thickBot="1" x14ac:dyDescent="0.25">
      <c r="A56" s="308" t="s">
        <v>19</v>
      </c>
      <c r="B56" s="308"/>
      <c r="C56" s="308"/>
      <c r="D56" s="308"/>
      <c r="E56" s="308"/>
      <c r="F56" s="308"/>
      <c r="G56" s="308"/>
      <c r="H56" s="308"/>
      <c r="I56" s="308"/>
      <c r="J56" s="308"/>
      <c r="K56" s="314"/>
      <c r="L56" s="314"/>
    </row>
    <row r="57" spans="1:13" ht="13.5" x14ac:dyDescent="0.25">
      <c r="A57" s="39">
        <v>1</v>
      </c>
      <c r="B57" s="31">
        <v>5</v>
      </c>
      <c r="C57" s="31">
        <v>1</v>
      </c>
      <c r="D57" s="32" t="str">
        <f>E51</f>
        <v>Ши Ченян</v>
      </c>
      <c r="E57" s="32" t="str">
        <f>D50</f>
        <v>Ким Т.</v>
      </c>
      <c r="F57" s="33">
        <v>-4</v>
      </c>
      <c r="G57" s="33">
        <v>8</v>
      </c>
      <c r="H57" s="33">
        <v>5</v>
      </c>
      <c r="I57" s="33">
        <v>-4</v>
      </c>
      <c r="J57" s="43">
        <v>-5</v>
      </c>
      <c r="K57" s="45">
        <v>2</v>
      </c>
      <c r="L57" s="46">
        <v>3</v>
      </c>
      <c r="M57" s="34"/>
    </row>
    <row r="58" spans="1:13" ht="13.5" x14ac:dyDescent="0.25">
      <c r="A58" s="39">
        <v>2</v>
      </c>
      <c r="B58" s="31">
        <v>6</v>
      </c>
      <c r="C58" s="37">
        <v>4</v>
      </c>
      <c r="D58" s="35" t="str">
        <f>E50</f>
        <v>Гайнеденов Е.</v>
      </c>
      <c r="E58" s="36" t="str">
        <f>E52</f>
        <v>Харки А-М</v>
      </c>
      <c r="F58" s="33">
        <v>-6</v>
      </c>
      <c r="G58" s="33">
        <v>-9</v>
      </c>
      <c r="H58" s="33">
        <v>-7</v>
      </c>
      <c r="I58" s="33"/>
      <c r="J58" s="43"/>
      <c r="K58" s="47">
        <v>0</v>
      </c>
      <c r="L58" s="48">
        <v>3</v>
      </c>
      <c r="M58" s="34"/>
    </row>
    <row r="59" spans="1:13" ht="13.5" x14ac:dyDescent="0.25">
      <c r="A59" s="39">
        <v>3</v>
      </c>
      <c r="B59" s="37">
        <v>7</v>
      </c>
      <c r="C59" s="37">
        <v>3</v>
      </c>
      <c r="D59" s="36" t="str">
        <f>D51</f>
        <v>Сипачев А</v>
      </c>
      <c r="E59" s="32" t="str">
        <f>E53</f>
        <v>Торгайбеков А.</v>
      </c>
      <c r="F59" s="38">
        <v>-8</v>
      </c>
      <c r="G59" s="38">
        <v>8</v>
      </c>
      <c r="H59" s="38">
        <v>9</v>
      </c>
      <c r="I59" s="38">
        <v>-6</v>
      </c>
      <c r="J59" s="44">
        <v>3</v>
      </c>
      <c r="K59" s="49">
        <v>3</v>
      </c>
      <c r="L59" s="50">
        <v>2</v>
      </c>
      <c r="M59" s="34"/>
    </row>
    <row r="60" spans="1:13" ht="13.5" x14ac:dyDescent="0.25">
      <c r="A60" s="39">
        <v>4</v>
      </c>
      <c r="B60" s="31">
        <v>8</v>
      </c>
      <c r="C60" s="31">
        <v>2</v>
      </c>
      <c r="D60" s="36" t="str">
        <f>D52</f>
        <v>Нугай Н.</v>
      </c>
      <c r="E60" s="36" t="str">
        <f>E54</f>
        <v>Герасименко Т.</v>
      </c>
      <c r="F60" s="33">
        <v>-2</v>
      </c>
      <c r="G60" s="33">
        <v>-9</v>
      </c>
      <c r="H60" s="33">
        <v>-7</v>
      </c>
      <c r="I60" s="33"/>
      <c r="J60" s="43"/>
      <c r="K60" s="47">
        <v>0</v>
      </c>
      <c r="L60" s="48">
        <v>3</v>
      </c>
      <c r="M60" s="34"/>
    </row>
    <row r="61" spans="1:13" ht="13.5" x14ac:dyDescent="0.25">
      <c r="A61" s="39">
        <v>5</v>
      </c>
      <c r="B61" s="31">
        <v>9</v>
      </c>
      <c r="C61" s="31">
        <v>12</v>
      </c>
      <c r="D61" s="32" t="str">
        <f>D53</f>
        <v>Ши Данян</v>
      </c>
      <c r="E61" s="32" t="str">
        <f>E55</f>
        <v>Толсубаев М.</v>
      </c>
      <c r="F61" s="33">
        <v>13</v>
      </c>
      <c r="G61" s="33">
        <v>6</v>
      </c>
      <c r="H61" s="33">
        <v>9</v>
      </c>
      <c r="I61" s="33"/>
      <c r="J61" s="43"/>
      <c r="K61" s="47">
        <v>3</v>
      </c>
      <c r="L61" s="48">
        <v>0</v>
      </c>
      <c r="M61" s="34"/>
    </row>
    <row r="62" spans="1:13" ht="14.25" thickBot="1" x14ac:dyDescent="0.3">
      <c r="A62" s="39">
        <v>6</v>
      </c>
      <c r="B62" s="31">
        <v>10</v>
      </c>
      <c r="C62" s="31">
        <v>11</v>
      </c>
      <c r="D62" s="32" t="str">
        <f>D54</f>
        <v>Мэлсов Д.</v>
      </c>
      <c r="E62" s="32" t="str">
        <f>D55</f>
        <v>Джиенбаев Т.</v>
      </c>
      <c r="F62" s="33">
        <v>10</v>
      </c>
      <c r="G62" s="33">
        <v>-8</v>
      </c>
      <c r="H62" s="33">
        <v>-6</v>
      </c>
      <c r="I62" s="33">
        <v>-9</v>
      </c>
      <c r="J62" s="43"/>
      <c r="K62" s="51">
        <v>1</v>
      </c>
      <c r="L62" s="52">
        <v>3</v>
      </c>
      <c r="M62" s="34"/>
    </row>
    <row r="63" spans="1:13" ht="13.5" thickBot="1" x14ac:dyDescent="0.25">
      <c r="A63" s="308" t="s">
        <v>20</v>
      </c>
      <c r="B63" s="308"/>
      <c r="C63" s="308"/>
      <c r="D63" s="308"/>
      <c r="E63" s="308"/>
      <c r="F63" s="308"/>
      <c r="G63" s="308"/>
      <c r="H63" s="308"/>
      <c r="I63" s="308"/>
      <c r="J63" s="308"/>
      <c r="K63" s="309"/>
      <c r="L63" s="309"/>
    </row>
    <row r="64" spans="1:13" ht="13.5" x14ac:dyDescent="0.25">
      <c r="A64" s="39">
        <v>1</v>
      </c>
      <c r="B64" s="31">
        <v>1</v>
      </c>
      <c r="C64" s="31">
        <v>4</v>
      </c>
      <c r="D64" s="32" t="str">
        <f>E57</f>
        <v>Ким Т.</v>
      </c>
      <c r="E64" s="32" t="str">
        <f>E58</f>
        <v>Харки А-М</v>
      </c>
      <c r="F64" s="33">
        <v>-13</v>
      </c>
      <c r="G64" s="33">
        <v>-8</v>
      </c>
      <c r="H64" s="33">
        <v>4</v>
      </c>
      <c r="I64" s="33">
        <v>8</v>
      </c>
      <c r="J64" s="43">
        <v>7</v>
      </c>
      <c r="K64" s="45">
        <v>3</v>
      </c>
      <c r="L64" s="46">
        <v>2</v>
      </c>
      <c r="M64" s="34"/>
    </row>
    <row r="65" spans="1:13" ht="13.5" x14ac:dyDescent="0.25">
      <c r="A65" s="39">
        <v>2</v>
      </c>
      <c r="B65" s="31">
        <v>5</v>
      </c>
      <c r="C65" s="37">
        <v>3</v>
      </c>
      <c r="D65" s="35" t="str">
        <f>D57</f>
        <v>Ши Ченян</v>
      </c>
      <c r="E65" s="36" t="str">
        <f>E59</f>
        <v>Торгайбеков А.</v>
      </c>
      <c r="F65" s="33">
        <v>5</v>
      </c>
      <c r="G65" s="33">
        <v>8</v>
      </c>
      <c r="H65" s="33">
        <v>-8</v>
      </c>
      <c r="I65" s="33">
        <v>-10</v>
      </c>
      <c r="J65" s="43">
        <v>-10</v>
      </c>
      <c r="K65" s="47">
        <v>2</v>
      </c>
      <c r="L65" s="48">
        <v>3</v>
      </c>
      <c r="M65" s="34"/>
    </row>
    <row r="66" spans="1:13" ht="13.5" x14ac:dyDescent="0.25">
      <c r="A66" s="39">
        <v>3</v>
      </c>
      <c r="B66" s="37">
        <v>6</v>
      </c>
      <c r="C66" s="37">
        <v>2</v>
      </c>
      <c r="D66" s="36" t="str">
        <f>D58</f>
        <v>Гайнеденов Е.</v>
      </c>
      <c r="E66" s="32" t="str">
        <f>E60</f>
        <v>Герасименко Т.</v>
      </c>
      <c r="F66" s="38">
        <v>7</v>
      </c>
      <c r="G66" s="38">
        <v>-2</v>
      </c>
      <c r="H66" s="38">
        <v>-9</v>
      </c>
      <c r="I66" s="38">
        <v>-6</v>
      </c>
      <c r="J66" s="44"/>
      <c r="K66" s="49">
        <v>1</v>
      </c>
      <c r="L66" s="50">
        <v>3</v>
      </c>
      <c r="M66" s="34"/>
    </row>
    <row r="67" spans="1:13" ht="13.5" x14ac:dyDescent="0.25">
      <c r="A67" s="39">
        <v>4</v>
      </c>
      <c r="B67" s="31">
        <v>7</v>
      </c>
      <c r="C67" s="31">
        <v>12</v>
      </c>
      <c r="D67" s="36" t="str">
        <f>D59</f>
        <v>Сипачев А</v>
      </c>
      <c r="E67" s="36" t="str">
        <f>E61</f>
        <v>Толсубаев М.</v>
      </c>
      <c r="F67" s="33">
        <v>10</v>
      </c>
      <c r="G67" s="33">
        <v>-10</v>
      </c>
      <c r="H67" s="33">
        <v>-8</v>
      </c>
      <c r="I67" s="33">
        <v>9</v>
      </c>
      <c r="J67" s="43">
        <v>14</v>
      </c>
      <c r="K67" s="47">
        <v>3</v>
      </c>
      <c r="L67" s="48">
        <v>2</v>
      </c>
      <c r="M67" s="34"/>
    </row>
    <row r="68" spans="1:13" ht="13.5" x14ac:dyDescent="0.25">
      <c r="A68" s="39">
        <v>5</v>
      </c>
      <c r="B68" s="31">
        <v>8</v>
      </c>
      <c r="C68" s="31">
        <v>11</v>
      </c>
      <c r="D68" s="32" t="str">
        <f>D60</f>
        <v>Нугай Н.</v>
      </c>
      <c r="E68" s="32" t="str">
        <f>E62</f>
        <v>Джиенбаев Т.</v>
      </c>
      <c r="F68" s="33">
        <v>-7</v>
      </c>
      <c r="G68" s="33">
        <v>5</v>
      </c>
      <c r="H68" s="33">
        <v>-8</v>
      </c>
      <c r="I68" s="33">
        <v>7</v>
      </c>
      <c r="J68" s="43">
        <v>11</v>
      </c>
      <c r="K68" s="47">
        <v>3</v>
      </c>
      <c r="L68" s="48">
        <v>2</v>
      </c>
      <c r="M68" s="34"/>
    </row>
    <row r="69" spans="1:13" ht="14.25" thickBot="1" x14ac:dyDescent="0.3">
      <c r="A69" s="39">
        <v>6</v>
      </c>
      <c r="B69" s="31">
        <v>9</v>
      </c>
      <c r="C69" s="31">
        <v>10</v>
      </c>
      <c r="D69" s="32" t="str">
        <f>D61</f>
        <v>Ши Данян</v>
      </c>
      <c r="E69" s="32" t="str">
        <f>D62</f>
        <v>Мэлсов Д.</v>
      </c>
      <c r="F69" s="33">
        <v>10</v>
      </c>
      <c r="G69" s="33">
        <v>9</v>
      </c>
      <c r="H69" s="33">
        <v>-8</v>
      </c>
      <c r="I69" s="33">
        <v>-8</v>
      </c>
      <c r="J69" s="43">
        <v>8</v>
      </c>
      <c r="K69" s="51">
        <v>3</v>
      </c>
      <c r="L69" s="52">
        <v>2</v>
      </c>
      <c r="M69" s="34"/>
    </row>
    <row r="70" spans="1:13" ht="13.5" thickBot="1" x14ac:dyDescent="0.25">
      <c r="A70" s="313" t="s">
        <v>21</v>
      </c>
      <c r="B70" s="308"/>
      <c r="C70" s="308"/>
      <c r="D70" s="308"/>
      <c r="E70" s="308"/>
      <c r="F70" s="308"/>
      <c r="G70" s="308"/>
      <c r="H70" s="308"/>
      <c r="I70" s="308"/>
      <c r="J70" s="308"/>
      <c r="K70" s="309"/>
      <c r="L70" s="309"/>
    </row>
    <row r="71" spans="1:13" ht="13.5" x14ac:dyDescent="0.25">
      <c r="A71" s="39">
        <v>1</v>
      </c>
      <c r="B71" s="31">
        <v>3</v>
      </c>
      <c r="C71" s="31">
        <v>1</v>
      </c>
      <c r="D71" s="32" t="str">
        <f>E65</f>
        <v>Торгайбеков А.</v>
      </c>
      <c r="E71" s="32" t="str">
        <f>D64</f>
        <v>Ким Т.</v>
      </c>
      <c r="F71" s="33">
        <v>-8</v>
      </c>
      <c r="G71" s="33">
        <v>4</v>
      </c>
      <c r="H71" s="33">
        <v>12</v>
      </c>
      <c r="I71" s="33">
        <v>-7</v>
      </c>
      <c r="J71" s="43">
        <v>-3</v>
      </c>
      <c r="K71" s="45">
        <v>2</v>
      </c>
      <c r="L71" s="46">
        <v>3</v>
      </c>
      <c r="M71" s="34"/>
    </row>
    <row r="72" spans="1:13" ht="13.5" x14ac:dyDescent="0.25">
      <c r="A72" s="39">
        <v>2</v>
      </c>
      <c r="B72" s="31">
        <v>4</v>
      </c>
      <c r="C72" s="37">
        <v>2</v>
      </c>
      <c r="D72" s="35" t="str">
        <f>E64</f>
        <v>Харки А-М</v>
      </c>
      <c r="E72" s="36" t="str">
        <f>E66</f>
        <v>Герасименко Т.</v>
      </c>
      <c r="F72" s="33">
        <v>-5</v>
      </c>
      <c r="G72" s="33">
        <v>-6</v>
      </c>
      <c r="H72" s="33">
        <v>10</v>
      </c>
      <c r="I72" s="33">
        <v>-8</v>
      </c>
      <c r="J72" s="43"/>
      <c r="K72" s="47">
        <v>1</v>
      </c>
      <c r="L72" s="48">
        <v>3</v>
      </c>
      <c r="M72" s="34"/>
    </row>
    <row r="73" spans="1:13" ht="13.5" x14ac:dyDescent="0.25">
      <c r="A73" s="39">
        <v>3</v>
      </c>
      <c r="B73" s="37">
        <v>5</v>
      </c>
      <c r="C73" s="37">
        <v>12</v>
      </c>
      <c r="D73" s="36" t="str">
        <f>D65</f>
        <v>Ши Ченян</v>
      </c>
      <c r="E73" s="32" t="str">
        <f>E67</f>
        <v>Толсубаев М.</v>
      </c>
      <c r="F73" s="38">
        <v>5</v>
      </c>
      <c r="G73" s="38">
        <v>2</v>
      </c>
      <c r="H73" s="38">
        <v>10</v>
      </c>
      <c r="I73" s="38"/>
      <c r="J73" s="44"/>
      <c r="K73" s="49">
        <v>3</v>
      </c>
      <c r="L73" s="50">
        <v>0</v>
      </c>
      <c r="M73" s="34"/>
    </row>
    <row r="74" spans="1:13" ht="13.5" x14ac:dyDescent="0.25">
      <c r="A74" s="39">
        <v>4</v>
      </c>
      <c r="B74" s="31">
        <v>6</v>
      </c>
      <c r="C74" s="31">
        <v>11</v>
      </c>
      <c r="D74" s="36" t="str">
        <f>D66</f>
        <v>Гайнеденов Е.</v>
      </c>
      <c r="E74" s="36" t="str">
        <f>E68</f>
        <v>Джиенбаев Т.</v>
      </c>
      <c r="F74" s="33">
        <v>-8</v>
      </c>
      <c r="G74" s="33">
        <v>6</v>
      </c>
      <c r="H74" s="33">
        <v>9</v>
      </c>
      <c r="I74" s="33">
        <v>-6</v>
      </c>
      <c r="J74" s="43">
        <v>-7</v>
      </c>
      <c r="K74" s="47">
        <v>2</v>
      </c>
      <c r="L74" s="48">
        <v>3</v>
      </c>
      <c r="M74" s="34"/>
    </row>
    <row r="75" spans="1:13" ht="13.5" x14ac:dyDescent="0.25">
      <c r="A75" s="39">
        <v>5</v>
      </c>
      <c r="B75" s="31">
        <v>7</v>
      </c>
      <c r="C75" s="31">
        <v>10</v>
      </c>
      <c r="D75" s="32" t="str">
        <f>D67</f>
        <v>Сипачев А</v>
      </c>
      <c r="E75" s="32" t="str">
        <f>E69</f>
        <v>Мэлсов Д.</v>
      </c>
      <c r="F75" s="33">
        <v>3</v>
      </c>
      <c r="G75" s="33">
        <v>6</v>
      </c>
      <c r="H75" s="33">
        <v>4</v>
      </c>
      <c r="I75" s="33"/>
      <c r="J75" s="43"/>
      <c r="K75" s="47">
        <v>3</v>
      </c>
      <c r="L75" s="48">
        <v>0</v>
      </c>
      <c r="M75" s="34"/>
    </row>
    <row r="76" spans="1:13" ht="14.25" thickBot="1" x14ac:dyDescent="0.3">
      <c r="A76" s="39">
        <v>6</v>
      </c>
      <c r="B76" s="31">
        <v>8</v>
      </c>
      <c r="C76" s="31">
        <v>9</v>
      </c>
      <c r="D76" s="32" t="str">
        <f>D68</f>
        <v>Нугай Н.</v>
      </c>
      <c r="E76" s="32" t="str">
        <f>D69</f>
        <v>Ши Данян</v>
      </c>
      <c r="F76" s="33">
        <v>-9</v>
      </c>
      <c r="G76" s="33">
        <v>-11</v>
      </c>
      <c r="H76" s="33">
        <v>-9</v>
      </c>
      <c r="I76" s="33"/>
      <c r="J76" s="43"/>
      <c r="K76" s="51">
        <v>0</v>
      </c>
      <c r="L76" s="52">
        <v>3</v>
      </c>
      <c r="M76" s="34"/>
    </row>
    <row r="77" spans="1:13" ht="13.5" thickBot="1" x14ac:dyDescent="0.25">
      <c r="A77" s="308" t="s">
        <v>22</v>
      </c>
      <c r="B77" s="308"/>
      <c r="C77" s="308"/>
      <c r="D77" s="308"/>
      <c r="E77" s="308"/>
      <c r="F77" s="308"/>
      <c r="G77" s="308"/>
      <c r="H77" s="308"/>
      <c r="I77" s="308"/>
      <c r="J77" s="308"/>
      <c r="K77" s="309"/>
      <c r="L77" s="309"/>
    </row>
    <row r="78" spans="1:13" ht="13.5" x14ac:dyDescent="0.25">
      <c r="A78" s="39">
        <v>1</v>
      </c>
      <c r="B78" s="31">
        <v>1</v>
      </c>
      <c r="C78" s="31">
        <v>2</v>
      </c>
      <c r="D78" s="32" t="str">
        <f>E71</f>
        <v>Ким Т.</v>
      </c>
      <c r="E78" s="32" t="str">
        <f>E72</f>
        <v>Герасименко Т.</v>
      </c>
      <c r="F78" s="33">
        <v>6</v>
      </c>
      <c r="G78" s="33">
        <v>-8</v>
      </c>
      <c r="H78" s="33">
        <v>9</v>
      </c>
      <c r="I78" s="33">
        <v>9</v>
      </c>
      <c r="J78" s="43"/>
      <c r="K78" s="45">
        <v>3</v>
      </c>
      <c r="L78" s="46">
        <v>1</v>
      </c>
      <c r="M78" s="34"/>
    </row>
    <row r="79" spans="1:13" ht="13.5" x14ac:dyDescent="0.25">
      <c r="A79" s="39">
        <v>2</v>
      </c>
      <c r="B79" s="31">
        <v>3</v>
      </c>
      <c r="C79" s="37">
        <v>12</v>
      </c>
      <c r="D79" s="35" t="str">
        <f>D71</f>
        <v>Торгайбеков А.</v>
      </c>
      <c r="E79" s="36" t="str">
        <f>E73</f>
        <v>Толсубаев М.</v>
      </c>
      <c r="F79" s="33">
        <v>3</v>
      </c>
      <c r="G79" s="33">
        <v>6</v>
      </c>
      <c r="H79" s="33">
        <v>6</v>
      </c>
      <c r="I79" s="33"/>
      <c r="J79" s="43"/>
      <c r="K79" s="47">
        <v>3</v>
      </c>
      <c r="L79" s="48">
        <v>0</v>
      </c>
      <c r="M79" s="34"/>
    </row>
    <row r="80" spans="1:13" ht="13.5" x14ac:dyDescent="0.25">
      <c r="A80" s="39">
        <v>3</v>
      </c>
      <c r="B80" s="37">
        <v>4</v>
      </c>
      <c r="C80" s="37">
        <v>11</v>
      </c>
      <c r="D80" s="36" t="str">
        <f>D72</f>
        <v>Харки А-М</v>
      </c>
      <c r="E80" s="32" t="str">
        <f>E68</f>
        <v>Джиенбаев Т.</v>
      </c>
      <c r="F80" s="38">
        <v>10</v>
      </c>
      <c r="G80" s="38">
        <v>10</v>
      </c>
      <c r="H80" s="38">
        <v>2</v>
      </c>
      <c r="I80" s="38"/>
      <c r="J80" s="44"/>
      <c r="K80" s="49">
        <v>3</v>
      </c>
      <c r="L80" s="50">
        <v>0</v>
      </c>
      <c r="M80" s="34"/>
    </row>
    <row r="81" spans="1:13" ht="13.5" x14ac:dyDescent="0.25">
      <c r="A81" s="39">
        <v>4</v>
      </c>
      <c r="B81" s="31">
        <v>5</v>
      </c>
      <c r="C81" s="31">
        <v>10</v>
      </c>
      <c r="D81" s="36" t="str">
        <f>D73</f>
        <v>Ши Ченян</v>
      </c>
      <c r="E81" s="36" t="str">
        <f>E75</f>
        <v>Мэлсов Д.</v>
      </c>
      <c r="F81" s="33">
        <v>-9</v>
      </c>
      <c r="G81" s="33">
        <v>7</v>
      </c>
      <c r="H81" s="33">
        <v>10</v>
      </c>
      <c r="I81" s="33">
        <v>1</v>
      </c>
      <c r="J81" s="43"/>
      <c r="K81" s="47">
        <v>3</v>
      </c>
      <c r="L81" s="48">
        <v>1</v>
      </c>
      <c r="M81" s="34"/>
    </row>
    <row r="82" spans="1:13" ht="13.5" x14ac:dyDescent="0.25">
      <c r="A82" s="39">
        <v>5</v>
      </c>
      <c r="B82" s="31">
        <v>6</v>
      </c>
      <c r="C82" s="31">
        <v>9</v>
      </c>
      <c r="D82" s="32" t="str">
        <f>D74</f>
        <v>Гайнеденов Е.</v>
      </c>
      <c r="E82" s="32" t="str">
        <f>E76</f>
        <v>Ши Данян</v>
      </c>
      <c r="F82" s="33">
        <v>10</v>
      </c>
      <c r="G82" s="33">
        <v>-10</v>
      </c>
      <c r="H82" s="33">
        <v>6</v>
      </c>
      <c r="I82" s="33">
        <v>-10</v>
      </c>
      <c r="J82" s="43">
        <v>-4</v>
      </c>
      <c r="K82" s="47">
        <v>2</v>
      </c>
      <c r="L82" s="48">
        <v>3</v>
      </c>
      <c r="M82" s="34"/>
    </row>
    <row r="83" spans="1:13" ht="14.25" thickBot="1" x14ac:dyDescent="0.3">
      <c r="A83" s="39">
        <v>6</v>
      </c>
      <c r="B83" s="31">
        <v>7</v>
      </c>
      <c r="C83" s="31">
        <v>8</v>
      </c>
      <c r="D83" s="32" t="str">
        <f>D75</f>
        <v>Сипачев А</v>
      </c>
      <c r="E83" s="32" t="str">
        <f>D76</f>
        <v>Нугай Н.</v>
      </c>
      <c r="F83" s="33">
        <v>-12</v>
      </c>
      <c r="G83" s="33">
        <v>8</v>
      </c>
      <c r="H83" s="33">
        <v>-6</v>
      </c>
      <c r="I83" s="33">
        <v>9</v>
      </c>
      <c r="J83" s="43">
        <v>-8</v>
      </c>
      <c r="K83" s="51">
        <v>2</v>
      </c>
      <c r="L83" s="52">
        <v>3</v>
      </c>
      <c r="M83" s="34"/>
    </row>
    <row r="85" spans="1:13" x14ac:dyDescent="0.2">
      <c r="D85" s="279" t="s">
        <v>82</v>
      </c>
      <c r="E85" s="279"/>
      <c r="F85" s="279"/>
      <c r="G85" s="279"/>
      <c r="H85" s="279"/>
      <c r="I85" s="279"/>
      <c r="J85" s="279"/>
      <c r="K85" s="279"/>
      <c r="L85" s="279"/>
    </row>
    <row r="86" spans="1:13" x14ac:dyDescent="0.2">
      <c r="D86" s="279" t="s">
        <v>83</v>
      </c>
      <c r="E86" s="279"/>
      <c r="F86" s="279"/>
      <c r="G86" s="279"/>
      <c r="H86" s="279"/>
      <c r="I86" s="279"/>
      <c r="J86" s="279"/>
      <c r="K86" s="279"/>
      <c r="L86" s="279"/>
    </row>
  </sheetData>
  <mergeCells count="18">
    <mergeCell ref="D2:K2"/>
    <mergeCell ref="D3:K3"/>
    <mergeCell ref="D4:K4"/>
    <mergeCell ref="A49:L49"/>
    <mergeCell ref="D85:L85"/>
    <mergeCell ref="D86:L86"/>
    <mergeCell ref="A42:L42"/>
    <mergeCell ref="D5:K5"/>
    <mergeCell ref="D6:K6"/>
    <mergeCell ref="A7:L7"/>
    <mergeCell ref="A14:L14"/>
    <mergeCell ref="A21:L21"/>
    <mergeCell ref="A28:L28"/>
    <mergeCell ref="A35:L35"/>
    <mergeCell ref="A56:L56"/>
    <mergeCell ref="A63:L63"/>
    <mergeCell ref="A70:L70"/>
    <mergeCell ref="A77:L7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7"/>
  <sheetViews>
    <sheetView zoomScaleNormal="100" workbookViewId="0">
      <selection activeCell="S4" sqref="S4"/>
    </sheetView>
  </sheetViews>
  <sheetFormatPr defaultRowHeight="12.75" outlineLevelCol="1" x14ac:dyDescent="0.2"/>
  <cols>
    <col min="1" max="1" width="3.85546875" customWidth="1"/>
    <col min="2" max="3" width="5.5703125" hidden="1" customWidth="1" outlineLevel="1"/>
    <col min="4" max="4" width="19.5703125" customWidth="1" collapsed="1"/>
    <col min="5" max="5" width="19" customWidth="1"/>
    <col min="6" max="6" width="5.42578125" customWidth="1"/>
    <col min="7" max="8" width="4.7109375" customWidth="1"/>
    <col min="9" max="9" width="5" customWidth="1"/>
    <col min="10" max="10" width="4.85546875" customWidth="1"/>
    <col min="11" max="11" width="6.140625" customWidth="1"/>
    <col min="12" max="12" width="6.42578125" customWidth="1"/>
    <col min="13" max="13" width="2.7109375" customWidth="1"/>
    <col min="14" max="14" width="3.28515625" hidden="1" customWidth="1" outlineLevel="1"/>
    <col min="15" max="15" width="18.5703125" hidden="1" customWidth="1" outlineLevel="1"/>
    <col min="16" max="16" width="9.140625" collapsed="1"/>
  </cols>
  <sheetData>
    <row r="2" spans="1:15" ht="15" x14ac:dyDescent="0.2">
      <c r="D2" s="266" t="s">
        <v>66</v>
      </c>
      <c r="E2" s="266"/>
      <c r="F2" s="266"/>
      <c r="G2" s="266"/>
      <c r="H2" s="266"/>
      <c r="I2" s="266"/>
      <c r="J2" s="266"/>
      <c r="K2" s="266"/>
    </row>
    <row r="3" spans="1:15" ht="15.75" x14ac:dyDescent="0.2">
      <c r="D3" s="267" t="s">
        <v>38</v>
      </c>
      <c r="E3" s="267"/>
      <c r="F3" s="267"/>
      <c r="G3" s="267"/>
      <c r="H3" s="267"/>
      <c r="I3" s="267"/>
      <c r="J3" s="267"/>
      <c r="K3" s="267"/>
    </row>
    <row r="4" spans="1:15" ht="15.75" x14ac:dyDescent="0.2">
      <c r="D4" s="268" t="s">
        <v>152</v>
      </c>
      <c r="E4" s="268"/>
      <c r="F4" s="268"/>
      <c r="G4" s="268"/>
      <c r="H4" s="268"/>
      <c r="I4" s="268"/>
      <c r="J4" s="268"/>
      <c r="K4" s="268"/>
    </row>
    <row r="5" spans="1:15" x14ac:dyDescent="0.2">
      <c r="D5" s="279" t="s">
        <v>80</v>
      </c>
      <c r="E5" s="279"/>
      <c r="F5" s="279"/>
      <c r="G5" s="279"/>
      <c r="H5" s="279"/>
      <c r="I5" s="279"/>
      <c r="J5" s="279"/>
      <c r="K5" s="279"/>
    </row>
    <row r="6" spans="1:15" x14ac:dyDescent="0.2">
      <c r="D6" s="279" t="s">
        <v>153</v>
      </c>
      <c r="E6" s="279"/>
      <c r="F6" s="279"/>
      <c r="G6" s="279"/>
      <c r="H6" s="279"/>
      <c r="I6" s="279"/>
      <c r="J6" s="279"/>
      <c r="K6" s="279"/>
    </row>
    <row r="7" spans="1:15" ht="13.5" thickBot="1" x14ac:dyDescent="0.25">
      <c r="A7" s="311" t="s">
        <v>12</v>
      </c>
      <c r="B7" s="311"/>
      <c r="C7" s="311"/>
      <c r="D7" s="311"/>
      <c r="E7" s="311"/>
      <c r="F7" s="311"/>
      <c r="G7" s="311"/>
      <c r="H7" s="311"/>
      <c r="I7" s="311"/>
      <c r="J7" s="311"/>
      <c r="K7" s="312"/>
      <c r="L7" s="312"/>
      <c r="M7" s="227"/>
    </row>
    <row r="8" spans="1:15" ht="12.75" customHeight="1" x14ac:dyDescent="0.25">
      <c r="A8" s="39">
        <v>1</v>
      </c>
      <c r="B8" s="31">
        <v>1</v>
      </c>
      <c r="C8" s="31">
        <v>12</v>
      </c>
      <c r="D8" s="32" t="str">
        <f t="shared" ref="D8:D13" si="0">O8</f>
        <v>Смирнова А.</v>
      </c>
      <c r="E8" s="32" t="str">
        <f>O19</f>
        <v>Усипбаева А.</v>
      </c>
      <c r="F8" s="33">
        <v>4</v>
      </c>
      <c r="G8" s="33">
        <v>7</v>
      </c>
      <c r="H8" s="33">
        <v>7</v>
      </c>
      <c r="I8" s="33"/>
      <c r="J8" s="43"/>
      <c r="K8" s="45">
        <v>3</v>
      </c>
      <c r="L8" s="46">
        <v>0</v>
      </c>
      <c r="M8" s="257"/>
      <c r="N8" s="34">
        <v>1</v>
      </c>
      <c r="O8" t="s">
        <v>7</v>
      </c>
    </row>
    <row r="9" spans="1:15" ht="12.75" customHeight="1" x14ac:dyDescent="0.25">
      <c r="A9" s="39">
        <v>2</v>
      </c>
      <c r="B9" s="31">
        <v>2</v>
      </c>
      <c r="C9" s="37">
        <v>11</v>
      </c>
      <c r="D9" s="35" t="str">
        <f t="shared" si="0"/>
        <v>Мочалкина В.</v>
      </c>
      <c r="E9" s="36" t="str">
        <f>O18</f>
        <v>Ильяс А.</v>
      </c>
      <c r="F9" s="33">
        <v>-8</v>
      </c>
      <c r="G9" s="33">
        <v>7</v>
      </c>
      <c r="H9" s="33">
        <v>-4</v>
      </c>
      <c r="I9" s="33">
        <v>-5</v>
      </c>
      <c r="J9" s="43"/>
      <c r="K9" s="47">
        <v>1</v>
      </c>
      <c r="L9" s="48">
        <v>3</v>
      </c>
      <c r="M9" s="257"/>
      <c r="N9" s="34">
        <v>2</v>
      </c>
      <c r="O9" t="s">
        <v>28</v>
      </c>
    </row>
    <row r="10" spans="1:15" ht="12.75" customHeight="1" x14ac:dyDescent="0.25">
      <c r="A10" s="39">
        <v>3</v>
      </c>
      <c r="B10" s="37">
        <v>3</v>
      </c>
      <c r="C10" s="37">
        <v>10</v>
      </c>
      <c r="D10" s="36" t="str">
        <f t="shared" si="0"/>
        <v>Кошкумбаева Ж.</v>
      </c>
      <c r="E10" s="32" t="str">
        <f>O17</f>
        <v>Бекиш А.</v>
      </c>
      <c r="F10" s="38">
        <v>10</v>
      </c>
      <c r="G10" s="38">
        <v>8</v>
      </c>
      <c r="H10" s="38">
        <v>8</v>
      </c>
      <c r="I10" s="38"/>
      <c r="J10" s="44"/>
      <c r="K10" s="49">
        <v>3</v>
      </c>
      <c r="L10" s="50">
        <v>0</v>
      </c>
      <c r="M10" s="258"/>
      <c r="N10" s="34">
        <v>3</v>
      </c>
      <c r="O10" t="s">
        <v>8</v>
      </c>
    </row>
    <row r="11" spans="1:15" ht="12.75" customHeight="1" x14ac:dyDescent="0.25">
      <c r="A11" s="39">
        <v>4</v>
      </c>
      <c r="B11" s="31">
        <v>4</v>
      </c>
      <c r="C11" s="31">
        <v>9</v>
      </c>
      <c r="D11" s="36" t="str">
        <f t="shared" si="0"/>
        <v>Цвигун А.</v>
      </c>
      <c r="E11" s="36" t="str">
        <f>O16</f>
        <v>Пюрко Е.</v>
      </c>
      <c r="F11" s="33">
        <v>-5</v>
      </c>
      <c r="G11" s="33">
        <v>8</v>
      </c>
      <c r="H11" s="33">
        <v>-7</v>
      </c>
      <c r="I11" s="33">
        <v>-5</v>
      </c>
      <c r="J11" s="43"/>
      <c r="K11" s="47">
        <v>1</v>
      </c>
      <c r="L11" s="48">
        <v>3</v>
      </c>
      <c r="M11" s="257"/>
      <c r="N11" s="34">
        <v>4</v>
      </c>
      <c r="O11" t="s">
        <v>9</v>
      </c>
    </row>
    <row r="12" spans="1:15" ht="12.75" customHeight="1" x14ac:dyDescent="0.25">
      <c r="A12" s="39">
        <v>5</v>
      </c>
      <c r="B12" s="31">
        <v>5</v>
      </c>
      <c r="C12" s="31">
        <v>8</v>
      </c>
      <c r="D12" s="32" t="str">
        <f t="shared" si="0"/>
        <v>Охмак Е.</v>
      </c>
      <c r="E12" s="32" t="str">
        <f>O15</f>
        <v>Жаксылыкова А.</v>
      </c>
      <c r="F12" s="33">
        <v>-7</v>
      </c>
      <c r="G12" s="33">
        <v>-4</v>
      </c>
      <c r="H12" s="33">
        <v>-6</v>
      </c>
      <c r="I12" s="33"/>
      <c r="J12" s="43"/>
      <c r="K12" s="47">
        <v>0</v>
      </c>
      <c r="L12" s="48">
        <v>3</v>
      </c>
      <c r="M12" s="257"/>
      <c r="N12" s="34">
        <v>5</v>
      </c>
      <c r="O12" t="s">
        <v>23</v>
      </c>
    </row>
    <row r="13" spans="1:15" ht="14.25" thickBot="1" x14ac:dyDescent="0.3">
      <c r="A13" s="39">
        <v>6</v>
      </c>
      <c r="B13" s="31">
        <v>6</v>
      </c>
      <c r="C13" s="31">
        <v>7</v>
      </c>
      <c r="D13" s="32" t="str">
        <f t="shared" si="0"/>
        <v>Саидмуратханова С.</v>
      </c>
      <c r="E13" s="32" t="str">
        <f>O14</f>
        <v>Ахмадалиева Ш.</v>
      </c>
      <c r="F13" s="33">
        <v>-9</v>
      </c>
      <c r="G13" s="33">
        <v>-3</v>
      </c>
      <c r="H13" s="33">
        <v>-8</v>
      </c>
      <c r="I13" s="33"/>
      <c r="J13" s="43"/>
      <c r="K13" s="51">
        <v>0</v>
      </c>
      <c r="L13" s="52">
        <v>3</v>
      </c>
      <c r="M13" s="257"/>
      <c r="N13" s="34">
        <v>6</v>
      </c>
      <c r="O13" t="s">
        <v>10</v>
      </c>
    </row>
    <row r="14" spans="1:15" ht="14.25" thickBot="1" x14ac:dyDescent="0.3">
      <c r="A14" s="308" t="s">
        <v>13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9"/>
      <c r="L14" s="310"/>
      <c r="M14" s="227"/>
      <c r="N14" s="34">
        <v>7</v>
      </c>
      <c r="O14" t="s">
        <v>24</v>
      </c>
    </row>
    <row r="15" spans="1:15" ht="13.5" x14ac:dyDescent="0.25">
      <c r="A15" s="39">
        <v>1</v>
      </c>
      <c r="B15" s="31">
        <v>11</v>
      </c>
      <c r="C15" s="31">
        <v>1</v>
      </c>
      <c r="D15" s="32" t="str">
        <f>E9</f>
        <v>Ильяс А.</v>
      </c>
      <c r="E15" s="32" t="str">
        <f>D8</f>
        <v>Смирнова А.</v>
      </c>
      <c r="F15" s="33">
        <v>-6</v>
      </c>
      <c r="G15" s="33">
        <v>-2</v>
      </c>
      <c r="H15" s="33">
        <v>-2</v>
      </c>
      <c r="I15" s="33"/>
      <c r="J15" s="43"/>
      <c r="K15" s="45">
        <v>0</v>
      </c>
      <c r="L15" s="46">
        <v>3</v>
      </c>
      <c r="M15" s="257"/>
      <c r="N15" s="34">
        <v>8</v>
      </c>
      <c r="O15" t="s">
        <v>25</v>
      </c>
    </row>
    <row r="16" spans="1:15" ht="13.5" x14ac:dyDescent="0.25">
      <c r="A16" s="39">
        <v>2</v>
      </c>
      <c r="B16" s="31">
        <v>12</v>
      </c>
      <c r="C16" s="37">
        <v>10</v>
      </c>
      <c r="D16" s="35" t="str">
        <f>E8</f>
        <v>Усипбаева А.</v>
      </c>
      <c r="E16" s="36" t="str">
        <f>E10</f>
        <v>Бекиш А.</v>
      </c>
      <c r="F16" s="33">
        <v>-10</v>
      </c>
      <c r="G16" s="33">
        <v>-7</v>
      </c>
      <c r="H16" s="33">
        <v>-2</v>
      </c>
      <c r="I16" s="33"/>
      <c r="J16" s="43"/>
      <c r="K16" s="47">
        <v>0</v>
      </c>
      <c r="L16" s="48">
        <v>3</v>
      </c>
      <c r="M16" s="257"/>
      <c r="N16" s="34">
        <v>9</v>
      </c>
      <c r="O16" t="s">
        <v>11</v>
      </c>
    </row>
    <row r="17" spans="1:15" ht="13.5" x14ac:dyDescent="0.25">
      <c r="A17" s="39">
        <v>3</v>
      </c>
      <c r="B17" s="37">
        <v>2</v>
      </c>
      <c r="C17" s="37">
        <v>9</v>
      </c>
      <c r="D17" s="36" t="str">
        <f>D9</f>
        <v>Мочалкина В.</v>
      </c>
      <c r="E17" s="32" t="str">
        <f>E11</f>
        <v>Пюрко Е.</v>
      </c>
      <c r="F17" s="38">
        <v>10</v>
      </c>
      <c r="G17" s="38">
        <v>3</v>
      </c>
      <c r="H17" s="38">
        <v>-6</v>
      </c>
      <c r="I17" s="38">
        <v>3</v>
      </c>
      <c r="J17" s="44"/>
      <c r="K17" s="49">
        <v>3</v>
      </c>
      <c r="L17" s="50">
        <v>1</v>
      </c>
      <c r="M17" s="258"/>
      <c r="N17" s="34">
        <v>10</v>
      </c>
      <c r="O17" t="s">
        <v>26</v>
      </c>
    </row>
    <row r="18" spans="1:15" ht="13.5" x14ac:dyDescent="0.25">
      <c r="A18" s="39">
        <v>4</v>
      </c>
      <c r="B18" s="31">
        <v>3</v>
      </c>
      <c r="C18" s="31">
        <v>8</v>
      </c>
      <c r="D18" s="36" t="str">
        <f>O10</f>
        <v>Кошкумбаева Ж.</v>
      </c>
      <c r="E18" s="36" t="str">
        <f>E12</f>
        <v>Жаксылыкова А.</v>
      </c>
      <c r="F18" s="33">
        <v>10</v>
      </c>
      <c r="G18" s="33">
        <v>7</v>
      </c>
      <c r="H18" s="33">
        <v>5</v>
      </c>
      <c r="I18" s="33"/>
      <c r="J18" s="43"/>
      <c r="K18" s="47">
        <v>3</v>
      </c>
      <c r="L18" s="48">
        <v>0</v>
      </c>
      <c r="M18" s="257"/>
      <c r="N18" s="34">
        <v>11</v>
      </c>
      <c r="O18" t="s">
        <v>27</v>
      </c>
    </row>
    <row r="19" spans="1:15" ht="13.5" x14ac:dyDescent="0.25">
      <c r="A19" s="39">
        <v>5</v>
      </c>
      <c r="B19" s="31">
        <v>4</v>
      </c>
      <c r="C19" s="31">
        <v>7</v>
      </c>
      <c r="D19" s="32" t="str">
        <f>D11</f>
        <v>Цвигун А.</v>
      </c>
      <c r="E19" s="32" t="str">
        <f>E13</f>
        <v>Ахмадалиева Ш.</v>
      </c>
      <c r="F19" s="33">
        <v>9</v>
      </c>
      <c r="G19" s="33">
        <v>6</v>
      </c>
      <c r="H19" s="33">
        <v>1</v>
      </c>
      <c r="I19" s="33">
        <v>-8</v>
      </c>
      <c r="J19" s="43">
        <v>-13</v>
      </c>
      <c r="K19" s="47">
        <v>2</v>
      </c>
      <c r="L19" s="48">
        <v>3</v>
      </c>
      <c r="M19" s="257"/>
      <c r="N19" s="34">
        <v>12</v>
      </c>
      <c r="O19" t="s">
        <v>34</v>
      </c>
    </row>
    <row r="20" spans="1:15" ht="14.25" thickBot="1" x14ac:dyDescent="0.3">
      <c r="A20" s="39">
        <v>6</v>
      </c>
      <c r="B20" s="31">
        <v>5</v>
      </c>
      <c r="C20" s="31">
        <v>6</v>
      </c>
      <c r="D20" s="32" t="str">
        <f>D12</f>
        <v>Охмак Е.</v>
      </c>
      <c r="E20" s="32" t="str">
        <f>D13</f>
        <v>Саидмуратханова С.</v>
      </c>
      <c r="F20" s="33">
        <v>-11</v>
      </c>
      <c r="G20" s="33">
        <v>8</v>
      </c>
      <c r="H20" s="33">
        <v>8</v>
      </c>
      <c r="I20" s="33">
        <v>6</v>
      </c>
      <c r="J20" s="43"/>
      <c r="K20" s="51">
        <v>3</v>
      </c>
      <c r="L20" s="52">
        <v>1</v>
      </c>
      <c r="M20" s="257"/>
    </row>
    <row r="21" spans="1:15" ht="13.5" thickBot="1" x14ac:dyDescent="0.25">
      <c r="A21" s="313" t="s">
        <v>14</v>
      </c>
      <c r="B21" s="308"/>
      <c r="C21" s="308"/>
      <c r="D21" s="308"/>
      <c r="E21" s="308"/>
      <c r="F21" s="308"/>
      <c r="G21" s="308"/>
      <c r="H21" s="308"/>
      <c r="I21" s="308"/>
      <c r="J21" s="308"/>
      <c r="K21" s="309"/>
      <c r="L21" s="310"/>
      <c r="M21" s="227"/>
    </row>
    <row r="22" spans="1:15" ht="13.5" x14ac:dyDescent="0.25">
      <c r="A22" s="39">
        <v>1</v>
      </c>
      <c r="B22" s="31">
        <v>1</v>
      </c>
      <c r="C22" s="31">
        <v>10</v>
      </c>
      <c r="D22" s="32" t="str">
        <f>E15</f>
        <v>Смирнова А.</v>
      </c>
      <c r="E22" s="32" t="str">
        <f>E16</f>
        <v>Бекиш А.</v>
      </c>
      <c r="F22" s="33">
        <v>10</v>
      </c>
      <c r="G22" s="33">
        <v>3</v>
      </c>
      <c r="H22" s="33">
        <v>3</v>
      </c>
      <c r="I22" s="33"/>
      <c r="J22" s="43"/>
      <c r="K22" s="45">
        <v>3</v>
      </c>
      <c r="L22" s="46">
        <v>0</v>
      </c>
      <c r="M22" s="257"/>
    </row>
    <row r="23" spans="1:15" ht="13.5" x14ac:dyDescent="0.25">
      <c r="A23" s="39">
        <v>2</v>
      </c>
      <c r="B23" s="31">
        <v>11</v>
      </c>
      <c r="C23" s="37">
        <v>9</v>
      </c>
      <c r="D23" s="35" t="str">
        <f>D15</f>
        <v>Ильяс А.</v>
      </c>
      <c r="E23" s="36" t="str">
        <f>E17</f>
        <v>Пюрко Е.</v>
      </c>
      <c r="F23" s="33">
        <v>4</v>
      </c>
      <c r="G23" s="33">
        <v>4</v>
      </c>
      <c r="H23" s="33">
        <v>-5</v>
      </c>
      <c r="I23" s="33">
        <v>6</v>
      </c>
      <c r="J23" s="43"/>
      <c r="K23" s="47">
        <v>3</v>
      </c>
      <c r="L23" s="48">
        <v>1</v>
      </c>
      <c r="M23" s="257"/>
    </row>
    <row r="24" spans="1:15" ht="13.5" x14ac:dyDescent="0.25">
      <c r="A24" s="39">
        <v>3</v>
      </c>
      <c r="B24" s="37">
        <v>12</v>
      </c>
      <c r="C24" s="37">
        <v>8</v>
      </c>
      <c r="D24" s="36" t="str">
        <f>D16</f>
        <v>Усипбаева А.</v>
      </c>
      <c r="E24" s="32" t="str">
        <f>E18</f>
        <v>Жаксылыкова А.</v>
      </c>
      <c r="F24" s="38">
        <v>-5</v>
      </c>
      <c r="G24" s="38">
        <v>-3</v>
      </c>
      <c r="H24" s="38">
        <v>-6</v>
      </c>
      <c r="I24" s="38"/>
      <c r="J24" s="44"/>
      <c r="K24" s="49">
        <v>0</v>
      </c>
      <c r="L24" s="50">
        <v>3</v>
      </c>
      <c r="M24" s="258"/>
    </row>
    <row r="25" spans="1:15" ht="13.5" x14ac:dyDescent="0.25">
      <c r="A25" s="39">
        <v>4</v>
      </c>
      <c r="B25" s="31">
        <v>2</v>
      </c>
      <c r="C25" s="31">
        <v>7</v>
      </c>
      <c r="D25" s="36" t="str">
        <f>D17</f>
        <v>Мочалкина В.</v>
      </c>
      <c r="E25" s="36" t="str">
        <f>E19</f>
        <v>Ахмадалиева Ш.</v>
      </c>
      <c r="F25" s="33">
        <v>-9</v>
      </c>
      <c r="G25" s="33">
        <v>9</v>
      </c>
      <c r="H25" s="33">
        <v>8</v>
      </c>
      <c r="I25" s="33">
        <v>-4</v>
      </c>
      <c r="J25" s="43">
        <v>-10</v>
      </c>
      <c r="K25" s="47">
        <v>2</v>
      </c>
      <c r="L25" s="48">
        <v>3</v>
      </c>
      <c r="M25" s="257"/>
    </row>
    <row r="26" spans="1:15" ht="13.5" x14ac:dyDescent="0.25">
      <c r="A26" s="39">
        <v>5</v>
      </c>
      <c r="B26" s="31">
        <v>3</v>
      </c>
      <c r="C26" s="31">
        <v>6</v>
      </c>
      <c r="D26" s="32" t="str">
        <f>D18</f>
        <v>Кошкумбаева Ж.</v>
      </c>
      <c r="E26" s="32" t="str">
        <f>E20</f>
        <v>Саидмуратханова С.</v>
      </c>
      <c r="F26" s="33">
        <v>5</v>
      </c>
      <c r="G26" s="33">
        <v>8</v>
      </c>
      <c r="H26" s="33">
        <v>5</v>
      </c>
      <c r="I26" s="33"/>
      <c r="J26" s="43"/>
      <c r="K26" s="47">
        <v>3</v>
      </c>
      <c r="L26" s="48">
        <v>0</v>
      </c>
      <c r="M26" s="257"/>
    </row>
    <row r="27" spans="1:15" ht="14.25" thickBot="1" x14ac:dyDescent="0.3">
      <c r="A27" s="39">
        <v>6</v>
      </c>
      <c r="B27" s="31">
        <v>4</v>
      </c>
      <c r="C27" s="31">
        <v>5</v>
      </c>
      <c r="D27" s="32" t="str">
        <f>D19</f>
        <v>Цвигун А.</v>
      </c>
      <c r="E27" s="32" t="str">
        <f>D20</f>
        <v>Охмак Е.</v>
      </c>
      <c r="F27" s="33">
        <v>11</v>
      </c>
      <c r="G27" s="33">
        <v>-6</v>
      </c>
      <c r="H27" s="33">
        <v>-9</v>
      </c>
      <c r="I27" s="33">
        <v>-5</v>
      </c>
      <c r="J27" s="43"/>
      <c r="K27" s="51">
        <v>1</v>
      </c>
      <c r="L27" s="52">
        <v>3</v>
      </c>
      <c r="M27" s="257"/>
    </row>
    <row r="28" spans="1:15" ht="13.5" thickBot="1" x14ac:dyDescent="0.25">
      <c r="A28" s="308" t="s">
        <v>15</v>
      </c>
      <c r="B28" s="308"/>
      <c r="C28" s="308"/>
      <c r="D28" s="308"/>
      <c r="E28" s="308"/>
      <c r="F28" s="308"/>
      <c r="G28" s="308"/>
      <c r="H28" s="308"/>
      <c r="I28" s="308"/>
      <c r="J28" s="308"/>
      <c r="K28" s="309"/>
      <c r="L28" s="310"/>
      <c r="M28" s="227"/>
    </row>
    <row r="29" spans="1:15" ht="13.5" x14ac:dyDescent="0.25">
      <c r="A29" s="39">
        <v>1</v>
      </c>
      <c r="B29" s="31">
        <v>9</v>
      </c>
      <c r="C29" s="31">
        <v>1</v>
      </c>
      <c r="D29" s="32" t="str">
        <f>E23</f>
        <v>Пюрко Е.</v>
      </c>
      <c r="E29" s="32" t="str">
        <f>D22</f>
        <v>Смирнова А.</v>
      </c>
      <c r="F29" s="33">
        <v>-6</v>
      </c>
      <c r="G29" s="33">
        <v>8</v>
      </c>
      <c r="H29" s="33">
        <v>-8</v>
      </c>
      <c r="I29" s="33">
        <v>-1</v>
      </c>
      <c r="J29" s="43"/>
      <c r="K29" s="45">
        <v>1</v>
      </c>
      <c r="L29" s="46">
        <v>3</v>
      </c>
      <c r="M29" s="257"/>
    </row>
    <row r="30" spans="1:15" ht="13.5" x14ac:dyDescent="0.25">
      <c r="A30" s="39">
        <v>2</v>
      </c>
      <c r="B30" s="31">
        <v>10</v>
      </c>
      <c r="C30" s="37">
        <v>8</v>
      </c>
      <c r="D30" s="35" t="str">
        <f>E22</f>
        <v>Бекиш А.</v>
      </c>
      <c r="E30" s="36" t="str">
        <f>E24</f>
        <v>Жаксылыкова А.</v>
      </c>
      <c r="F30" s="33">
        <v>-5</v>
      </c>
      <c r="G30" s="33">
        <v>-8</v>
      </c>
      <c r="H30" s="33">
        <v>-9</v>
      </c>
      <c r="I30" s="33"/>
      <c r="J30" s="43"/>
      <c r="K30" s="47">
        <v>0</v>
      </c>
      <c r="L30" s="48">
        <v>3</v>
      </c>
      <c r="M30" s="257"/>
    </row>
    <row r="31" spans="1:15" ht="13.5" x14ac:dyDescent="0.25">
      <c r="A31" s="39">
        <v>3</v>
      </c>
      <c r="B31" s="37">
        <v>11</v>
      </c>
      <c r="C31" s="37">
        <v>7</v>
      </c>
      <c r="D31" s="36" t="str">
        <f>D23</f>
        <v>Ильяс А.</v>
      </c>
      <c r="E31" s="32" t="str">
        <f>E25</f>
        <v>Ахмадалиева Ш.</v>
      </c>
      <c r="F31" s="38">
        <v>-8</v>
      </c>
      <c r="G31" s="38">
        <v>7</v>
      </c>
      <c r="H31" s="38">
        <v>9</v>
      </c>
      <c r="I31" s="38">
        <v>-10</v>
      </c>
      <c r="J31" s="44">
        <v>7</v>
      </c>
      <c r="K31" s="49">
        <v>3</v>
      </c>
      <c r="L31" s="50">
        <v>2</v>
      </c>
      <c r="M31" s="258"/>
    </row>
    <row r="32" spans="1:15" ht="13.5" x14ac:dyDescent="0.25">
      <c r="A32" s="39">
        <v>4</v>
      </c>
      <c r="B32" s="31">
        <v>12</v>
      </c>
      <c r="C32" s="31">
        <v>6</v>
      </c>
      <c r="D32" s="36" t="str">
        <f>D24</f>
        <v>Усипбаева А.</v>
      </c>
      <c r="E32" s="36" t="str">
        <f>E26</f>
        <v>Саидмуратханова С.</v>
      </c>
      <c r="F32" s="33">
        <v>6</v>
      </c>
      <c r="G32" s="33">
        <v>-10</v>
      </c>
      <c r="H32" s="33">
        <v>7</v>
      </c>
      <c r="I32" s="33">
        <v>9</v>
      </c>
      <c r="J32" s="43"/>
      <c r="K32" s="47">
        <v>1</v>
      </c>
      <c r="L32" s="48">
        <v>3</v>
      </c>
      <c r="M32" s="257"/>
    </row>
    <row r="33" spans="1:13" ht="13.5" x14ac:dyDescent="0.25">
      <c r="A33" s="39">
        <v>5</v>
      </c>
      <c r="B33" s="31">
        <v>2</v>
      </c>
      <c r="C33" s="31">
        <v>5</v>
      </c>
      <c r="D33" s="32" t="str">
        <f>D25</f>
        <v>Мочалкина В.</v>
      </c>
      <c r="E33" s="32" t="str">
        <f>E27</f>
        <v>Охмак Е.</v>
      </c>
      <c r="F33" s="33">
        <v>5</v>
      </c>
      <c r="G33" s="33">
        <v>-5</v>
      </c>
      <c r="H33" s="33">
        <v>9</v>
      </c>
      <c r="I33" s="33">
        <v>8</v>
      </c>
      <c r="J33" s="43"/>
      <c r="K33" s="47">
        <v>3</v>
      </c>
      <c r="L33" s="48">
        <v>1</v>
      </c>
      <c r="M33" s="257"/>
    </row>
    <row r="34" spans="1:13" ht="14.25" thickBot="1" x14ac:dyDescent="0.3">
      <c r="A34" s="39">
        <v>6</v>
      </c>
      <c r="B34" s="31">
        <v>3</v>
      </c>
      <c r="C34" s="31">
        <v>4</v>
      </c>
      <c r="D34" s="32" t="str">
        <f>D26</f>
        <v>Кошкумбаева Ж.</v>
      </c>
      <c r="E34" s="32" t="str">
        <f>D27</f>
        <v>Цвигун А.</v>
      </c>
      <c r="F34" s="33">
        <v>6</v>
      </c>
      <c r="G34" s="33">
        <v>8</v>
      </c>
      <c r="H34" s="33">
        <v>2</v>
      </c>
      <c r="I34" s="33"/>
      <c r="J34" s="43"/>
      <c r="K34" s="51">
        <v>3</v>
      </c>
      <c r="L34" s="52">
        <v>0</v>
      </c>
      <c r="M34" s="257"/>
    </row>
    <row r="35" spans="1:13" ht="13.5" thickBot="1" x14ac:dyDescent="0.25">
      <c r="A35" s="308" t="s">
        <v>16</v>
      </c>
      <c r="B35" s="308"/>
      <c r="C35" s="308"/>
      <c r="D35" s="308"/>
      <c r="E35" s="308"/>
      <c r="F35" s="308"/>
      <c r="G35" s="308"/>
      <c r="H35" s="308"/>
      <c r="I35" s="308"/>
      <c r="J35" s="308"/>
      <c r="K35" s="309"/>
      <c r="L35" s="310"/>
      <c r="M35" s="227"/>
    </row>
    <row r="36" spans="1:13" ht="13.5" x14ac:dyDescent="0.25">
      <c r="A36" s="39">
        <v>1</v>
      </c>
      <c r="B36" s="31">
        <v>1</v>
      </c>
      <c r="C36" s="31">
        <v>8</v>
      </c>
      <c r="D36" s="32" t="str">
        <f>E29</f>
        <v>Смирнова А.</v>
      </c>
      <c r="E36" s="32" t="str">
        <f>E30</f>
        <v>Жаксылыкова А.</v>
      </c>
      <c r="F36" s="33">
        <v>6</v>
      </c>
      <c r="G36" s="33">
        <v>-12</v>
      </c>
      <c r="H36" s="33">
        <v>8</v>
      </c>
      <c r="I36" s="33">
        <v>1</v>
      </c>
      <c r="J36" s="43"/>
      <c r="K36" s="45">
        <v>3</v>
      </c>
      <c r="L36" s="46">
        <v>1</v>
      </c>
      <c r="M36" s="257"/>
    </row>
    <row r="37" spans="1:13" ht="13.5" x14ac:dyDescent="0.25">
      <c r="A37" s="39">
        <v>2</v>
      </c>
      <c r="B37" s="31">
        <v>9</v>
      </c>
      <c r="C37" s="37">
        <v>7</v>
      </c>
      <c r="D37" s="35" t="str">
        <f>D29</f>
        <v>Пюрко Е.</v>
      </c>
      <c r="E37" s="36" t="str">
        <f>E31</f>
        <v>Ахмадалиева Ш.</v>
      </c>
      <c r="F37" s="33">
        <v>5</v>
      </c>
      <c r="G37" s="33">
        <v>6</v>
      </c>
      <c r="H37" s="33">
        <v>-6</v>
      </c>
      <c r="I37" s="33">
        <v>-4</v>
      </c>
      <c r="J37" s="43">
        <v>8</v>
      </c>
      <c r="K37" s="47">
        <v>3</v>
      </c>
      <c r="L37" s="48">
        <v>2</v>
      </c>
      <c r="M37" s="257"/>
    </row>
    <row r="38" spans="1:13" ht="13.5" x14ac:dyDescent="0.25">
      <c r="A38" s="39">
        <v>3</v>
      </c>
      <c r="B38" s="37">
        <v>10</v>
      </c>
      <c r="C38" s="37">
        <v>6</v>
      </c>
      <c r="D38" s="36" t="str">
        <f>D30</f>
        <v>Бекиш А.</v>
      </c>
      <c r="E38" s="32" t="str">
        <f>E32</f>
        <v>Саидмуратханова С.</v>
      </c>
      <c r="F38" s="38">
        <v>8</v>
      </c>
      <c r="G38" s="38">
        <v>-10</v>
      </c>
      <c r="H38" s="38">
        <v>4</v>
      </c>
      <c r="I38" s="38">
        <v>9</v>
      </c>
      <c r="J38" s="44"/>
      <c r="K38" s="49">
        <v>1</v>
      </c>
      <c r="L38" s="50">
        <v>3</v>
      </c>
      <c r="M38" s="258"/>
    </row>
    <row r="39" spans="1:13" ht="13.5" x14ac:dyDescent="0.25">
      <c r="A39" s="39">
        <v>4</v>
      </c>
      <c r="B39" s="31">
        <v>11</v>
      </c>
      <c r="C39" s="31">
        <v>5</v>
      </c>
      <c r="D39" s="36" t="str">
        <f>D31</f>
        <v>Ильяс А.</v>
      </c>
      <c r="E39" s="36" t="str">
        <f>E33</f>
        <v>Охмак Е.</v>
      </c>
      <c r="F39" s="33">
        <v>5</v>
      </c>
      <c r="G39" s="33">
        <v>-3</v>
      </c>
      <c r="H39" s="33">
        <v>-9</v>
      </c>
      <c r="I39" s="33">
        <v>-9</v>
      </c>
      <c r="J39" s="43"/>
      <c r="K39" s="47">
        <v>1</v>
      </c>
      <c r="L39" s="48">
        <v>3</v>
      </c>
      <c r="M39" s="257"/>
    </row>
    <row r="40" spans="1:13" ht="13.5" x14ac:dyDescent="0.25">
      <c r="A40" s="39">
        <v>5</v>
      </c>
      <c r="B40" s="31">
        <v>12</v>
      </c>
      <c r="C40" s="31">
        <v>4</v>
      </c>
      <c r="D40" s="32" t="str">
        <f>D32</f>
        <v>Усипбаева А.</v>
      </c>
      <c r="E40" s="32" t="str">
        <f>E34</f>
        <v>Цвигун А.</v>
      </c>
      <c r="F40" s="33">
        <v>-6</v>
      </c>
      <c r="G40" s="33">
        <v>10</v>
      </c>
      <c r="H40" s="33">
        <v>8</v>
      </c>
      <c r="I40" s="33">
        <v>7</v>
      </c>
      <c r="J40" s="43"/>
      <c r="K40" s="47">
        <v>3</v>
      </c>
      <c r="L40" s="48">
        <v>1</v>
      </c>
      <c r="M40" s="257"/>
    </row>
    <row r="41" spans="1:13" ht="14.25" thickBot="1" x14ac:dyDescent="0.3">
      <c r="A41" s="39">
        <v>6</v>
      </c>
      <c r="B41" s="31">
        <v>2</v>
      </c>
      <c r="C41" s="31">
        <v>3</v>
      </c>
      <c r="D41" s="32" t="str">
        <f>D33</f>
        <v>Мочалкина В.</v>
      </c>
      <c r="E41" s="32" t="str">
        <f>D34</f>
        <v>Кошкумбаева Ж.</v>
      </c>
      <c r="F41" s="33">
        <v>-6</v>
      </c>
      <c r="G41" s="33">
        <v>8</v>
      </c>
      <c r="H41" s="33">
        <v>-8</v>
      </c>
      <c r="I41" s="33">
        <v>-9</v>
      </c>
      <c r="J41" s="43"/>
      <c r="K41" s="51">
        <v>1</v>
      </c>
      <c r="L41" s="52">
        <v>3</v>
      </c>
      <c r="M41" s="257"/>
    </row>
    <row r="42" spans="1:13" ht="13.5" thickBot="1" x14ac:dyDescent="0.25">
      <c r="A42" s="308" t="s">
        <v>17</v>
      </c>
      <c r="B42" s="308"/>
      <c r="C42" s="308"/>
      <c r="D42" s="308"/>
      <c r="E42" s="308"/>
      <c r="F42" s="308"/>
      <c r="G42" s="308"/>
      <c r="H42" s="308"/>
      <c r="I42" s="308"/>
      <c r="J42" s="308"/>
      <c r="K42" s="309"/>
      <c r="L42" s="310"/>
      <c r="M42" s="227"/>
    </row>
    <row r="43" spans="1:13" ht="13.5" x14ac:dyDescent="0.25">
      <c r="A43" s="39">
        <v>1</v>
      </c>
      <c r="B43" s="31">
        <v>7</v>
      </c>
      <c r="C43" s="31">
        <v>1</v>
      </c>
      <c r="D43" s="32" t="str">
        <f>E37</f>
        <v>Ахмадалиева Ш.</v>
      </c>
      <c r="E43" s="32" t="str">
        <f>D36</f>
        <v>Смирнова А.</v>
      </c>
      <c r="F43" s="33">
        <v>-7</v>
      </c>
      <c r="G43" s="33">
        <v>-7</v>
      </c>
      <c r="H43" s="33">
        <v>-4</v>
      </c>
      <c r="I43" s="33"/>
      <c r="J43" s="43"/>
      <c r="K43" s="45">
        <v>0</v>
      </c>
      <c r="L43" s="46">
        <v>3</v>
      </c>
      <c r="M43" s="257"/>
    </row>
    <row r="44" spans="1:13" ht="13.5" x14ac:dyDescent="0.25">
      <c r="A44" s="39">
        <v>2</v>
      </c>
      <c r="B44" s="31">
        <v>8</v>
      </c>
      <c r="C44" s="37">
        <v>6</v>
      </c>
      <c r="D44" s="35" t="str">
        <f>E36</f>
        <v>Жаксылыкова А.</v>
      </c>
      <c r="E44" s="36" t="str">
        <f>E38</f>
        <v>Саидмуратханова С.</v>
      </c>
      <c r="F44" s="33">
        <v>-5</v>
      </c>
      <c r="G44" s="33">
        <v>-8</v>
      </c>
      <c r="H44" s="33">
        <v>10</v>
      </c>
      <c r="I44" s="33">
        <v>2</v>
      </c>
      <c r="J44" s="43">
        <v>-12</v>
      </c>
      <c r="K44" s="47">
        <v>2</v>
      </c>
      <c r="L44" s="48">
        <v>3</v>
      </c>
      <c r="M44" s="257"/>
    </row>
    <row r="45" spans="1:13" ht="13.5" x14ac:dyDescent="0.25">
      <c r="A45" s="39">
        <v>3</v>
      </c>
      <c r="B45" s="37">
        <v>9</v>
      </c>
      <c r="C45" s="37">
        <v>5</v>
      </c>
      <c r="D45" s="36" t="str">
        <f>D37</f>
        <v>Пюрко Е.</v>
      </c>
      <c r="E45" s="32" t="str">
        <f>E39</f>
        <v>Охмак Е.</v>
      </c>
      <c r="F45" s="38">
        <v>-8</v>
      </c>
      <c r="G45" s="38">
        <v>-5</v>
      </c>
      <c r="H45" s="38">
        <v>9</v>
      </c>
      <c r="I45" s="38">
        <v>-6</v>
      </c>
      <c r="J45" s="44"/>
      <c r="K45" s="49">
        <v>1</v>
      </c>
      <c r="L45" s="50">
        <v>3</v>
      </c>
      <c r="M45" s="258"/>
    </row>
    <row r="46" spans="1:13" ht="13.5" x14ac:dyDescent="0.25">
      <c r="A46" s="39">
        <v>4</v>
      </c>
      <c r="B46" s="31">
        <v>10</v>
      </c>
      <c r="C46" s="31">
        <v>4</v>
      </c>
      <c r="D46" s="36" t="str">
        <f>D38</f>
        <v>Бекиш А.</v>
      </c>
      <c r="E46" s="36" t="str">
        <f>E40</f>
        <v>Цвигун А.</v>
      </c>
      <c r="F46" s="33">
        <v>-8</v>
      </c>
      <c r="G46" s="33">
        <v>-10</v>
      </c>
      <c r="H46" s="33">
        <v>10</v>
      </c>
      <c r="I46" s="33">
        <v>8</v>
      </c>
      <c r="J46" s="43">
        <v>-9</v>
      </c>
      <c r="K46" s="47">
        <v>2</v>
      </c>
      <c r="L46" s="48">
        <v>3</v>
      </c>
      <c r="M46" s="257"/>
    </row>
    <row r="47" spans="1:13" ht="13.5" x14ac:dyDescent="0.25">
      <c r="A47" s="39">
        <v>5</v>
      </c>
      <c r="B47" s="31">
        <v>11</v>
      </c>
      <c r="C47" s="31">
        <v>3</v>
      </c>
      <c r="D47" s="32" t="str">
        <f>D39</f>
        <v>Ильяс А.</v>
      </c>
      <c r="E47" s="32" t="str">
        <f>E41</f>
        <v>Кошкумбаева Ж.</v>
      </c>
      <c r="F47" s="33">
        <v>-2</v>
      </c>
      <c r="G47" s="33">
        <v>-3</v>
      </c>
      <c r="H47" s="33">
        <v>-3</v>
      </c>
      <c r="I47" s="33"/>
      <c r="J47" s="43"/>
      <c r="K47" s="47">
        <v>0</v>
      </c>
      <c r="L47" s="48">
        <v>3</v>
      </c>
      <c r="M47" s="257"/>
    </row>
    <row r="48" spans="1:13" ht="13.5" x14ac:dyDescent="0.25">
      <c r="A48" s="39">
        <v>6</v>
      </c>
      <c r="B48" s="31">
        <v>12</v>
      </c>
      <c r="C48" s="31">
        <v>2</v>
      </c>
      <c r="D48" s="32" t="str">
        <f>D40</f>
        <v>Усипбаева А.</v>
      </c>
      <c r="E48" s="32" t="str">
        <f>D41</f>
        <v>Мочалкина В.</v>
      </c>
      <c r="F48" s="33">
        <v>-4</v>
      </c>
      <c r="G48" s="33">
        <v>-9</v>
      </c>
      <c r="H48" s="33">
        <v>-6</v>
      </c>
      <c r="I48" s="33"/>
      <c r="J48" s="43"/>
      <c r="K48" s="47">
        <v>0</v>
      </c>
      <c r="L48" s="48">
        <v>3</v>
      </c>
      <c r="M48" s="257"/>
    </row>
    <row r="49" spans="1:13" ht="13.5" thickBot="1" x14ac:dyDescent="0.25">
      <c r="A49" s="315" t="s">
        <v>18</v>
      </c>
      <c r="B49" s="315"/>
      <c r="C49" s="315"/>
      <c r="D49" s="315"/>
      <c r="E49" s="315"/>
      <c r="F49" s="315"/>
      <c r="G49" s="315"/>
      <c r="H49" s="315"/>
      <c r="I49" s="315"/>
      <c r="J49" s="315"/>
      <c r="K49" s="309"/>
      <c r="L49" s="310"/>
      <c r="M49" s="227"/>
    </row>
    <row r="50" spans="1:13" ht="13.5" x14ac:dyDescent="0.25">
      <c r="A50" s="39">
        <v>1</v>
      </c>
      <c r="B50" s="31">
        <v>1</v>
      </c>
      <c r="C50" s="31">
        <v>6</v>
      </c>
      <c r="D50" s="32" t="str">
        <f>E43</f>
        <v>Смирнова А.</v>
      </c>
      <c r="E50" s="32" t="str">
        <f>E44</f>
        <v>Саидмуратханова С.</v>
      </c>
      <c r="F50" s="33">
        <v>5</v>
      </c>
      <c r="G50" s="33">
        <v>8</v>
      </c>
      <c r="H50" s="33">
        <v>7</v>
      </c>
      <c r="I50" s="33"/>
      <c r="J50" s="43"/>
      <c r="K50" s="45">
        <v>3</v>
      </c>
      <c r="L50" s="46">
        <v>0</v>
      </c>
      <c r="M50" s="257"/>
    </row>
    <row r="51" spans="1:13" ht="13.5" x14ac:dyDescent="0.25">
      <c r="A51" s="39">
        <v>2</v>
      </c>
      <c r="B51" s="31">
        <v>7</v>
      </c>
      <c r="C51" s="37">
        <v>5</v>
      </c>
      <c r="D51" s="35" t="str">
        <f>D43</f>
        <v>Ахмадалиева Ш.</v>
      </c>
      <c r="E51" s="36" t="str">
        <f>E45</f>
        <v>Охмак Е.</v>
      </c>
      <c r="F51" s="33">
        <v>-12</v>
      </c>
      <c r="G51" s="33">
        <v>-4</v>
      </c>
      <c r="H51" s="33">
        <v>-6</v>
      </c>
      <c r="I51" s="33"/>
      <c r="J51" s="43"/>
      <c r="K51" s="47">
        <v>0</v>
      </c>
      <c r="L51" s="48">
        <v>3</v>
      </c>
      <c r="M51" s="257"/>
    </row>
    <row r="52" spans="1:13" ht="13.5" x14ac:dyDescent="0.25">
      <c r="A52" s="39">
        <v>3</v>
      </c>
      <c r="B52" s="37">
        <v>8</v>
      </c>
      <c r="C52" s="37">
        <v>4</v>
      </c>
      <c r="D52" s="36" t="str">
        <f>D44</f>
        <v>Жаксылыкова А.</v>
      </c>
      <c r="E52" s="32" t="str">
        <f>E46</f>
        <v>Цвигун А.</v>
      </c>
      <c r="F52" s="38">
        <v>6</v>
      </c>
      <c r="G52" s="38">
        <v>-8</v>
      </c>
      <c r="H52" s="38">
        <v>7</v>
      </c>
      <c r="I52" s="38">
        <v>5</v>
      </c>
      <c r="J52" s="44"/>
      <c r="K52" s="49">
        <v>3</v>
      </c>
      <c r="L52" s="50">
        <v>1</v>
      </c>
      <c r="M52" s="258"/>
    </row>
    <row r="53" spans="1:13" ht="13.5" x14ac:dyDescent="0.25">
      <c r="A53" s="39">
        <v>4</v>
      </c>
      <c r="B53" s="31">
        <v>9</v>
      </c>
      <c r="C53" s="31">
        <v>3</v>
      </c>
      <c r="D53" s="36" t="str">
        <f>D45</f>
        <v>Пюрко Е.</v>
      </c>
      <c r="E53" s="36" t="str">
        <f>E47</f>
        <v>Кошкумбаева Ж.</v>
      </c>
      <c r="F53" s="33">
        <v>-9</v>
      </c>
      <c r="G53" s="33">
        <v>-2</v>
      </c>
      <c r="H53" s="33">
        <v>-2</v>
      </c>
      <c r="I53" s="33"/>
      <c r="J53" s="43"/>
      <c r="K53" s="47">
        <v>0</v>
      </c>
      <c r="L53" s="48">
        <v>3</v>
      </c>
      <c r="M53" s="257"/>
    </row>
    <row r="54" spans="1:13" ht="13.5" x14ac:dyDescent="0.25">
      <c r="A54" s="39">
        <v>5</v>
      </c>
      <c r="B54" s="31">
        <v>10</v>
      </c>
      <c r="C54" s="31">
        <v>2</v>
      </c>
      <c r="D54" s="32" t="str">
        <f>D46</f>
        <v>Бекиш А.</v>
      </c>
      <c r="E54" s="32" t="str">
        <f>E48</f>
        <v>Мочалкина В.</v>
      </c>
      <c r="F54" s="33">
        <v>7</v>
      </c>
      <c r="G54" s="33">
        <v>5</v>
      </c>
      <c r="H54" s="33">
        <v>8</v>
      </c>
      <c r="I54" s="33"/>
      <c r="J54" s="43"/>
      <c r="K54" s="47">
        <v>3</v>
      </c>
      <c r="L54" s="48">
        <v>0</v>
      </c>
      <c r="M54" s="257"/>
    </row>
    <row r="55" spans="1:13" ht="14.25" thickBot="1" x14ac:dyDescent="0.3">
      <c r="A55" s="39">
        <v>6</v>
      </c>
      <c r="B55" s="31">
        <v>11</v>
      </c>
      <c r="C55" s="31">
        <v>12</v>
      </c>
      <c r="D55" s="32" t="str">
        <f>D47</f>
        <v>Ильяс А.</v>
      </c>
      <c r="E55" s="32" t="str">
        <f>D48</f>
        <v>Усипбаева А.</v>
      </c>
      <c r="F55" s="33">
        <v>-10</v>
      </c>
      <c r="G55" s="33">
        <v>7</v>
      </c>
      <c r="H55" s="33">
        <v>-17</v>
      </c>
      <c r="I55" s="33">
        <v>7</v>
      </c>
      <c r="J55" s="43">
        <v>6</v>
      </c>
      <c r="K55" s="51">
        <v>3</v>
      </c>
      <c r="L55" s="52">
        <v>2</v>
      </c>
      <c r="M55" s="257"/>
    </row>
    <row r="56" spans="1:13" ht="13.5" customHeight="1" thickBot="1" x14ac:dyDescent="0.25">
      <c r="A56" s="308" t="s">
        <v>19</v>
      </c>
      <c r="B56" s="308"/>
      <c r="C56" s="308"/>
      <c r="D56" s="308"/>
      <c r="E56" s="308"/>
      <c r="F56" s="308"/>
      <c r="G56" s="308"/>
      <c r="H56" s="308"/>
      <c r="I56" s="308"/>
      <c r="J56" s="308"/>
      <c r="K56" s="309"/>
      <c r="L56" s="309"/>
      <c r="M56" s="227"/>
    </row>
    <row r="57" spans="1:13" ht="13.5" x14ac:dyDescent="0.25">
      <c r="A57" s="39">
        <v>1</v>
      </c>
      <c r="B57" s="31">
        <v>5</v>
      </c>
      <c r="C57" s="31">
        <v>1</v>
      </c>
      <c r="D57" s="32" t="str">
        <f>E51</f>
        <v>Охмак Е.</v>
      </c>
      <c r="E57" s="32" t="str">
        <f>D50</f>
        <v>Смирнова А.</v>
      </c>
      <c r="F57" s="33">
        <v>6</v>
      </c>
      <c r="G57" s="33">
        <v>-2</v>
      </c>
      <c r="H57" s="33">
        <v>-9</v>
      </c>
      <c r="I57" s="43">
        <v>-10</v>
      </c>
      <c r="J57" s="43"/>
      <c r="K57" s="45">
        <v>1</v>
      </c>
      <c r="L57" s="46">
        <v>3</v>
      </c>
      <c r="M57" s="257"/>
    </row>
    <row r="58" spans="1:13" ht="13.5" x14ac:dyDescent="0.25">
      <c r="A58" s="39">
        <v>2</v>
      </c>
      <c r="B58" s="31">
        <v>6</v>
      </c>
      <c r="C58" s="37">
        <v>4</v>
      </c>
      <c r="D58" s="35" t="str">
        <f>E50</f>
        <v>Саидмуратханова С.</v>
      </c>
      <c r="E58" s="36" t="str">
        <f>E52</f>
        <v>Цвигун А.</v>
      </c>
      <c r="F58" s="33">
        <v>-4</v>
      </c>
      <c r="G58" s="33">
        <v>8</v>
      </c>
      <c r="H58" s="33">
        <v>8</v>
      </c>
      <c r="I58" s="33">
        <v>-10</v>
      </c>
      <c r="J58" s="43">
        <v>-5</v>
      </c>
      <c r="K58" s="47">
        <v>2</v>
      </c>
      <c r="L58" s="48">
        <v>3</v>
      </c>
      <c r="M58" s="257"/>
    </row>
    <row r="59" spans="1:13" ht="13.5" x14ac:dyDescent="0.25">
      <c r="A59" s="39">
        <v>3</v>
      </c>
      <c r="B59" s="37">
        <v>7</v>
      </c>
      <c r="C59" s="37">
        <v>3</v>
      </c>
      <c r="D59" s="36" t="str">
        <f>D51</f>
        <v>Ахмадалиева Ш.</v>
      </c>
      <c r="E59" s="32" t="str">
        <f>E53</f>
        <v>Кошкумбаева Ж.</v>
      </c>
      <c r="F59" s="38">
        <v>-10</v>
      </c>
      <c r="G59" s="38">
        <v>9</v>
      </c>
      <c r="H59" s="38" t="s">
        <v>193</v>
      </c>
      <c r="I59" s="38">
        <v>-4</v>
      </c>
      <c r="J59" s="44">
        <v>9</v>
      </c>
      <c r="K59" s="49">
        <v>3</v>
      </c>
      <c r="L59" s="50">
        <v>2</v>
      </c>
      <c r="M59" s="258"/>
    </row>
    <row r="60" spans="1:13" ht="13.5" x14ac:dyDescent="0.25">
      <c r="A60" s="39">
        <v>4</v>
      </c>
      <c r="B60" s="31">
        <v>8</v>
      </c>
      <c r="C60" s="31">
        <v>2</v>
      </c>
      <c r="D60" s="36" t="str">
        <f>D52</f>
        <v>Жаксылыкова А.</v>
      </c>
      <c r="E60" s="36" t="str">
        <f>E54</f>
        <v>Мочалкина В.</v>
      </c>
      <c r="F60" s="33">
        <v>-6</v>
      </c>
      <c r="G60" s="33">
        <v>-8</v>
      </c>
      <c r="H60" s="33">
        <v>-8</v>
      </c>
      <c r="I60" s="33"/>
      <c r="J60" s="43"/>
      <c r="K60" s="47">
        <v>0</v>
      </c>
      <c r="L60" s="48">
        <v>3</v>
      </c>
      <c r="M60" s="257"/>
    </row>
    <row r="61" spans="1:13" ht="13.5" x14ac:dyDescent="0.25">
      <c r="A61" s="39">
        <v>5</v>
      </c>
      <c r="B61" s="31">
        <v>9</v>
      </c>
      <c r="C61" s="31">
        <v>12</v>
      </c>
      <c r="D61" s="32" t="str">
        <f>D53</f>
        <v>Пюрко Е.</v>
      </c>
      <c r="E61" s="32" t="str">
        <f>E55</f>
        <v>Усипбаева А.</v>
      </c>
      <c r="F61" s="33">
        <v>-9</v>
      </c>
      <c r="G61" s="33">
        <v>12</v>
      </c>
      <c r="H61" s="33">
        <v>4</v>
      </c>
      <c r="I61" s="33">
        <v>9</v>
      </c>
      <c r="J61" s="43"/>
      <c r="K61" s="47">
        <v>3</v>
      </c>
      <c r="L61" s="48">
        <v>1</v>
      </c>
      <c r="M61" s="257"/>
    </row>
    <row r="62" spans="1:13" ht="14.25" thickBot="1" x14ac:dyDescent="0.3">
      <c r="A62" s="39">
        <v>6</v>
      </c>
      <c r="B62" s="31">
        <v>10</v>
      </c>
      <c r="C62" s="31">
        <v>11</v>
      </c>
      <c r="D62" s="32" t="str">
        <f>D54</f>
        <v>Бекиш А.</v>
      </c>
      <c r="E62" s="32" t="str">
        <f>D55</f>
        <v>Ильяс А.</v>
      </c>
      <c r="F62" s="33">
        <v>10</v>
      </c>
      <c r="G62" s="33">
        <v>-9</v>
      </c>
      <c r="H62" s="33">
        <v>8</v>
      </c>
      <c r="I62" s="33">
        <v>-4</v>
      </c>
      <c r="J62" s="43">
        <v>-4</v>
      </c>
      <c r="K62" s="51">
        <v>2</v>
      </c>
      <c r="L62" s="52">
        <v>3</v>
      </c>
      <c r="M62" s="257"/>
    </row>
    <row r="63" spans="1:13" ht="13.5" thickBot="1" x14ac:dyDescent="0.25">
      <c r="A63" s="308" t="s">
        <v>20</v>
      </c>
      <c r="B63" s="308"/>
      <c r="C63" s="308"/>
      <c r="D63" s="308"/>
      <c r="E63" s="308"/>
      <c r="F63" s="308"/>
      <c r="G63" s="308"/>
      <c r="H63" s="308"/>
      <c r="I63" s="308"/>
      <c r="J63" s="308"/>
      <c r="K63" s="309"/>
      <c r="L63" s="309"/>
      <c r="M63" s="227"/>
    </row>
    <row r="64" spans="1:13" ht="13.5" x14ac:dyDescent="0.25">
      <c r="A64" s="39">
        <v>1</v>
      </c>
      <c r="B64" s="31">
        <v>1</v>
      </c>
      <c r="C64" s="31">
        <v>4</v>
      </c>
      <c r="D64" s="32" t="str">
        <f>E57</f>
        <v>Смирнова А.</v>
      </c>
      <c r="E64" s="32" t="str">
        <f>E58</f>
        <v>Цвигун А.</v>
      </c>
      <c r="F64" s="33">
        <v>6</v>
      </c>
      <c r="G64" s="33">
        <v>7</v>
      </c>
      <c r="H64" s="33">
        <v>-4</v>
      </c>
      <c r="I64" s="33">
        <v>6</v>
      </c>
      <c r="J64" s="43"/>
      <c r="K64" s="45">
        <v>3</v>
      </c>
      <c r="L64" s="46">
        <v>1</v>
      </c>
      <c r="M64" s="257"/>
    </row>
    <row r="65" spans="1:13" ht="13.5" x14ac:dyDescent="0.25">
      <c r="A65" s="39">
        <v>2</v>
      </c>
      <c r="B65" s="31">
        <v>5</v>
      </c>
      <c r="C65" s="37">
        <v>3</v>
      </c>
      <c r="D65" s="35" t="str">
        <f>D57</f>
        <v>Охмак Е.</v>
      </c>
      <c r="E65" s="36" t="str">
        <f>E59</f>
        <v>Кошкумбаева Ж.</v>
      </c>
      <c r="F65" s="33">
        <v>-7</v>
      </c>
      <c r="G65" s="33">
        <v>-6</v>
      </c>
      <c r="H65" s="33">
        <v>-7</v>
      </c>
      <c r="I65" s="33"/>
      <c r="J65" s="43"/>
      <c r="K65" s="47">
        <v>0</v>
      </c>
      <c r="L65" s="48">
        <v>3</v>
      </c>
      <c r="M65" s="257"/>
    </row>
    <row r="66" spans="1:13" ht="13.5" x14ac:dyDescent="0.25">
      <c r="A66" s="39">
        <v>3</v>
      </c>
      <c r="B66" s="37">
        <v>6</v>
      </c>
      <c r="C66" s="37">
        <v>2</v>
      </c>
      <c r="D66" s="36" t="str">
        <f>D58</f>
        <v>Саидмуратханова С.</v>
      </c>
      <c r="E66" s="32" t="str">
        <f>E60</f>
        <v>Мочалкина В.</v>
      </c>
      <c r="F66" s="38">
        <v>-4</v>
      </c>
      <c r="G66" s="38">
        <v>6</v>
      </c>
      <c r="H66" s="38">
        <v>-8</v>
      </c>
      <c r="I66" s="38">
        <v>-8</v>
      </c>
      <c r="J66" s="44"/>
      <c r="K66" s="49">
        <v>1</v>
      </c>
      <c r="L66" s="50">
        <v>3</v>
      </c>
      <c r="M66" s="258"/>
    </row>
    <row r="67" spans="1:13" ht="13.5" x14ac:dyDescent="0.25">
      <c r="A67" s="39">
        <v>4</v>
      </c>
      <c r="B67" s="31">
        <v>7</v>
      </c>
      <c r="C67" s="31">
        <v>12</v>
      </c>
      <c r="D67" s="36" t="str">
        <f>D59</f>
        <v>Ахмадалиева Ш.</v>
      </c>
      <c r="E67" s="36" t="str">
        <f>E61</f>
        <v>Усипбаева А.</v>
      </c>
      <c r="F67" s="33">
        <v>4</v>
      </c>
      <c r="G67" s="33">
        <v>7</v>
      </c>
      <c r="H67" s="33">
        <v>6</v>
      </c>
      <c r="I67" s="33"/>
      <c r="J67" s="43"/>
      <c r="K67" s="47">
        <v>3</v>
      </c>
      <c r="L67" s="48">
        <v>0</v>
      </c>
      <c r="M67" s="257"/>
    </row>
    <row r="68" spans="1:13" ht="13.5" x14ac:dyDescent="0.25">
      <c r="A68" s="39">
        <v>5</v>
      </c>
      <c r="B68" s="31">
        <v>8</v>
      </c>
      <c r="C68" s="31">
        <v>11</v>
      </c>
      <c r="D68" s="32" t="str">
        <f>D60</f>
        <v>Жаксылыкова А.</v>
      </c>
      <c r="E68" s="32" t="str">
        <f>E62</f>
        <v>Ильяс А.</v>
      </c>
      <c r="F68" s="33">
        <v>9</v>
      </c>
      <c r="G68" s="33">
        <v>-12</v>
      </c>
      <c r="H68" s="33">
        <v>7</v>
      </c>
      <c r="I68" s="33">
        <v>-8</v>
      </c>
      <c r="J68" s="43">
        <v>-6</v>
      </c>
      <c r="K68" s="47">
        <v>2</v>
      </c>
      <c r="L68" s="48">
        <v>3</v>
      </c>
      <c r="M68" s="257"/>
    </row>
    <row r="69" spans="1:13" ht="14.25" thickBot="1" x14ac:dyDescent="0.3">
      <c r="A69" s="39">
        <v>6</v>
      </c>
      <c r="B69" s="31">
        <v>9</v>
      </c>
      <c r="C69" s="31">
        <v>10</v>
      </c>
      <c r="D69" s="32" t="str">
        <f>D61</f>
        <v>Пюрко Е.</v>
      </c>
      <c r="E69" s="32" t="str">
        <f>D62</f>
        <v>Бекиш А.</v>
      </c>
      <c r="F69" s="33">
        <v>-4</v>
      </c>
      <c r="G69" s="33">
        <v>-7</v>
      </c>
      <c r="H69" s="33">
        <v>6</v>
      </c>
      <c r="I69" s="33">
        <v>8</v>
      </c>
      <c r="J69" s="43">
        <v>9</v>
      </c>
      <c r="K69" s="51">
        <v>3</v>
      </c>
      <c r="L69" s="52">
        <v>2</v>
      </c>
      <c r="M69" s="257"/>
    </row>
    <row r="70" spans="1:13" ht="13.5" thickBot="1" x14ac:dyDescent="0.25">
      <c r="A70" s="313" t="s">
        <v>21</v>
      </c>
      <c r="B70" s="308"/>
      <c r="C70" s="308"/>
      <c r="D70" s="308"/>
      <c r="E70" s="308"/>
      <c r="F70" s="308"/>
      <c r="G70" s="308"/>
      <c r="H70" s="308"/>
      <c r="I70" s="308"/>
      <c r="J70" s="308"/>
      <c r="K70" s="309"/>
      <c r="L70" s="309"/>
      <c r="M70" s="227"/>
    </row>
    <row r="71" spans="1:13" ht="13.5" x14ac:dyDescent="0.25">
      <c r="A71" s="39">
        <v>1</v>
      </c>
      <c r="B71" s="31">
        <v>3</v>
      </c>
      <c r="C71" s="31">
        <v>1</v>
      </c>
      <c r="D71" s="32" t="str">
        <f>E65</f>
        <v>Кошкумбаева Ж.</v>
      </c>
      <c r="E71" s="32" t="str">
        <f>D64</f>
        <v>Смирнова А.</v>
      </c>
      <c r="F71" s="33">
        <v>-8</v>
      </c>
      <c r="G71" s="33">
        <v>-8</v>
      </c>
      <c r="H71" s="33">
        <v>-4</v>
      </c>
      <c r="I71" s="33"/>
      <c r="J71" s="43"/>
      <c r="K71" s="45">
        <v>0</v>
      </c>
      <c r="L71" s="46">
        <v>3</v>
      </c>
      <c r="M71" s="257"/>
    </row>
    <row r="72" spans="1:13" ht="13.5" x14ac:dyDescent="0.25">
      <c r="A72" s="39">
        <v>2</v>
      </c>
      <c r="B72" s="31">
        <v>4</v>
      </c>
      <c r="C72" s="37">
        <v>2</v>
      </c>
      <c r="D72" s="35" t="str">
        <f>E64</f>
        <v>Цвигун А.</v>
      </c>
      <c r="E72" s="36" t="str">
        <f>E66</f>
        <v>Мочалкина В.</v>
      </c>
      <c r="F72" s="33">
        <v>-7</v>
      </c>
      <c r="G72" s="33">
        <v>-4</v>
      </c>
      <c r="H72" s="33">
        <v>-9</v>
      </c>
      <c r="I72" s="33"/>
      <c r="J72" s="43"/>
      <c r="K72" s="47">
        <v>0</v>
      </c>
      <c r="L72" s="48">
        <v>3</v>
      </c>
      <c r="M72" s="257"/>
    </row>
    <row r="73" spans="1:13" ht="13.5" x14ac:dyDescent="0.25">
      <c r="A73" s="39">
        <v>3</v>
      </c>
      <c r="B73" s="37">
        <v>5</v>
      </c>
      <c r="C73" s="37">
        <v>12</v>
      </c>
      <c r="D73" s="36" t="str">
        <f>D65</f>
        <v>Охмак Е.</v>
      </c>
      <c r="E73" s="32" t="str">
        <f>E67</f>
        <v>Усипбаева А.</v>
      </c>
      <c r="F73" s="38">
        <v>9</v>
      </c>
      <c r="G73" s="38">
        <v>9</v>
      </c>
      <c r="H73" s="38">
        <v>-9</v>
      </c>
      <c r="I73" s="38">
        <v>7</v>
      </c>
      <c r="J73" s="44"/>
      <c r="K73" s="49">
        <v>3</v>
      </c>
      <c r="L73" s="50">
        <v>1</v>
      </c>
      <c r="M73" s="258"/>
    </row>
    <row r="74" spans="1:13" ht="13.5" x14ac:dyDescent="0.25">
      <c r="A74" s="39">
        <v>4</v>
      </c>
      <c r="B74" s="31">
        <v>6</v>
      </c>
      <c r="C74" s="31">
        <v>11</v>
      </c>
      <c r="D74" s="36" t="str">
        <f>D66</f>
        <v>Саидмуратханова С.</v>
      </c>
      <c r="E74" s="36" t="str">
        <f>E68</f>
        <v>Ильяс А.</v>
      </c>
      <c r="F74" s="33">
        <v>6</v>
      </c>
      <c r="G74" s="33">
        <v>5</v>
      </c>
      <c r="H74" s="33">
        <v>3</v>
      </c>
      <c r="I74" s="33"/>
      <c r="J74" s="43"/>
      <c r="K74" s="47">
        <v>3</v>
      </c>
      <c r="L74" s="48">
        <v>0</v>
      </c>
      <c r="M74" s="257"/>
    </row>
    <row r="75" spans="1:13" ht="13.5" x14ac:dyDescent="0.25">
      <c r="A75" s="39">
        <v>5</v>
      </c>
      <c r="B75" s="31">
        <v>7</v>
      </c>
      <c r="C75" s="31">
        <v>10</v>
      </c>
      <c r="D75" s="32" t="str">
        <f>D67</f>
        <v>Ахмадалиева Ш.</v>
      </c>
      <c r="E75" s="32" t="str">
        <f>E69</f>
        <v>Бекиш А.</v>
      </c>
      <c r="F75" s="33">
        <v>-9</v>
      </c>
      <c r="G75" s="33">
        <v>-5</v>
      </c>
      <c r="H75" s="33">
        <v>7</v>
      </c>
      <c r="I75" s="33">
        <v>5</v>
      </c>
      <c r="J75" s="43">
        <v>10</v>
      </c>
      <c r="K75" s="47">
        <v>3</v>
      </c>
      <c r="L75" s="48">
        <v>2</v>
      </c>
      <c r="M75" s="257"/>
    </row>
    <row r="76" spans="1:13" ht="14.25" thickBot="1" x14ac:dyDescent="0.3">
      <c r="A76" s="39">
        <v>6</v>
      </c>
      <c r="B76" s="31">
        <v>8</v>
      </c>
      <c r="C76" s="31">
        <v>9</v>
      </c>
      <c r="D76" s="32" t="str">
        <f>D68</f>
        <v>Жаксылыкова А.</v>
      </c>
      <c r="E76" s="32" t="str">
        <f>D69</f>
        <v>Пюрко Е.</v>
      </c>
      <c r="F76" s="33">
        <v>6</v>
      </c>
      <c r="G76" s="33">
        <v>4</v>
      </c>
      <c r="H76" s="33">
        <v>-10</v>
      </c>
      <c r="I76" s="33">
        <v>9</v>
      </c>
      <c r="J76" s="43"/>
      <c r="K76" s="51">
        <v>3</v>
      </c>
      <c r="L76" s="52">
        <v>1</v>
      </c>
      <c r="M76" s="257"/>
    </row>
    <row r="77" spans="1:13" ht="13.5" thickBot="1" x14ac:dyDescent="0.25">
      <c r="A77" s="308" t="s">
        <v>22</v>
      </c>
      <c r="B77" s="308"/>
      <c r="C77" s="308"/>
      <c r="D77" s="308"/>
      <c r="E77" s="308"/>
      <c r="F77" s="308"/>
      <c r="G77" s="308"/>
      <c r="H77" s="308"/>
      <c r="I77" s="308"/>
      <c r="J77" s="308"/>
      <c r="K77" s="309"/>
      <c r="L77" s="309"/>
      <c r="M77" s="227"/>
    </row>
    <row r="78" spans="1:13" ht="13.5" x14ac:dyDescent="0.25">
      <c r="A78" s="39">
        <v>1</v>
      </c>
      <c r="B78" s="31">
        <v>1</v>
      </c>
      <c r="C78" s="31">
        <v>2</v>
      </c>
      <c r="D78" s="32" t="str">
        <f>E71</f>
        <v>Смирнова А.</v>
      </c>
      <c r="E78" s="32" t="str">
        <f>E72</f>
        <v>Мочалкина В.</v>
      </c>
      <c r="F78" s="33">
        <v>10</v>
      </c>
      <c r="G78" s="33">
        <v>7</v>
      </c>
      <c r="H78" s="33">
        <v>7</v>
      </c>
      <c r="I78" s="33"/>
      <c r="J78" s="43"/>
      <c r="K78" s="45">
        <v>3</v>
      </c>
      <c r="L78" s="46">
        <v>0</v>
      </c>
      <c r="M78" s="257"/>
    </row>
    <row r="79" spans="1:13" ht="13.5" x14ac:dyDescent="0.25">
      <c r="A79" s="39">
        <v>2</v>
      </c>
      <c r="B79" s="31">
        <v>3</v>
      </c>
      <c r="C79" s="37">
        <v>12</v>
      </c>
      <c r="D79" s="35" t="str">
        <f>D71</f>
        <v>Кошкумбаева Ж.</v>
      </c>
      <c r="E79" s="36" t="str">
        <f>E73</f>
        <v>Усипбаева А.</v>
      </c>
      <c r="F79" s="33">
        <v>3</v>
      </c>
      <c r="G79" s="33">
        <v>6</v>
      </c>
      <c r="H79" s="33">
        <v>6</v>
      </c>
      <c r="I79" s="33"/>
      <c r="J79" s="43"/>
      <c r="K79" s="47">
        <v>3</v>
      </c>
      <c r="L79" s="48">
        <v>0</v>
      </c>
      <c r="M79" s="257"/>
    </row>
    <row r="80" spans="1:13" ht="13.5" x14ac:dyDescent="0.25">
      <c r="A80" s="39">
        <v>3</v>
      </c>
      <c r="B80" s="37">
        <v>4</v>
      </c>
      <c r="C80" s="37">
        <v>11</v>
      </c>
      <c r="D80" s="36" t="str">
        <f>D72</f>
        <v>Цвигун А.</v>
      </c>
      <c r="E80" s="32" t="str">
        <f>E68</f>
        <v>Ильяс А.</v>
      </c>
      <c r="F80" s="38">
        <v>6</v>
      </c>
      <c r="G80" s="38">
        <v>9</v>
      </c>
      <c r="H80" s="38">
        <v>-8</v>
      </c>
      <c r="I80" s="38">
        <v>10</v>
      </c>
      <c r="J80" s="44"/>
      <c r="K80" s="49">
        <v>3</v>
      </c>
      <c r="L80" s="50">
        <v>1</v>
      </c>
      <c r="M80" s="258"/>
    </row>
    <row r="81" spans="1:13" ht="13.5" x14ac:dyDescent="0.25">
      <c r="A81" s="39">
        <v>4</v>
      </c>
      <c r="B81" s="31">
        <v>5</v>
      </c>
      <c r="C81" s="31">
        <v>10</v>
      </c>
      <c r="D81" s="36" t="str">
        <f>D73</f>
        <v>Охмак Е.</v>
      </c>
      <c r="E81" s="36" t="str">
        <f>E75</f>
        <v>Бекиш А.</v>
      </c>
      <c r="F81" s="33">
        <v>9</v>
      </c>
      <c r="G81" s="33">
        <v>6</v>
      </c>
      <c r="H81" s="33">
        <v>9</v>
      </c>
      <c r="I81" s="33"/>
      <c r="J81" s="43"/>
      <c r="K81" s="47">
        <v>3</v>
      </c>
      <c r="L81" s="48">
        <v>0</v>
      </c>
      <c r="M81" s="257"/>
    </row>
    <row r="82" spans="1:13" ht="13.5" x14ac:dyDescent="0.25">
      <c r="A82" s="39">
        <v>5</v>
      </c>
      <c r="B82" s="31">
        <v>6</v>
      </c>
      <c r="C82" s="31">
        <v>9</v>
      </c>
      <c r="D82" s="32" t="str">
        <f>D74</f>
        <v>Саидмуратханова С.</v>
      </c>
      <c r="E82" s="32" t="str">
        <f>E76</f>
        <v>Пюрко Е.</v>
      </c>
      <c r="F82" s="33">
        <v>-9</v>
      </c>
      <c r="G82" s="33">
        <v>-11</v>
      </c>
      <c r="H82" s="33">
        <v>-7</v>
      </c>
      <c r="I82" s="33"/>
      <c r="J82" s="43"/>
      <c r="K82" s="47">
        <v>0</v>
      </c>
      <c r="L82" s="48">
        <v>3</v>
      </c>
      <c r="M82" s="257"/>
    </row>
    <row r="83" spans="1:13" ht="14.25" thickBot="1" x14ac:dyDescent="0.3">
      <c r="A83" s="39">
        <v>6</v>
      </c>
      <c r="B83" s="31">
        <v>7</v>
      </c>
      <c r="C83" s="31">
        <v>8</v>
      </c>
      <c r="D83" s="32" t="str">
        <f>D75</f>
        <v>Ахмадалиева Ш.</v>
      </c>
      <c r="E83" s="32" t="str">
        <f>D76</f>
        <v>Жаксылыкова А.</v>
      </c>
      <c r="F83" s="33">
        <v>-3</v>
      </c>
      <c r="G83" s="33">
        <v>-8</v>
      </c>
      <c r="H83" s="33">
        <v>-4</v>
      </c>
      <c r="I83" s="33"/>
      <c r="J83" s="43"/>
      <c r="K83" s="51">
        <v>0</v>
      </c>
      <c r="L83" s="52">
        <v>3</v>
      </c>
      <c r="M83" s="257"/>
    </row>
    <row r="84" spans="1:13" x14ac:dyDescent="0.2">
      <c r="M84" s="256"/>
    </row>
    <row r="85" spans="1:13" x14ac:dyDescent="0.2">
      <c r="D85" s="279" t="s">
        <v>82</v>
      </c>
      <c r="E85" s="279"/>
      <c r="F85" s="279"/>
      <c r="G85" s="279"/>
      <c r="H85" s="279"/>
      <c r="I85" s="279"/>
      <c r="J85" s="279"/>
      <c r="K85" s="279"/>
      <c r="L85" s="279"/>
      <c r="M85" s="259"/>
    </row>
    <row r="86" spans="1:13" x14ac:dyDescent="0.2">
      <c r="D86" s="279" t="s">
        <v>83</v>
      </c>
      <c r="E86" s="279"/>
      <c r="F86" s="279"/>
      <c r="G86" s="279"/>
      <c r="H86" s="279"/>
      <c r="I86" s="279"/>
      <c r="J86" s="279"/>
      <c r="K86" s="279"/>
      <c r="L86" s="279"/>
      <c r="M86" s="259"/>
    </row>
    <row r="87" spans="1:13" x14ac:dyDescent="0.2">
      <c r="M87" s="256"/>
    </row>
    <row r="88" spans="1:13" x14ac:dyDescent="0.2">
      <c r="M88" s="256"/>
    </row>
    <row r="89" spans="1:13" x14ac:dyDescent="0.2">
      <c r="M89" s="256"/>
    </row>
    <row r="90" spans="1:13" x14ac:dyDescent="0.2">
      <c r="M90" s="256"/>
    </row>
    <row r="91" spans="1:13" x14ac:dyDescent="0.2">
      <c r="M91" s="256"/>
    </row>
    <row r="92" spans="1:13" x14ac:dyDescent="0.2">
      <c r="M92" s="256"/>
    </row>
    <row r="93" spans="1:13" x14ac:dyDescent="0.2">
      <c r="M93" s="256"/>
    </row>
    <row r="94" spans="1:13" x14ac:dyDescent="0.2">
      <c r="M94" s="256"/>
    </row>
    <row r="95" spans="1:13" x14ac:dyDescent="0.2">
      <c r="M95" s="256"/>
    </row>
    <row r="96" spans="1:13" x14ac:dyDescent="0.2">
      <c r="M96" s="256"/>
    </row>
    <row r="97" spans="13:13" x14ac:dyDescent="0.2">
      <c r="M97" s="256"/>
    </row>
  </sheetData>
  <mergeCells count="18">
    <mergeCell ref="A63:L63"/>
    <mergeCell ref="A70:L70"/>
    <mergeCell ref="D2:K2"/>
    <mergeCell ref="D3:K3"/>
    <mergeCell ref="D4:K4"/>
    <mergeCell ref="D85:L85"/>
    <mergeCell ref="D86:L86"/>
    <mergeCell ref="D5:K5"/>
    <mergeCell ref="D6:K6"/>
    <mergeCell ref="A14:L14"/>
    <mergeCell ref="A21:L21"/>
    <mergeCell ref="A28:L28"/>
    <mergeCell ref="A7:L7"/>
    <mergeCell ref="A35:L35"/>
    <mergeCell ref="A77:L77"/>
    <mergeCell ref="A42:L42"/>
    <mergeCell ref="A49:L49"/>
    <mergeCell ref="A56:L5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0"/>
  <sheetViews>
    <sheetView zoomScaleNormal="100" workbookViewId="0">
      <selection activeCell="T12" sqref="T12"/>
    </sheetView>
  </sheetViews>
  <sheetFormatPr defaultColWidth="9.140625" defaultRowHeight="12.75" x14ac:dyDescent="0.2"/>
  <cols>
    <col min="1" max="1" width="2.85546875" customWidth="1"/>
    <col min="2" max="2" width="14.7109375" customWidth="1"/>
    <col min="3" max="3" width="2.42578125" customWidth="1"/>
    <col min="4" max="4" width="14.42578125" customWidth="1"/>
    <col min="5" max="5" width="3" customWidth="1"/>
    <col min="6" max="6" width="2.85546875" customWidth="1"/>
    <col min="7" max="7" width="12.85546875" customWidth="1"/>
    <col min="8" max="8" width="2.85546875" customWidth="1"/>
    <col min="9" max="9" width="14.7109375" customWidth="1"/>
    <col min="10" max="10" width="2.85546875" customWidth="1"/>
    <col min="11" max="11" width="15.28515625" customWidth="1"/>
    <col min="12" max="12" width="4.140625" customWidth="1"/>
  </cols>
  <sheetData>
    <row r="1" spans="1:29" ht="12.95" customHeight="1" x14ac:dyDescent="0.2">
      <c r="B1" s="266" t="s">
        <v>66</v>
      </c>
      <c r="C1" s="266"/>
      <c r="D1" s="266"/>
      <c r="E1" s="266"/>
      <c r="F1" s="266"/>
      <c r="G1" s="266"/>
      <c r="H1" s="266"/>
      <c r="I1" s="266"/>
      <c r="J1" s="266"/>
      <c r="K1" s="26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</row>
    <row r="2" spans="1:29" ht="12.95" customHeight="1" x14ac:dyDescent="0.2">
      <c r="B2" s="267" t="s">
        <v>38</v>
      </c>
      <c r="C2" s="267"/>
      <c r="D2" s="267"/>
      <c r="E2" s="267"/>
      <c r="F2" s="267"/>
      <c r="G2" s="267"/>
      <c r="H2" s="267"/>
      <c r="I2" s="267"/>
      <c r="J2" s="267"/>
      <c r="K2" s="26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</row>
    <row r="3" spans="1:29" ht="12.95" customHeight="1" x14ac:dyDescent="0.2">
      <c r="B3" s="268" t="s">
        <v>98</v>
      </c>
      <c r="C3" s="268"/>
      <c r="D3" s="268"/>
      <c r="E3" s="268"/>
      <c r="F3" s="268"/>
      <c r="G3" s="268"/>
      <c r="H3" s="268"/>
      <c r="I3" s="268"/>
      <c r="J3" s="268"/>
      <c r="K3" s="26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</row>
    <row r="4" spans="1:29" ht="12.75" customHeight="1" x14ac:dyDescent="0.2">
      <c r="D4" s="283" t="s">
        <v>195</v>
      </c>
      <c r="E4" s="283"/>
      <c r="F4" s="283"/>
      <c r="G4" s="283"/>
      <c r="H4" s="283"/>
      <c r="I4" s="283"/>
      <c r="K4" s="102" t="s">
        <v>6</v>
      </c>
    </row>
    <row r="5" spans="1:29" ht="9.6" customHeight="1" x14ac:dyDescent="0.35">
      <c r="A5" s="4">
        <v>1</v>
      </c>
      <c r="B5" s="238" t="s">
        <v>99</v>
      </c>
      <c r="C5" s="6"/>
      <c r="D5" s="7"/>
      <c r="E5" s="6"/>
      <c r="F5" s="6"/>
      <c r="G5" s="8"/>
      <c r="H5" s="9"/>
      <c r="I5" s="10"/>
      <c r="J5" s="9"/>
      <c r="K5" s="102"/>
      <c r="L5" s="12"/>
      <c r="M5" s="13"/>
      <c r="N5" s="13"/>
    </row>
    <row r="6" spans="1:29" ht="9.6" customHeight="1" x14ac:dyDescent="0.35">
      <c r="A6" s="4"/>
      <c r="B6" s="16"/>
      <c r="C6" s="272">
        <v>1</v>
      </c>
      <c r="D6" s="238" t="s">
        <v>99</v>
      </c>
      <c r="E6" s="6"/>
      <c r="F6" s="6"/>
      <c r="G6" s="98"/>
      <c r="H6" s="9"/>
      <c r="I6" s="13"/>
      <c r="J6" s="9"/>
      <c r="K6" s="103"/>
      <c r="L6" s="12"/>
      <c r="M6" s="13"/>
      <c r="N6" s="13"/>
      <c r="P6" s="86"/>
    </row>
    <row r="7" spans="1:29" ht="9.6" customHeight="1" x14ac:dyDescent="0.35">
      <c r="A7" s="4">
        <v>2</v>
      </c>
      <c r="B7" s="239" t="s">
        <v>112</v>
      </c>
      <c r="C7" s="273"/>
      <c r="D7" s="96" t="s">
        <v>267</v>
      </c>
      <c r="E7" s="272">
        <v>9</v>
      </c>
      <c r="F7" s="6"/>
      <c r="G7" s="98"/>
      <c r="H7" s="9"/>
      <c r="I7" s="13"/>
      <c r="J7" s="9"/>
      <c r="K7" s="104"/>
      <c r="L7" s="12"/>
      <c r="M7" s="13"/>
      <c r="N7" s="13"/>
      <c r="P7" s="86"/>
    </row>
    <row r="8" spans="1:29" ht="9.6" customHeight="1" x14ac:dyDescent="0.35">
      <c r="A8" s="4"/>
      <c r="B8" s="15"/>
      <c r="C8" s="9"/>
      <c r="D8" s="97"/>
      <c r="E8" s="274"/>
      <c r="F8" s="6"/>
      <c r="G8" s="238" t="s">
        <v>99</v>
      </c>
      <c r="H8" s="6"/>
      <c r="I8" s="8"/>
      <c r="J8" s="9"/>
      <c r="K8" s="104"/>
      <c r="L8" s="12"/>
      <c r="M8" s="13"/>
      <c r="N8" s="13"/>
      <c r="P8" s="86"/>
    </row>
    <row r="9" spans="1:29" ht="9.6" customHeight="1" x14ac:dyDescent="0.35">
      <c r="A9" s="4">
        <v>3</v>
      </c>
      <c r="B9" s="238" t="s">
        <v>103</v>
      </c>
      <c r="C9" s="6"/>
      <c r="D9" s="97"/>
      <c r="E9" s="274"/>
      <c r="F9" s="18"/>
      <c r="G9" s="96" t="s">
        <v>290</v>
      </c>
      <c r="H9" s="272">
        <v>13</v>
      </c>
      <c r="I9" s="15"/>
      <c r="J9" s="9"/>
      <c r="K9" s="98"/>
      <c r="L9" s="12"/>
      <c r="M9" s="13"/>
      <c r="N9" s="13"/>
      <c r="P9" s="86"/>
    </row>
    <row r="10" spans="1:29" ht="9.6" customHeight="1" x14ac:dyDescent="0.35">
      <c r="A10" s="4"/>
      <c r="B10" s="16"/>
      <c r="C10" s="272">
        <v>2</v>
      </c>
      <c r="D10" s="238" t="s">
        <v>103</v>
      </c>
      <c r="E10" s="273"/>
      <c r="F10" s="6"/>
      <c r="G10" s="97"/>
      <c r="H10" s="274"/>
      <c r="I10" s="15"/>
      <c r="J10" s="9"/>
      <c r="K10" s="98"/>
      <c r="L10" s="12"/>
      <c r="M10" s="13"/>
      <c r="N10" s="13"/>
      <c r="P10" s="86"/>
    </row>
    <row r="11" spans="1:29" ht="9.6" customHeight="1" x14ac:dyDescent="0.35">
      <c r="A11" s="4">
        <v>4</v>
      </c>
      <c r="B11" s="239" t="s">
        <v>110</v>
      </c>
      <c r="C11" s="273"/>
      <c r="D11" s="96" t="s">
        <v>269</v>
      </c>
      <c r="E11" s="9"/>
      <c r="F11" s="6"/>
      <c r="G11" s="97"/>
      <c r="H11" s="274"/>
      <c r="I11" s="98"/>
      <c r="J11" s="9"/>
      <c r="K11" s="98"/>
      <c r="L11" s="12"/>
      <c r="M11" s="13"/>
      <c r="N11" s="13"/>
      <c r="P11" s="86"/>
    </row>
    <row r="12" spans="1:29" ht="9.6" customHeight="1" x14ac:dyDescent="0.35">
      <c r="A12" s="4"/>
      <c r="B12" s="15"/>
      <c r="C12" s="9"/>
      <c r="D12" s="98"/>
      <c r="E12" s="9"/>
      <c r="F12" s="6"/>
      <c r="G12" s="97"/>
      <c r="H12" s="274"/>
      <c r="I12" s="238" t="s">
        <v>99</v>
      </c>
      <c r="J12" s="6"/>
      <c r="K12" s="98"/>
      <c r="L12" s="12"/>
      <c r="M12" s="13"/>
      <c r="N12" s="13"/>
      <c r="P12" s="86"/>
    </row>
    <row r="13" spans="1:29" ht="9.6" customHeight="1" x14ac:dyDescent="0.35">
      <c r="A13" s="4">
        <v>5</v>
      </c>
      <c r="B13" s="238" t="s">
        <v>102</v>
      </c>
      <c r="C13" s="6"/>
      <c r="D13" s="98"/>
      <c r="E13" s="9"/>
      <c r="F13" s="6"/>
      <c r="G13" s="97"/>
      <c r="H13" s="274"/>
      <c r="I13" s="96" t="s">
        <v>334</v>
      </c>
      <c r="J13" s="272">
        <v>15</v>
      </c>
      <c r="K13" s="98"/>
      <c r="L13" s="12"/>
      <c r="M13" s="13"/>
      <c r="N13" s="13"/>
      <c r="P13" s="86"/>
    </row>
    <row r="14" spans="1:29" ht="9.6" customHeight="1" x14ac:dyDescent="0.35">
      <c r="A14" s="4"/>
      <c r="B14" s="16"/>
      <c r="C14" s="272">
        <v>3</v>
      </c>
      <c r="D14" s="238" t="s">
        <v>102</v>
      </c>
      <c r="E14" s="6"/>
      <c r="F14" s="6"/>
      <c r="G14" s="97"/>
      <c r="H14" s="274"/>
      <c r="I14" s="97"/>
      <c r="J14" s="274"/>
      <c r="K14" s="98"/>
      <c r="L14" s="12"/>
      <c r="M14" s="13"/>
      <c r="N14" s="13"/>
      <c r="P14" s="86"/>
    </row>
    <row r="15" spans="1:29" ht="9.6" customHeight="1" x14ac:dyDescent="0.35">
      <c r="A15" s="4">
        <v>6</v>
      </c>
      <c r="B15" s="239" t="s">
        <v>113</v>
      </c>
      <c r="C15" s="273"/>
      <c r="D15" s="96" t="s">
        <v>268</v>
      </c>
      <c r="E15" s="272">
        <v>10</v>
      </c>
      <c r="F15" s="6"/>
      <c r="G15" s="97"/>
      <c r="H15" s="274"/>
      <c r="I15" s="97"/>
      <c r="J15" s="274"/>
      <c r="K15" s="98"/>
      <c r="L15" s="12"/>
      <c r="M15" s="13"/>
      <c r="N15" s="13"/>
      <c r="P15" s="86"/>
    </row>
    <row r="16" spans="1:29" ht="9.6" customHeight="1" x14ac:dyDescent="0.35">
      <c r="A16" s="4"/>
      <c r="B16" s="15"/>
      <c r="C16" s="9"/>
      <c r="D16" s="97"/>
      <c r="E16" s="274"/>
      <c r="F16" s="19"/>
      <c r="G16" s="239" t="s">
        <v>101</v>
      </c>
      <c r="H16" s="273"/>
      <c r="I16" s="97"/>
      <c r="J16" s="274"/>
      <c r="K16" s="98"/>
      <c r="L16" s="12"/>
      <c r="M16" s="13"/>
      <c r="N16" s="13"/>
      <c r="P16" s="86"/>
    </row>
    <row r="17" spans="1:16" ht="9.6" customHeight="1" x14ac:dyDescent="0.35">
      <c r="A17" s="4">
        <v>7</v>
      </c>
      <c r="B17" s="238" t="s">
        <v>105</v>
      </c>
      <c r="C17" s="6"/>
      <c r="D17" s="97"/>
      <c r="E17" s="274"/>
      <c r="F17" s="6"/>
      <c r="G17" s="96" t="s">
        <v>291</v>
      </c>
      <c r="H17" s="9"/>
      <c r="I17" s="97"/>
      <c r="J17" s="274"/>
      <c r="K17" s="98"/>
      <c r="L17" s="12"/>
      <c r="M17" s="13"/>
      <c r="N17" s="13"/>
      <c r="P17" s="86"/>
    </row>
    <row r="18" spans="1:16" ht="9.6" customHeight="1" x14ac:dyDescent="0.35">
      <c r="A18" s="4"/>
      <c r="B18" s="16"/>
      <c r="C18" s="272">
        <v>4</v>
      </c>
      <c r="D18" s="239" t="s">
        <v>101</v>
      </c>
      <c r="E18" s="273"/>
      <c r="F18" s="6"/>
      <c r="G18" s="98"/>
      <c r="H18" s="9"/>
      <c r="I18" s="97"/>
      <c r="J18" s="274"/>
      <c r="K18" s="98"/>
      <c r="L18" s="12"/>
      <c r="M18" s="13"/>
      <c r="N18" s="13"/>
      <c r="P18" s="86"/>
    </row>
    <row r="19" spans="1:16" ht="9.6" customHeight="1" x14ac:dyDescent="0.35">
      <c r="A19" s="4">
        <v>8</v>
      </c>
      <c r="B19" s="239" t="s">
        <v>101</v>
      </c>
      <c r="C19" s="273"/>
      <c r="D19" s="96" t="s">
        <v>273</v>
      </c>
      <c r="E19" s="9"/>
      <c r="F19" s="9"/>
      <c r="G19" s="98"/>
      <c r="H19" s="9"/>
      <c r="I19" s="97"/>
      <c r="J19" s="274"/>
      <c r="K19" s="98"/>
      <c r="L19" s="12"/>
      <c r="M19" s="13"/>
      <c r="N19" s="13"/>
      <c r="P19" s="86"/>
    </row>
    <row r="20" spans="1:16" ht="9.6" customHeight="1" x14ac:dyDescent="0.2">
      <c r="A20" s="4"/>
      <c r="B20" s="15"/>
      <c r="C20" s="9"/>
      <c r="D20" s="98"/>
      <c r="E20" s="9"/>
      <c r="F20" s="9"/>
      <c r="G20" s="98"/>
      <c r="H20" s="9"/>
      <c r="I20" s="97"/>
      <c r="J20" s="274"/>
      <c r="K20" s="238" t="s">
        <v>99</v>
      </c>
      <c r="L20" s="277">
        <v>1</v>
      </c>
      <c r="M20" s="13"/>
      <c r="N20" s="13"/>
      <c r="P20" s="86"/>
    </row>
    <row r="21" spans="1:16" ht="9.6" customHeight="1" x14ac:dyDescent="0.2">
      <c r="A21" s="4">
        <v>9</v>
      </c>
      <c r="B21" s="238" t="s">
        <v>104</v>
      </c>
      <c r="C21" s="6"/>
      <c r="D21" s="98"/>
      <c r="E21" s="9"/>
      <c r="F21" s="9"/>
      <c r="G21" s="98"/>
      <c r="H21" s="9"/>
      <c r="I21" s="97"/>
      <c r="J21" s="274"/>
      <c r="K21" s="96" t="s">
        <v>326</v>
      </c>
      <c r="L21" s="277"/>
      <c r="M21" s="13"/>
      <c r="N21" s="13"/>
      <c r="P21" s="86"/>
    </row>
    <row r="22" spans="1:16" ht="9.6" customHeight="1" x14ac:dyDescent="0.2">
      <c r="A22" s="4"/>
      <c r="B22" s="16"/>
      <c r="C22" s="272">
        <v>5</v>
      </c>
      <c r="D22" s="238" t="s">
        <v>104</v>
      </c>
      <c r="E22" s="6"/>
      <c r="F22" s="6"/>
      <c r="G22" s="98"/>
      <c r="H22" s="9"/>
      <c r="I22" s="97"/>
      <c r="J22" s="274"/>
      <c r="K22" s="97"/>
      <c r="L22" s="40"/>
      <c r="M22" s="13"/>
      <c r="N22" s="13"/>
      <c r="P22" s="86"/>
    </row>
    <row r="23" spans="1:16" ht="9.6" customHeight="1" x14ac:dyDescent="0.2">
      <c r="A23" s="4">
        <v>10</v>
      </c>
      <c r="B23" s="239" t="s">
        <v>111</v>
      </c>
      <c r="C23" s="273"/>
      <c r="D23" s="96" t="s">
        <v>270</v>
      </c>
      <c r="E23" s="272">
        <v>11</v>
      </c>
      <c r="F23" s="6"/>
      <c r="G23" s="98"/>
      <c r="H23" s="9"/>
      <c r="I23" s="97"/>
      <c r="J23" s="274"/>
      <c r="K23" s="97"/>
      <c r="L23" s="40"/>
      <c r="M23" s="13"/>
      <c r="N23" s="13"/>
    </row>
    <row r="24" spans="1:16" ht="9.6" customHeight="1" x14ac:dyDescent="0.2">
      <c r="A24" s="4"/>
      <c r="B24" s="15"/>
      <c r="C24" s="9"/>
      <c r="D24" s="97"/>
      <c r="E24" s="274"/>
      <c r="F24" s="6"/>
      <c r="G24" s="238" t="s">
        <v>104</v>
      </c>
      <c r="H24" s="6"/>
      <c r="I24" s="97"/>
      <c r="J24" s="274"/>
      <c r="K24" s="97"/>
      <c r="L24" s="40"/>
      <c r="M24" s="13"/>
      <c r="N24" s="13"/>
    </row>
    <row r="25" spans="1:16" ht="9.6" customHeight="1" x14ac:dyDescent="0.2">
      <c r="A25" s="4">
        <v>11</v>
      </c>
      <c r="B25" s="239" t="s">
        <v>106</v>
      </c>
      <c r="C25" s="6"/>
      <c r="D25" s="97"/>
      <c r="E25" s="274"/>
      <c r="F25" s="18"/>
      <c r="G25" s="96" t="s">
        <v>293</v>
      </c>
      <c r="H25" s="272">
        <v>14</v>
      </c>
      <c r="I25" s="97"/>
      <c r="J25" s="274"/>
      <c r="K25" s="97"/>
      <c r="L25" s="40"/>
      <c r="M25" s="13"/>
      <c r="N25" s="13"/>
    </row>
    <row r="26" spans="1:16" ht="9.6" customHeight="1" x14ac:dyDescent="0.2">
      <c r="A26" s="4"/>
      <c r="B26" s="16"/>
      <c r="C26" s="272">
        <v>6</v>
      </c>
      <c r="D26" s="239" t="s">
        <v>109</v>
      </c>
      <c r="E26" s="273"/>
      <c r="F26" s="6"/>
      <c r="G26" s="97"/>
      <c r="H26" s="274"/>
      <c r="I26" s="97"/>
      <c r="J26" s="274"/>
      <c r="K26" s="97"/>
      <c r="L26" s="40"/>
      <c r="M26" s="13"/>
      <c r="N26" s="13"/>
    </row>
    <row r="27" spans="1:16" ht="9.6" customHeight="1" x14ac:dyDescent="0.2">
      <c r="A27" s="4">
        <v>12</v>
      </c>
      <c r="B27" s="239" t="s">
        <v>109</v>
      </c>
      <c r="C27" s="273"/>
      <c r="D27" s="96" t="s">
        <v>274</v>
      </c>
      <c r="E27" s="9"/>
      <c r="F27" s="6"/>
      <c r="G27" s="97"/>
      <c r="H27" s="274"/>
      <c r="I27" s="97"/>
      <c r="J27" s="274"/>
      <c r="K27" s="97"/>
      <c r="L27" s="40"/>
      <c r="M27" s="13"/>
      <c r="N27" s="13"/>
    </row>
    <row r="28" spans="1:16" ht="9.6" customHeight="1" x14ac:dyDescent="0.2">
      <c r="A28" s="4"/>
      <c r="B28" s="15"/>
      <c r="C28" s="9"/>
      <c r="D28" s="98"/>
      <c r="E28" s="9"/>
      <c r="F28" s="6"/>
      <c r="G28" s="97"/>
      <c r="H28" s="274"/>
      <c r="I28" s="254" t="s">
        <v>104</v>
      </c>
      <c r="J28" s="273"/>
      <c r="K28" s="97"/>
      <c r="L28" s="40"/>
      <c r="M28" s="13"/>
      <c r="N28" s="13"/>
    </row>
    <row r="29" spans="1:16" ht="9.6" customHeight="1" x14ac:dyDescent="0.2">
      <c r="A29" s="4">
        <v>13</v>
      </c>
      <c r="B29" s="238" t="s">
        <v>114</v>
      </c>
      <c r="C29" s="6"/>
      <c r="D29" s="98"/>
      <c r="E29" s="9"/>
      <c r="F29" s="6"/>
      <c r="G29" s="97"/>
      <c r="H29" s="274"/>
      <c r="I29" s="96" t="s">
        <v>332</v>
      </c>
      <c r="J29" s="9"/>
      <c r="K29" s="97"/>
      <c r="L29" s="40"/>
      <c r="M29" s="13"/>
      <c r="N29" s="13"/>
    </row>
    <row r="30" spans="1:16" ht="9.6" customHeight="1" x14ac:dyDescent="0.2">
      <c r="A30" s="4"/>
      <c r="B30" s="16"/>
      <c r="C30" s="272">
        <v>7</v>
      </c>
      <c r="D30" s="239" t="s">
        <v>107</v>
      </c>
      <c r="E30" s="6"/>
      <c r="F30" s="6"/>
      <c r="G30" s="97"/>
      <c r="H30" s="274"/>
      <c r="I30" s="98"/>
      <c r="J30" s="9">
        <v>-15</v>
      </c>
      <c r="K30" s="239" t="s">
        <v>104</v>
      </c>
      <c r="L30" s="278">
        <v>2</v>
      </c>
      <c r="M30" s="13"/>
      <c r="N30" s="13"/>
    </row>
    <row r="31" spans="1:16" ht="9.6" customHeight="1" x14ac:dyDescent="0.2">
      <c r="A31" s="4">
        <v>14</v>
      </c>
      <c r="B31" s="239" t="s">
        <v>107</v>
      </c>
      <c r="C31" s="273"/>
      <c r="D31" s="96" t="s">
        <v>271</v>
      </c>
      <c r="E31" s="272">
        <v>12</v>
      </c>
      <c r="F31" s="6"/>
      <c r="G31" s="97"/>
      <c r="H31" s="274"/>
      <c r="I31" s="98"/>
      <c r="J31" s="9"/>
      <c r="K31" s="97"/>
      <c r="L31" s="278"/>
      <c r="M31" s="13"/>
      <c r="N31" s="13"/>
    </row>
    <row r="32" spans="1:16" ht="9.6" customHeight="1" x14ac:dyDescent="0.2">
      <c r="A32" s="4"/>
      <c r="B32" s="15"/>
      <c r="C32" s="9"/>
      <c r="D32" s="97"/>
      <c r="E32" s="274"/>
      <c r="F32" s="19"/>
      <c r="G32" s="239" t="s">
        <v>108</v>
      </c>
      <c r="H32" s="273"/>
      <c r="I32" s="98"/>
      <c r="J32" s="9"/>
      <c r="K32" s="97"/>
      <c r="L32" s="40"/>
      <c r="M32" s="13"/>
      <c r="N32" s="13"/>
    </row>
    <row r="33" spans="1:15" ht="9.6" customHeight="1" x14ac:dyDescent="0.2">
      <c r="A33" s="4">
        <v>15</v>
      </c>
      <c r="B33" s="238" t="s">
        <v>115</v>
      </c>
      <c r="C33" s="6"/>
      <c r="D33" s="97"/>
      <c r="E33" s="274"/>
      <c r="F33" s="6"/>
      <c r="G33" s="96" t="s">
        <v>294</v>
      </c>
      <c r="H33" s="9"/>
      <c r="I33" s="98"/>
      <c r="J33" s="9"/>
      <c r="K33" s="97"/>
      <c r="L33" s="40"/>
      <c r="M33" s="13"/>
      <c r="N33" s="13"/>
    </row>
    <row r="34" spans="1:15" ht="9.6" customHeight="1" x14ac:dyDescent="0.2">
      <c r="A34" s="3"/>
      <c r="B34" s="16"/>
      <c r="C34" s="272">
        <v>8</v>
      </c>
      <c r="D34" s="239" t="s">
        <v>108</v>
      </c>
      <c r="E34" s="273"/>
      <c r="F34" s="6"/>
      <c r="G34" s="98"/>
      <c r="H34" s="20">
        <v>-13</v>
      </c>
      <c r="I34" s="239" t="s">
        <v>101</v>
      </c>
      <c r="J34" s="6"/>
      <c r="K34" s="98"/>
      <c r="L34" s="40"/>
      <c r="M34" s="13"/>
      <c r="N34" s="13"/>
    </row>
    <row r="35" spans="1:15" ht="9.6" customHeight="1" x14ac:dyDescent="0.2">
      <c r="A35" s="4">
        <v>16</v>
      </c>
      <c r="B35" s="239" t="s">
        <v>108</v>
      </c>
      <c r="C35" s="273"/>
      <c r="D35" s="96" t="s">
        <v>272</v>
      </c>
      <c r="E35" s="9"/>
      <c r="F35" s="9"/>
      <c r="G35" s="98"/>
      <c r="H35" s="20"/>
      <c r="I35" s="97"/>
      <c r="J35" s="272">
        <v>16</v>
      </c>
      <c r="K35" s="239" t="s">
        <v>101</v>
      </c>
      <c r="L35" s="278">
        <v>3</v>
      </c>
      <c r="M35" s="13"/>
      <c r="N35" s="13"/>
    </row>
    <row r="36" spans="1:15" ht="9.6" customHeight="1" x14ac:dyDescent="0.2">
      <c r="A36" s="21"/>
      <c r="B36" s="15"/>
      <c r="C36" s="9"/>
      <c r="D36" s="98"/>
      <c r="E36" s="9"/>
      <c r="F36" s="9"/>
      <c r="G36" s="98"/>
      <c r="H36" s="20">
        <v>-14</v>
      </c>
      <c r="I36" s="239" t="s">
        <v>108</v>
      </c>
      <c r="J36" s="273"/>
      <c r="K36" s="96" t="s">
        <v>325</v>
      </c>
      <c r="L36" s="278"/>
      <c r="M36" s="22"/>
      <c r="N36" s="22"/>
      <c r="O36" s="22"/>
    </row>
    <row r="37" spans="1:15" ht="9.6" customHeight="1" x14ac:dyDescent="0.2">
      <c r="A37" s="23"/>
      <c r="B37" s="24"/>
      <c r="C37" s="9"/>
      <c r="D37" s="99"/>
      <c r="E37" s="9"/>
      <c r="F37" s="9"/>
      <c r="G37" s="98"/>
      <c r="H37" s="9"/>
      <c r="I37" s="98"/>
      <c r="J37" s="9">
        <v>-16</v>
      </c>
      <c r="K37" s="239" t="s">
        <v>108</v>
      </c>
      <c r="L37" s="276">
        <v>4</v>
      </c>
    </row>
    <row r="38" spans="1:15" ht="9.6" customHeight="1" x14ac:dyDescent="0.2">
      <c r="A38" s="23"/>
      <c r="B38" s="24"/>
      <c r="C38" s="9"/>
      <c r="D38" s="99"/>
      <c r="E38" s="9"/>
      <c r="F38" s="20">
        <v>-9</v>
      </c>
      <c r="G38" s="239" t="s">
        <v>103</v>
      </c>
      <c r="H38" s="6"/>
      <c r="I38" s="98"/>
      <c r="J38" s="9"/>
      <c r="K38" s="97"/>
      <c r="L38" s="276"/>
    </row>
    <row r="39" spans="1:15" ht="9.6" customHeight="1" x14ac:dyDescent="0.35">
      <c r="A39" s="23"/>
      <c r="B39" s="24"/>
      <c r="C39" s="9"/>
      <c r="D39" s="99"/>
      <c r="E39" s="9"/>
      <c r="F39" s="20"/>
      <c r="G39" s="97"/>
      <c r="H39" s="272">
        <v>17</v>
      </c>
      <c r="I39" s="239" t="s">
        <v>102</v>
      </c>
      <c r="J39" s="6"/>
      <c r="K39" s="97"/>
      <c r="L39" s="25"/>
    </row>
    <row r="40" spans="1:15" ht="9.6" customHeight="1" x14ac:dyDescent="0.35">
      <c r="A40" s="23"/>
      <c r="B40" s="24"/>
      <c r="C40" s="9"/>
      <c r="D40" s="99"/>
      <c r="E40" s="9"/>
      <c r="F40" s="20">
        <v>-10</v>
      </c>
      <c r="G40" s="239" t="s">
        <v>102</v>
      </c>
      <c r="H40" s="273"/>
      <c r="I40" s="96" t="s">
        <v>335</v>
      </c>
      <c r="J40" s="272">
        <v>19</v>
      </c>
      <c r="K40" s="97"/>
      <c r="L40" s="25"/>
    </row>
    <row r="41" spans="1:15" ht="9.6" customHeight="1" x14ac:dyDescent="0.2">
      <c r="A41" s="23"/>
      <c r="B41" s="24"/>
      <c r="C41" s="9"/>
      <c r="D41" s="99"/>
      <c r="E41" s="9"/>
      <c r="F41" s="20"/>
      <c r="G41" s="98"/>
      <c r="H41" s="9"/>
      <c r="I41" s="97"/>
      <c r="J41" s="274"/>
      <c r="K41" s="239" t="s">
        <v>102</v>
      </c>
      <c r="L41" s="277">
        <v>5</v>
      </c>
    </row>
    <row r="42" spans="1:15" ht="9.6" customHeight="1" x14ac:dyDescent="0.2">
      <c r="A42" s="23"/>
      <c r="B42" s="24"/>
      <c r="C42" s="9"/>
      <c r="D42" s="99"/>
      <c r="E42" s="9"/>
      <c r="F42" s="20">
        <v>-11</v>
      </c>
      <c r="G42" s="239" t="s">
        <v>109</v>
      </c>
      <c r="H42" s="6"/>
      <c r="I42" s="97"/>
      <c r="J42" s="274"/>
      <c r="K42" s="96" t="s">
        <v>324</v>
      </c>
      <c r="L42" s="277"/>
    </row>
    <row r="43" spans="1:15" ht="9.6" customHeight="1" x14ac:dyDescent="0.35">
      <c r="A43" s="23"/>
      <c r="B43" s="24"/>
      <c r="C43" s="9"/>
      <c r="D43" s="99"/>
      <c r="E43" s="9"/>
      <c r="F43" s="20"/>
      <c r="G43" s="97"/>
      <c r="H43" s="272">
        <v>18</v>
      </c>
      <c r="I43" s="239" t="s">
        <v>109</v>
      </c>
      <c r="J43" s="273"/>
      <c r="K43" s="97"/>
      <c r="L43" s="12"/>
    </row>
    <row r="44" spans="1:15" ht="9.6" customHeight="1" x14ac:dyDescent="0.2">
      <c r="A44" s="23"/>
      <c r="B44" s="24"/>
      <c r="C44" s="9"/>
      <c r="D44" s="99"/>
      <c r="E44" s="9"/>
      <c r="F44" s="20">
        <v>-12</v>
      </c>
      <c r="G44" s="239" t="s">
        <v>107</v>
      </c>
      <c r="H44" s="273"/>
      <c r="I44" s="96" t="s">
        <v>336</v>
      </c>
      <c r="J44" s="9">
        <f>19</f>
        <v>19</v>
      </c>
      <c r="K44" s="239" t="s">
        <v>109</v>
      </c>
      <c r="L44" s="276">
        <v>6</v>
      </c>
    </row>
    <row r="45" spans="1:15" ht="9.6" customHeight="1" x14ac:dyDescent="0.2">
      <c r="A45" s="23"/>
      <c r="B45" s="26"/>
      <c r="C45" s="9"/>
      <c r="D45" s="99"/>
      <c r="E45" s="9"/>
      <c r="F45" s="9"/>
      <c r="G45" s="98"/>
      <c r="H45" s="9"/>
      <c r="I45" s="98"/>
      <c r="J45" s="9"/>
      <c r="K45" s="98"/>
      <c r="L45" s="276"/>
    </row>
    <row r="46" spans="1:15" ht="9.6" customHeight="1" x14ac:dyDescent="0.35">
      <c r="A46" s="27"/>
      <c r="B46" s="271"/>
      <c r="C46" s="9"/>
      <c r="D46" s="99"/>
      <c r="E46" s="9"/>
      <c r="F46" s="9"/>
      <c r="G46" s="98"/>
      <c r="H46" s="20">
        <v>-17</v>
      </c>
      <c r="I46" s="239" t="s">
        <v>103</v>
      </c>
      <c r="J46" s="6"/>
      <c r="K46" s="98"/>
      <c r="L46" s="12"/>
    </row>
    <row r="47" spans="1:15" ht="9.6" customHeight="1" x14ac:dyDescent="0.2">
      <c r="A47" s="27"/>
      <c r="B47" s="271"/>
      <c r="C47" s="9"/>
      <c r="D47" s="98"/>
      <c r="E47" s="9"/>
      <c r="F47" s="9"/>
      <c r="G47" s="98"/>
      <c r="H47" s="20"/>
      <c r="I47" s="97"/>
      <c r="J47" s="272">
        <v>20</v>
      </c>
      <c r="K47" s="239" t="s">
        <v>107</v>
      </c>
      <c r="L47" s="276">
        <v>7</v>
      </c>
    </row>
    <row r="48" spans="1:15" ht="9.6" customHeight="1" x14ac:dyDescent="0.2">
      <c r="A48" s="27"/>
      <c r="B48" s="26"/>
      <c r="C48" s="9"/>
      <c r="D48" s="98"/>
      <c r="E48" s="9"/>
      <c r="F48" s="9"/>
      <c r="G48" s="98"/>
      <c r="H48" s="20">
        <v>-18</v>
      </c>
      <c r="I48" s="239" t="s">
        <v>107</v>
      </c>
      <c r="J48" s="273"/>
      <c r="K48" s="96" t="s">
        <v>323</v>
      </c>
      <c r="L48" s="276"/>
    </row>
    <row r="49" spans="1:12" ht="9.6" customHeight="1" x14ac:dyDescent="0.2">
      <c r="A49" s="27"/>
      <c r="B49" s="26"/>
      <c r="C49" s="9">
        <v>-1</v>
      </c>
      <c r="D49" s="239" t="s">
        <v>112</v>
      </c>
      <c r="E49" s="9"/>
      <c r="F49" s="9"/>
      <c r="G49" s="98"/>
      <c r="H49" s="9"/>
      <c r="I49" s="98"/>
      <c r="J49" s="9">
        <v>-20</v>
      </c>
      <c r="K49" s="239" t="s">
        <v>103</v>
      </c>
      <c r="L49" s="276">
        <v>8</v>
      </c>
    </row>
    <row r="50" spans="1:12" ht="9.6" customHeight="1" x14ac:dyDescent="0.2">
      <c r="A50" s="28"/>
      <c r="B50" s="26"/>
      <c r="C50" s="20"/>
      <c r="D50" s="96"/>
      <c r="E50" s="272">
        <v>21</v>
      </c>
      <c r="F50" s="19"/>
      <c r="G50" s="239" t="s">
        <v>110</v>
      </c>
      <c r="H50" s="6"/>
      <c r="I50" s="98"/>
      <c r="J50" s="9"/>
      <c r="K50" s="98"/>
      <c r="L50" s="276"/>
    </row>
    <row r="51" spans="1:12" ht="9.6" customHeight="1" x14ac:dyDescent="0.35">
      <c r="A51" s="28"/>
      <c r="B51" s="26"/>
      <c r="C51" s="20">
        <v>-2</v>
      </c>
      <c r="D51" s="239" t="s">
        <v>110</v>
      </c>
      <c r="E51" s="273"/>
      <c r="F51" s="18"/>
      <c r="G51" s="96" t="s">
        <v>295</v>
      </c>
      <c r="H51" s="272">
        <v>25</v>
      </c>
      <c r="I51" s="98"/>
      <c r="J51" s="9"/>
      <c r="K51" s="98"/>
      <c r="L51" s="12"/>
    </row>
    <row r="52" spans="1:12" ht="9.6" customHeight="1" x14ac:dyDescent="0.35">
      <c r="A52" s="28"/>
      <c r="B52" s="26"/>
      <c r="C52" s="20"/>
      <c r="D52" s="98"/>
      <c r="E52" s="9"/>
      <c r="F52" s="6"/>
      <c r="G52" s="97"/>
      <c r="H52" s="274"/>
      <c r="I52" s="239" t="s">
        <v>110</v>
      </c>
      <c r="J52" s="6"/>
      <c r="K52" s="98"/>
      <c r="L52" s="12"/>
    </row>
    <row r="53" spans="1:12" ht="9.6" customHeight="1" x14ac:dyDescent="0.35">
      <c r="A53" s="28"/>
      <c r="B53" s="26"/>
      <c r="C53" s="20">
        <v>-3</v>
      </c>
      <c r="D53" s="239" t="s">
        <v>113</v>
      </c>
      <c r="E53" s="6"/>
      <c r="F53" s="6"/>
      <c r="G53" s="97"/>
      <c r="H53" s="274"/>
      <c r="I53" s="96" t="s">
        <v>337</v>
      </c>
      <c r="J53" s="272">
        <v>27</v>
      </c>
      <c r="K53" s="98"/>
      <c r="L53" s="12"/>
    </row>
    <row r="54" spans="1:12" ht="9.6" customHeight="1" x14ac:dyDescent="0.35">
      <c r="A54" s="28"/>
      <c r="B54" s="26"/>
      <c r="C54" s="20"/>
      <c r="D54" s="97"/>
      <c r="E54" s="272">
        <v>22</v>
      </c>
      <c r="F54" s="19"/>
      <c r="G54" s="239" t="s">
        <v>105</v>
      </c>
      <c r="H54" s="273"/>
      <c r="I54" s="97"/>
      <c r="J54" s="274"/>
      <c r="K54" s="98"/>
      <c r="L54" s="12"/>
    </row>
    <row r="55" spans="1:12" ht="9.6" customHeight="1" x14ac:dyDescent="0.35">
      <c r="A55" s="28"/>
      <c r="B55" s="26"/>
      <c r="C55" s="20">
        <v>-4</v>
      </c>
      <c r="D55" s="239" t="s">
        <v>105</v>
      </c>
      <c r="E55" s="273"/>
      <c r="F55" s="9"/>
      <c r="G55" s="96" t="s">
        <v>289</v>
      </c>
      <c r="H55" s="6"/>
      <c r="I55" s="97"/>
      <c r="J55" s="274"/>
      <c r="K55" s="98"/>
      <c r="L55" s="12"/>
    </row>
    <row r="56" spans="1:12" ht="9.6" customHeight="1" x14ac:dyDescent="0.2">
      <c r="A56" s="28"/>
      <c r="B56" s="26"/>
      <c r="C56" s="20"/>
      <c r="D56" s="98"/>
      <c r="E56" s="9"/>
      <c r="F56" s="9"/>
      <c r="G56" s="98"/>
      <c r="H56" s="6"/>
      <c r="I56" s="97"/>
      <c r="J56" s="274"/>
      <c r="K56" s="239" t="s">
        <v>110</v>
      </c>
      <c r="L56" s="276">
        <v>9</v>
      </c>
    </row>
    <row r="57" spans="1:12" ht="9.6" customHeight="1" x14ac:dyDescent="0.2">
      <c r="A57" s="28"/>
      <c r="B57" s="26"/>
      <c r="C57" s="20">
        <v>-5</v>
      </c>
      <c r="D57" s="239" t="s">
        <v>111</v>
      </c>
      <c r="E57" s="6"/>
      <c r="F57" s="9"/>
      <c r="G57" s="98"/>
      <c r="H57" s="6"/>
      <c r="I57" s="97"/>
      <c r="J57" s="274"/>
      <c r="K57" s="96" t="s">
        <v>319</v>
      </c>
      <c r="L57" s="276"/>
    </row>
    <row r="58" spans="1:12" ht="9.6" customHeight="1" x14ac:dyDescent="0.35">
      <c r="A58" s="28"/>
      <c r="B58" s="26"/>
      <c r="C58" s="20"/>
      <c r="D58" s="97"/>
      <c r="E58" s="272">
        <v>23</v>
      </c>
      <c r="F58" s="19"/>
      <c r="G58" s="239" t="s">
        <v>106</v>
      </c>
      <c r="H58" s="6"/>
      <c r="I58" s="97"/>
      <c r="J58" s="274"/>
      <c r="K58" s="97"/>
      <c r="L58" s="12"/>
    </row>
    <row r="59" spans="1:12" ht="9.6" customHeight="1" x14ac:dyDescent="0.35">
      <c r="B59" s="8"/>
      <c r="C59" s="20">
        <v>-6</v>
      </c>
      <c r="D59" s="239" t="s">
        <v>106</v>
      </c>
      <c r="E59" s="273"/>
      <c r="F59" s="18"/>
      <c r="G59" s="96" t="s">
        <v>288</v>
      </c>
      <c r="H59" s="272">
        <v>26</v>
      </c>
      <c r="I59" s="97"/>
      <c r="J59" s="274"/>
      <c r="K59" s="97"/>
      <c r="L59" s="12"/>
    </row>
    <row r="60" spans="1:12" ht="9.6" customHeight="1" x14ac:dyDescent="0.35">
      <c r="B60" s="8"/>
      <c r="C60" s="20"/>
      <c r="D60" s="98"/>
      <c r="E60" s="9"/>
      <c r="F60" s="6"/>
      <c r="G60" s="97"/>
      <c r="H60" s="274"/>
      <c r="I60" s="239" t="s">
        <v>115</v>
      </c>
      <c r="J60" s="273"/>
      <c r="K60" s="97"/>
      <c r="L60" s="12"/>
    </row>
    <row r="61" spans="1:12" ht="9.6" customHeight="1" x14ac:dyDescent="0.35">
      <c r="B61" s="8"/>
      <c r="C61" s="20">
        <f>7</f>
        <v>7</v>
      </c>
      <c r="D61" s="239" t="s">
        <v>114</v>
      </c>
      <c r="E61" s="6"/>
      <c r="F61" s="6"/>
      <c r="G61" s="97"/>
      <c r="H61" s="274"/>
      <c r="I61" s="96" t="s">
        <v>331</v>
      </c>
      <c r="J61" s="9"/>
      <c r="K61" s="97"/>
      <c r="L61" s="12"/>
    </row>
    <row r="62" spans="1:12" ht="9.6" customHeight="1" x14ac:dyDescent="0.2">
      <c r="B62" s="8"/>
      <c r="C62" s="20"/>
      <c r="D62" s="97"/>
      <c r="E62" s="272">
        <v>24</v>
      </c>
      <c r="F62" s="19"/>
      <c r="G62" s="239" t="s">
        <v>115</v>
      </c>
      <c r="H62" s="273"/>
      <c r="I62" s="98"/>
      <c r="J62" s="9">
        <v>-27</v>
      </c>
      <c r="K62" s="239" t="s">
        <v>115</v>
      </c>
      <c r="L62" s="276">
        <v>10</v>
      </c>
    </row>
    <row r="63" spans="1:12" ht="9.6" customHeight="1" x14ac:dyDescent="0.2">
      <c r="B63" s="8"/>
      <c r="C63" s="20">
        <v>-8</v>
      </c>
      <c r="D63" s="239" t="s">
        <v>115</v>
      </c>
      <c r="E63" s="273"/>
      <c r="F63" s="9"/>
      <c r="G63" s="96" t="s">
        <v>292</v>
      </c>
      <c r="H63" s="9"/>
      <c r="I63" s="98"/>
      <c r="J63" s="9"/>
      <c r="K63" s="98"/>
      <c r="L63" s="276"/>
    </row>
    <row r="64" spans="1:12" ht="9.6" customHeight="1" x14ac:dyDescent="0.35">
      <c r="B64" s="8"/>
      <c r="C64" s="9"/>
      <c r="D64" s="88"/>
      <c r="E64" s="9"/>
      <c r="F64" s="6"/>
      <c r="G64" s="98"/>
      <c r="H64" s="20">
        <v>-25</v>
      </c>
      <c r="I64" s="239" t="s">
        <v>105</v>
      </c>
      <c r="J64" s="6"/>
      <c r="K64" s="98"/>
      <c r="L64" s="12"/>
    </row>
    <row r="65" spans="2:12" ht="9.6" customHeight="1" x14ac:dyDescent="0.2">
      <c r="B65" s="8"/>
      <c r="D65" s="240"/>
      <c r="E65" s="9"/>
      <c r="F65" s="9"/>
      <c r="G65" s="98"/>
      <c r="H65" s="20"/>
      <c r="I65" s="97"/>
      <c r="J65" s="272">
        <v>28</v>
      </c>
      <c r="K65" s="239" t="s">
        <v>106</v>
      </c>
      <c r="L65" s="276">
        <v>11</v>
      </c>
    </row>
    <row r="66" spans="2:12" ht="9.6" customHeight="1" x14ac:dyDescent="0.2">
      <c r="B66" s="8"/>
      <c r="D66" s="98"/>
      <c r="E66" s="9"/>
      <c r="F66" s="9"/>
      <c r="G66" s="105"/>
      <c r="H66" s="20">
        <v>-26</v>
      </c>
      <c r="I66" s="239" t="s">
        <v>106</v>
      </c>
      <c r="J66" s="273"/>
      <c r="K66" s="96" t="s">
        <v>320</v>
      </c>
      <c r="L66" s="276"/>
    </row>
    <row r="67" spans="2:12" ht="9.6" customHeight="1" x14ac:dyDescent="0.2">
      <c r="B67" s="8"/>
      <c r="D67" s="98"/>
      <c r="F67" s="9"/>
      <c r="G67" s="99"/>
      <c r="H67" s="9"/>
      <c r="I67" s="98"/>
      <c r="J67" s="9">
        <v>-28</v>
      </c>
      <c r="K67" s="239" t="s">
        <v>105</v>
      </c>
      <c r="L67" s="276">
        <v>12</v>
      </c>
    </row>
    <row r="68" spans="2:12" ht="9.6" customHeight="1" x14ac:dyDescent="0.2">
      <c r="B68" s="8"/>
      <c r="D68" s="98"/>
      <c r="F68" s="20">
        <v>-21</v>
      </c>
      <c r="G68" s="239" t="s">
        <v>112</v>
      </c>
      <c r="H68" s="6"/>
      <c r="I68" s="98"/>
      <c r="J68" s="9"/>
      <c r="K68" s="97"/>
      <c r="L68" s="276"/>
    </row>
    <row r="69" spans="2:12" ht="9.6" customHeight="1" x14ac:dyDescent="0.35">
      <c r="B69" s="8"/>
      <c r="D69" s="99"/>
      <c r="F69" s="20"/>
      <c r="G69" s="97"/>
      <c r="H69" s="272">
        <v>29</v>
      </c>
      <c r="I69" s="239" t="s">
        <v>113</v>
      </c>
      <c r="J69" s="6"/>
      <c r="K69" s="97"/>
      <c r="L69" s="12"/>
    </row>
    <row r="70" spans="2:12" ht="9.6" customHeight="1" x14ac:dyDescent="0.35">
      <c r="B70" s="8"/>
      <c r="D70" s="99"/>
      <c r="F70" s="20">
        <v>-22</v>
      </c>
      <c r="G70" s="239" t="s">
        <v>113</v>
      </c>
      <c r="H70" s="273"/>
      <c r="I70" s="96" t="s">
        <v>338</v>
      </c>
      <c r="J70" s="272">
        <v>31</v>
      </c>
      <c r="K70" s="97"/>
      <c r="L70" s="12"/>
    </row>
    <row r="71" spans="2:12" ht="9.6" customHeight="1" x14ac:dyDescent="0.2">
      <c r="B71" s="8"/>
      <c r="D71" s="99"/>
      <c r="F71" s="20"/>
      <c r="G71" s="98"/>
      <c r="H71" s="9"/>
      <c r="I71" s="97"/>
      <c r="J71" s="274"/>
      <c r="K71" s="239" t="s">
        <v>113</v>
      </c>
      <c r="L71" s="276">
        <v>13</v>
      </c>
    </row>
    <row r="72" spans="2:12" ht="9.6" customHeight="1" x14ac:dyDescent="0.2">
      <c r="B72" s="8"/>
      <c r="D72" s="88"/>
      <c r="F72" s="20">
        <v>-23</v>
      </c>
      <c r="G72" s="239" t="s">
        <v>111</v>
      </c>
      <c r="H72" s="6"/>
      <c r="I72" s="97"/>
      <c r="J72" s="274"/>
      <c r="K72" s="96" t="s">
        <v>322</v>
      </c>
      <c r="L72" s="276"/>
    </row>
    <row r="73" spans="2:12" ht="9.6" customHeight="1" x14ac:dyDescent="0.35">
      <c r="B73" s="8"/>
      <c r="D73" s="88"/>
      <c r="F73" s="20"/>
      <c r="G73" s="97"/>
      <c r="H73" s="272">
        <v>30</v>
      </c>
      <c r="I73" s="239" t="s">
        <v>111</v>
      </c>
      <c r="J73" s="273"/>
      <c r="K73" s="97"/>
      <c r="L73" s="12"/>
    </row>
    <row r="74" spans="2:12" ht="9.6" customHeight="1" x14ac:dyDescent="0.2">
      <c r="B74" s="8"/>
      <c r="D74" s="88"/>
      <c r="F74" s="20">
        <v>-24</v>
      </c>
      <c r="G74" s="239" t="s">
        <v>114</v>
      </c>
      <c r="H74" s="273"/>
      <c r="I74" s="96" t="s">
        <v>333</v>
      </c>
      <c r="J74" s="9">
        <v>-31</v>
      </c>
      <c r="K74" s="239" t="s">
        <v>111</v>
      </c>
      <c r="L74" s="276">
        <v>14</v>
      </c>
    </row>
    <row r="75" spans="2:12" ht="9.6" customHeight="1" x14ac:dyDescent="0.2">
      <c r="B75" s="8"/>
      <c r="D75" s="88"/>
      <c r="F75" s="9"/>
      <c r="G75" s="98"/>
      <c r="H75" s="9"/>
      <c r="I75" s="98"/>
      <c r="J75" s="9"/>
      <c r="K75" s="98"/>
      <c r="L75" s="276"/>
    </row>
    <row r="76" spans="2:12" ht="9.6" customHeight="1" x14ac:dyDescent="0.35">
      <c r="B76" s="8"/>
      <c r="D76" s="88"/>
      <c r="E76" s="22"/>
      <c r="F76" s="9"/>
      <c r="G76" s="90"/>
      <c r="H76" s="20">
        <v>-29</v>
      </c>
      <c r="I76" s="239" t="s">
        <v>112</v>
      </c>
      <c r="J76" s="6"/>
      <c r="K76" s="98"/>
      <c r="L76" s="12"/>
    </row>
    <row r="77" spans="2:12" ht="9.6" customHeight="1" x14ac:dyDescent="0.2">
      <c r="B77" s="8"/>
      <c r="D77" s="88"/>
      <c r="F77" s="9"/>
      <c r="G77" s="104"/>
      <c r="H77" s="20"/>
      <c r="I77" s="97"/>
      <c r="J77" s="272">
        <v>32</v>
      </c>
      <c r="K77" s="239" t="s">
        <v>112</v>
      </c>
      <c r="L77" s="276">
        <v>15</v>
      </c>
    </row>
    <row r="78" spans="2:12" ht="9.6" customHeight="1" x14ac:dyDescent="0.2">
      <c r="B78" s="8"/>
      <c r="D78" s="88"/>
      <c r="F78" s="9"/>
      <c r="G78" s="104"/>
      <c r="H78" s="20">
        <v>-30</v>
      </c>
      <c r="I78" s="239" t="s">
        <v>114</v>
      </c>
      <c r="J78" s="273"/>
      <c r="K78" s="96" t="s">
        <v>321</v>
      </c>
      <c r="L78" s="276"/>
    </row>
    <row r="79" spans="2:12" ht="9.6" customHeight="1" x14ac:dyDescent="0.2">
      <c r="B79" s="8"/>
      <c r="D79" s="88"/>
      <c r="F79" s="9"/>
      <c r="G79" s="104"/>
      <c r="H79" s="9"/>
      <c r="I79" s="98"/>
      <c r="J79" s="9">
        <v>-32</v>
      </c>
      <c r="K79" s="239" t="s">
        <v>114</v>
      </c>
      <c r="L79" s="276">
        <v>16</v>
      </c>
    </row>
    <row r="80" spans="2:12" ht="9.6" customHeight="1" x14ac:dyDescent="0.2">
      <c r="B80" s="90"/>
      <c r="D80" s="88"/>
      <c r="G80" s="88"/>
      <c r="H80" s="9"/>
      <c r="I80" s="98"/>
      <c r="J80" s="13"/>
      <c r="K80" s="98"/>
      <c r="L80" s="276"/>
    </row>
    <row r="81" spans="1:12" ht="9.6" customHeight="1" x14ac:dyDescent="0.35">
      <c r="B81" s="269" t="s">
        <v>69</v>
      </c>
      <c r="C81" s="269"/>
      <c r="D81" s="269"/>
      <c r="E81" s="269"/>
      <c r="F81" s="269"/>
      <c r="G81" s="269"/>
      <c r="H81" s="269"/>
      <c r="I81" s="269"/>
      <c r="J81" s="269"/>
      <c r="K81" s="269"/>
      <c r="L81" s="63"/>
    </row>
    <row r="82" spans="1:12" ht="9.6" customHeight="1" x14ac:dyDescent="0.35">
      <c r="B82" s="269" t="s">
        <v>67</v>
      </c>
      <c r="C82" s="269"/>
      <c r="D82" s="269"/>
      <c r="E82" s="269"/>
      <c r="F82" s="269"/>
      <c r="G82" s="269"/>
      <c r="H82" s="269"/>
      <c r="I82" s="269"/>
      <c r="J82" s="269"/>
      <c r="K82" s="269"/>
      <c r="L82" s="63"/>
    </row>
    <row r="83" spans="1:12" ht="12.95" customHeight="1" x14ac:dyDescent="0.35">
      <c r="B83" s="266" t="s">
        <v>66</v>
      </c>
      <c r="C83" s="266"/>
      <c r="D83" s="266"/>
      <c r="E83" s="266"/>
      <c r="F83" s="266"/>
      <c r="G83" s="266"/>
      <c r="H83" s="266"/>
      <c r="I83" s="266"/>
      <c r="J83" s="266"/>
      <c r="K83" s="266"/>
      <c r="L83" s="63"/>
    </row>
    <row r="84" spans="1:12" ht="12.95" customHeight="1" x14ac:dyDescent="0.35">
      <c r="B84" s="267" t="s">
        <v>38</v>
      </c>
      <c r="C84" s="267"/>
      <c r="D84" s="267"/>
      <c r="E84" s="267"/>
      <c r="F84" s="267"/>
      <c r="G84" s="267"/>
      <c r="H84" s="267"/>
      <c r="I84" s="267"/>
      <c r="J84" s="267"/>
      <c r="K84" s="267"/>
      <c r="L84" s="63"/>
    </row>
    <row r="85" spans="1:12" ht="12.95" customHeight="1" x14ac:dyDescent="0.35">
      <c r="B85" s="268" t="s">
        <v>98</v>
      </c>
      <c r="C85" s="268"/>
      <c r="D85" s="268"/>
      <c r="E85" s="268"/>
      <c r="F85" s="268"/>
      <c r="G85" s="268"/>
      <c r="H85" s="268"/>
      <c r="I85" s="268"/>
      <c r="J85" s="268"/>
      <c r="K85" s="268"/>
      <c r="L85" s="63"/>
    </row>
    <row r="86" spans="1:12" ht="12.95" customHeight="1" x14ac:dyDescent="0.35">
      <c r="D86" s="270" t="s">
        <v>196</v>
      </c>
      <c r="E86" s="270"/>
      <c r="F86" s="270"/>
      <c r="G86" s="270"/>
      <c r="H86" s="270"/>
      <c r="I86" s="270"/>
      <c r="K86" s="102" t="s">
        <v>6</v>
      </c>
      <c r="L86" s="63"/>
    </row>
    <row r="87" spans="1:12" ht="9.6" customHeight="1" x14ac:dyDescent="0.35">
      <c r="A87" s="4">
        <v>1</v>
      </c>
      <c r="B87" s="238" t="s">
        <v>117</v>
      </c>
      <c r="C87" s="6"/>
      <c r="D87" s="97"/>
      <c r="E87" s="6"/>
      <c r="F87" s="6"/>
      <c r="G87" s="98"/>
      <c r="H87" s="9"/>
      <c r="I87" s="98"/>
      <c r="J87" s="9"/>
      <c r="K87" s="13"/>
      <c r="L87" s="12"/>
    </row>
    <row r="88" spans="1:12" ht="9.6" customHeight="1" x14ac:dyDescent="0.35">
      <c r="A88" s="4"/>
      <c r="B88" s="250"/>
      <c r="C88" s="272">
        <v>1</v>
      </c>
      <c r="D88" s="238" t="s">
        <v>117</v>
      </c>
      <c r="E88" s="6"/>
      <c r="F88" s="6"/>
      <c r="G88" s="98"/>
      <c r="H88" s="9"/>
      <c r="I88" s="98"/>
      <c r="J88" s="9"/>
      <c r="K88" s="98"/>
      <c r="L88" s="12"/>
    </row>
    <row r="89" spans="1:12" ht="9.6" customHeight="1" x14ac:dyDescent="0.35">
      <c r="A89" s="4">
        <v>2</v>
      </c>
      <c r="B89" s="238" t="s">
        <v>118</v>
      </c>
      <c r="C89" s="273"/>
      <c r="D89" s="96" t="s">
        <v>264</v>
      </c>
      <c r="E89" s="272">
        <v>9</v>
      </c>
      <c r="F89" s="6"/>
      <c r="G89" s="98"/>
      <c r="H89" s="9"/>
      <c r="I89" s="98"/>
      <c r="J89" s="9"/>
      <c r="K89" s="98"/>
      <c r="L89" s="12"/>
    </row>
    <row r="90" spans="1:12" ht="9.6" customHeight="1" x14ac:dyDescent="0.35">
      <c r="A90" s="4"/>
      <c r="B90" s="250"/>
      <c r="C90" s="9"/>
      <c r="D90" s="97"/>
      <c r="E90" s="274"/>
      <c r="F90" s="6"/>
      <c r="G90" s="238" t="s">
        <v>117</v>
      </c>
      <c r="H90" s="6"/>
      <c r="I90" s="98"/>
      <c r="J90" s="9"/>
      <c r="K90" s="98"/>
      <c r="L90" s="12"/>
    </row>
    <row r="91" spans="1:12" ht="9.6" customHeight="1" x14ac:dyDescent="0.35">
      <c r="A91" s="4">
        <v>3</v>
      </c>
      <c r="B91" s="240" t="s">
        <v>126</v>
      </c>
      <c r="C91" s="6"/>
      <c r="D91" s="97"/>
      <c r="E91" s="274"/>
      <c r="F91" s="18"/>
      <c r="G91" s="96" t="s">
        <v>285</v>
      </c>
      <c r="H91" s="272">
        <v>13</v>
      </c>
      <c r="I91" s="98"/>
      <c r="J91" s="9"/>
      <c r="K91" s="98"/>
      <c r="L91" s="12"/>
    </row>
    <row r="92" spans="1:12" ht="9.6" customHeight="1" x14ac:dyDescent="0.35">
      <c r="A92" s="4"/>
      <c r="B92" s="250"/>
      <c r="C92" s="272">
        <v>2</v>
      </c>
      <c r="D92" s="240" t="s">
        <v>126</v>
      </c>
      <c r="E92" s="273"/>
      <c r="F92" s="6"/>
      <c r="G92" s="97"/>
      <c r="H92" s="274"/>
      <c r="I92" s="98"/>
      <c r="J92" s="9"/>
      <c r="K92" s="98"/>
      <c r="L92" s="12"/>
    </row>
    <row r="93" spans="1:12" ht="9.6" customHeight="1" x14ac:dyDescent="0.35">
      <c r="A93" s="4">
        <v>4</v>
      </c>
      <c r="B93" s="239" t="s">
        <v>127</v>
      </c>
      <c r="C93" s="273"/>
      <c r="D93" s="96" t="s">
        <v>265</v>
      </c>
      <c r="E93" s="9"/>
      <c r="F93" s="6"/>
      <c r="G93" s="97"/>
      <c r="H93" s="274"/>
      <c r="I93" s="98"/>
      <c r="J93" s="9"/>
      <c r="K93" s="98"/>
      <c r="L93" s="12"/>
    </row>
    <row r="94" spans="1:12" ht="9.6" customHeight="1" x14ac:dyDescent="0.35">
      <c r="A94" s="4"/>
      <c r="B94" s="29"/>
      <c r="C94" s="9"/>
      <c r="D94" s="98"/>
      <c r="E94" s="9"/>
      <c r="F94" s="6"/>
      <c r="G94" s="97"/>
      <c r="H94" s="274"/>
      <c r="I94" s="238" t="s">
        <v>117</v>
      </c>
      <c r="J94" s="6"/>
      <c r="K94" s="98"/>
      <c r="L94" s="12"/>
    </row>
    <row r="95" spans="1:12" ht="9.6" customHeight="1" x14ac:dyDescent="0.35">
      <c r="A95" s="4">
        <v>5</v>
      </c>
      <c r="B95" s="238" t="s">
        <v>123</v>
      </c>
      <c r="C95" s="6"/>
      <c r="D95" s="98"/>
      <c r="E95" s="9"/>
      <c r="F95" s="6"/>
      <c r="G95" s="97"/>
      <c r="H95" s="274"/>
      <c r="I95" s="96" t="s">
        <v>307</v>
      </c>
      <c r="J95" s="272">
        <v>15</v>
      </c>
      <c r="K95" s="98"/>
      <c r="L95" s="12"/>
    </row>
    <row r="96" spans="1:12" ht="9.6" customHeight="1" x14ac:dyDescent="0.35">
      <c r="A96" s="4"/>
      <c r="B96" s="250"/>
      <c r="C96" s="272">
        <v>3</v>
      </c>
      <c r="D96" s="238" t="s">
        <v>123</v>
      </c>
      <c r="E96" s="6"/>
      <c r="F96" s="6"/>
      <c r="G96" s="97"/>
      <c r="H96" s="274"/>
      <c r="I96" s="97"/>
      <c r="J96" s="274"/>
      <c r="K96" s="98"/>
      <c r="L96" s="12"/>
    </row>
    <row r="97" spans="1:15" ht="9.6" customHeight="1" x14ac:dyDescent="0.35">
      <c r="A97" s="4">
        <v>6</v>
      </c>
      <c r="B97" s="238" t="s">
        <v>168</v>
      </c>
      <c r="C97" s="273"/>
      <c r="D97" s="96" t="s">
        <v>260</v>
      </c>
      <c r="E97" s="272">
        <v>10</v>
      </c>
      <c r="F97" s="6"/>
      <c r="G97" s="97"/>
      <c r="H97" s="274"/>
      <c r="I97" s="97"/>
      <c r="J97" s="274"/>
      <c r="K97" s="98"/>
      <c r="L97" s="12"/>
    </row>
    <row r="98" spans="1:15" ht="9.6" customHeight="1" x14ac:dyDescent="0.35">
      <c r="A98" s="4"/>
      <c r="B98" s="250"/>
      <c r="C98" s="9"/>
      <c r="D98" s="97"/>
      <c r="E98" s="274"/>
      <c r="F98" s="19"/>
      <c r="G98" s="239" t="s">
        <v>119</v>
      </c>
      <c r="H98" s="273"/>
      <c r="I98" s="97"/>
      <c r="J98" s="274"/>
      <c r="K98" s="98"/>
      <c r="L98" s="12"/>
    </row>
    <row r="99" spans="1:15" ht="9.6" customHeight="1" x14ac:dyDescent="0.35">
      <c r="A99" s="4">
        <v>7</v>
      </c>
      <c r="B99" s="240" t="s">
        <v>102</v>
      </c>
      <c r="C99" s="6"/>
      <c r="D99" s="97"/>
      <c r="E99" s="274"/>
      <c r="F99" s="6"/>
      <c r="G99" s="96" t="s">
        <v>266</v>
      </c>
      <c r="H99" s="9"/>
      <c r="I99" s="97"/>
      <c r="J99" s="274"/>
      <c r="K99" s="98"/>
      <c r="L99" s="12"/>
    </row>
    <row r="100" spans="1:15" ht="9.6" customHeight="1" x14ac:dyDescent="0.35">
      <c r="A100" s="4"/>
      <c r="B100" s="250"/>
      <c r="C100" s="272">
        <v>4</v>
      </c>
      <c r="D100" s="239" t="s">
        <v>119</v>
      </c>
      <c r="E100" s="273"/>
      <c r="F100" s="6"/>
      <c r="G100" s="98"/>
      <c r="H100" s="9"/>
      <c r="I100" s="97"/>
      <c r="J100" s="274"/>
      <c r="K100" s="98"/>
      <c r="L100" s="12"/>
      <c r="O100" s="88"/>
    </row>
    <row r="101" spans="1:15" ht="9.6" customHeight="1" x14ac:dyDescent="0.35">
      <c r="A101" s="4">
        <v>8</v>
      </c>
      <c r="B101" s="239" t="s">
        <v>119</v>
      </c>
      <c r="C101" s="273"/>
      <c r="D101" s="96" t="s">
        <v>263</v>
      </c>
      <c r="E101" s="9"/>
      <c r="F101" s="9"/>
      <c r="G101" s="98"/>
      <c r="H101" s="9"/>
      <c r="I101" s="97"/>
      <c r="J101" s="274"/>
      <c r="K101" s="98"/>
      <c r="L101" s="12"/>
      <c r="O101" s="86"/>
    </row>
    <row r="102" spans="1:15" ht="9.6" customHeight="1" x14ac:dyDescent="0.2">
      <c r="A102" s="4"/>
      <c r="B102" s="29"/>
      <c r="C102" s="9"/>
      <c r="D102" s="98"/>
      <c r="E102" s="9"/>
      <c r="F102" s="9"/>
      <c r="G102" s="98"/>
      <c r="H102" s="9"/>
      <c r="I102" s="97"/>
      <c r="J102" s="274"/>
      <c r="K102" s="238" t="s">
        <v>117</v>
      </c>
      <c r="L102" s="277">
        <v>1</v>
      </c>
      <c r="O102" s="86"/>
    </row>
    <row r="103" spans="1:15" ht="9.6" customHeight="1" x14ac:dyDescent="0.2">
      <c r="A103" s="4">
        <v>9</v>
      </c>
      <c r="B103" s="238" t="s">
        <v>116</v>
      </c>
      <c r="C103" s="6"/>
      <c r="D103" s="98"/>
      <c r="E103" s="9"/>
      <c r="F103" s="9"/>
      <c r="G103" s="98"/>
      <c r="H103" s="9"/>
      <c r="I103" s="97"/>
      <c r="J103" s="274"/>
      <c r="K103" s="96" t="s">
        <v>327</v>
      </c>
      <c r="L103" s="277"/>
      <c r="O103" s="86"/>
    </row>
    <row r="104" spans="1:15" ht="9.6" customHeight="1" x14ac:dyDescent="0.2">
      <c r="A104" s="4"/>
      <c r="B104" s="250"/>
      <c r="C104" s="272">
        <v>5</v>
      </c>
      <c r="D104" s="238" t="s">
        <v>116</v>
      </c>
      <c r="E104" s="6"/>
      <c r="F104" s="6"/>
      <c r="G104" s="98"/>
      <c r="H104" s="9"/>
      <c r="I104" s="97"/>
      <c r="J104" s="274"/>
      <c r="K104" s="97"/>
      <c r="L104" s="40"/>
      <c r="O104" s="86"/>
    </row>
    <row r="105" spans="1:15" ht="9.6" customHeight="1" x14ac:dyDescent="0.2">
      <c r="A105" s="4">
        <v>10</v>
      </c>
      <c r="B105" s="238" t="s">
        <v>121</v>
      </c>
      <c r="C105" s="273"/>
      <c r="D105" s="96" t="s">
        <v>258</v>
      </c>
      <c r="E105" s="272">
        <v>11</v>
      </c>
      <c r="F105" s="6"/>
      <c r="G105" s="98"/>
      <c r="H105" s="9"/>
      <c r="I105" s="97"/>
      <c r="J105" s="274"/>
      <c r="K105" s="97"/>
      <c r="L105" s="40"/>
      <c r="O105" s="86"/>
    </row>
    <row r="106" spans="1:15" ht="9.6" customHeight="1" x14ac:dyDescent="0.2">
      <c r="A106" s="4"/>
      <c r="B106" s="250"/>
      <c r="C106" s="9"/>
      <c r="D106" s="97"/>
      <c r="E106" s="274"/>
      <c r="F106" s="6"/>
      <c r="G106" s="238" t="s">
        <v>116</v>
      </c>
      <c r="H106" s="6"/>
      <c r="I106" s="97"/>
      <c r="J106" s="274"/>
      <c r="K106" s="97"/>
      <c r="L106" s="40"/>
      <c r="O106" s="86"/>
    </row>
    <row r="107" spans="1:15" ht="9.6" customHeight="1" x14ac:dyDescent="0.2">
      <c r="A107" s="4">
        <v>11</v>
      </c>
      <c r="B107" s="240" t="s">
        <v>122</v>
      </c>
      <c r="C107" s="6"/>
      <c r="D107" s="97"/>
      <c r="E107" s="274"/>
      <c r="F107" s="18"/>
      <c r="G107" s="96" t="s">
        <v>284</v>
      </c>
      <c r="H107" s="272">
        <v>14</v>
      </c>
      <c r="I107" s="97"/>
      <c r="J107" s="274"/>
      <c r="K107" s="97"/>
      <c r="L107" s="40"/>
      <c r="O107" s="86"/>
    </row>
    <row r="108" spans="1:15" ht="9.6" customHeight="1" x14ac:dyDescent="0.2">
      <c r="A108" s="4"/>
      <c r="B108" s="250"/>
      <c r="C108" s="272">
        <v>6</v>
      </c>
      <c r="D108" s="239" t="s">
        <v>125</v>
      </c>
      <c r="E108" s="273"/>
      <c r="F108" s="6"/>
      <c r="G108" s="97"/>
      <c r="H108" s="274"/>
      <c r="I108" s="97"/>
      <c r="J108" s="274"/>
      <c r="K108" s="97"/>
      <c r="L108" s="40"/>
      <c r="O108" s="86"/>
    </row>
    <row r="109" spans="1:15" ht="9.6" customHeight="1" x14ac:dyDescent="0.2">
      <c r="A109" s="4">
        <v>12</v>
      </c>
      <c r="B109" s="239" t="s">
        <v>125</v>
      </c>
      <c r="C109" s="273"/>
      <c r="D109" s="96" t="s">
        <v>262</v>
      </c>
      <c r="E109" s="9"/>
      <c r="F109" s="6"/>
      <c r="G109" s="97"/>
      <c r="H109" s="274"/>
      <c r="I109" s="97"/>
      <c r="J109" s="274"/>
      <c r="K109" s="97"/>
      <c r="L109" s="40"/>
      <c r="O109" s="3"/>
    </row>
    <row r="110" spans="1:15" ht="9.6" customHeight="1" x14ac:dyDescent="0.2">
      <c r="A110" s="4"/>
      <c r="B110" s="29"/>
      <c r="C110" s="9"/>
      <c r="D110" s="98"/>
      <c r="E110" s="9"/>
      <c r="F110" s="6"/>
      <c r="G110" s="97"/>
      <c r="H110" s="274"/>
      <c r="I110" s="238" t="s">
        <v>116</v>
      </c>
      <c r="J110" s="273"/>
      <c r="K110" s="97"/>
      <c r="L110" s="40"/>
      <c r="O110" s="3"/>
    </row>
    <row r="111" spans="1:15" ht="9.6" customHeight="1" x14ac:dyDescent="0.2">
      <c r="A111" s="4">
        <v>13</v>
      </c>
      <c r="B111" s="238" t="s">
        <v>120</v>
      </c>
      <c r="C111" s="6"/>
      <c r="D111" s="98"/>
      <c r="E111" s="9"/>
      <c r="F111" s="6"/>
      <c r="G111" s="97"/>
      <c r="H111" s="274"/>
      <c r="I111" s="96" t="s">
        <v>310</v>
      </c>
      <c r="J111" s="9"/>
      <c r="K111" s="97"/>
      <c r="L111" s="40"/>
      <c r="O111" s="3"/>
    </row>
    <row r="112" spans="1:15" ht="9.6" customHeight="1" x14ac:dyDescent="0.2">
      <c r="A112" s="4"/>
      <c r="B112" s="250"/>
      <c r="C112" s="272">
        <v>7</v>
      </c>
      <c r="D112" s="238" t="s">
        <v>120</v>
      </c>
      <c r="E112" s="6"/>
      <c r="F112" s="6"/>
      <c r="G112" s="97"/>
      <c r="H112" s="274"/>
      <c r="I112" s="98"/>
      <c r="J112" s="9">
        <v>-15</v>
      </c>
      <c r="K112" s="239" t="s">
        <v>116</v>
      </c>
      <c r="L112" s="278">
        <v>2</v>
      </c>
      <c r="O112" s="3"/>
    </row>
    <row r="113" spans="1:15" ht="9.6" customHeight="1" x14ac:dyDescent="0.2">
      <c r="A113" s="4">
        <v>14</v>
      </c>
      <c r="B113" s="238" t="s">
        <v>128</v>
      </c>
      <c r="C113" s="273"/>
      <c r="D113" s="96" t="s">
        <v>261</v>
      </c>
      <c r="E113" s="272">
        <v>12</v>
      </c>
      <c r="F113" s="6"/>
      <c r="G113" s="97"/>
      <c r="H113" s="274"/>
      <c r="I113" s="98"/>
      <c r="J113" s="9"/>
      <c r="K113" s="97"/>
      <c r="L113" s="278"/>
      <c r="O113" s="3"/>
    </row>
    <row r="114" spans="1:15" ht="9.6" customHeight="1" x14ac:dyDescent="0.2">
      <c r="A114" s="4"/>
      <c r="B114" s="250"/>
      <c r="C114" s="9"/>
      <c r="D114" s="97"/>
      <c r="E114" s="274"/>
      <c r="F114" s="19"/>
      <c r="G114" s="238" t="s">
        <v>120</v>
      </c>
      <c r="H114" s="273"/>
      <c r="I114" s="98"/>
      <c r="J114" s="9"/>
      <c r="K114" s="97"/>
      <c r="L114" s="40"/>
      <c r="O114" s="86"/>
    </row>
    <row r="115" spans="1:15" ht="9.6" customHeight="1" x14ac:dyDescent="0.2">
      <c r="A115" s="4">
        <v>15</v>
      </c>
      <c r="B115" s="240" t="s">
        <v>129</v>
      </c>
      <c r="C115" s="6"/>
      <c r="D115" s="97"/>
      <c r="E115" s="274"/>
      <c r="F115" s="6"/>
      <c r="G115" s="96" t="s">
        <v>282</v>
      </c>
      <c r="H115" s="9"/>
      <c r="I115" s="98"/>
      <c r="J115" s="9"/>
      <c r="K115" s="97"/>
      <c r="L115" s="40"/>
      <c r="O115" s="86"/>
    </row>
    <row r="116" spans="1:15" ht="9.6" customHeight="1" x14ac:dyDescent="0.2">
      <c r="A116" s="3"/>
      <c r="B116" s="250"/>
      <c r="C116" s="272">
        <v>8</v>
      </c>
      <c r="D116" s="239" t="s">
        <v>124</v>
      </c>
      <c r="E116" s="273"/>
      <c r="F116" s="6"/>
      <c r="G116" s="98"/>
      <c r="H116" s="20">
        <v>-13</v>
      </c>
      <c r="I116" s="239" t="s">
        <v>119</v>
      </c>
      <c r="J116" s="6"/>
      <c r="K116" s="98"/>
      <c r="L116" s="40"/>
      <c r="O116" s="86"/>
    </row>
    <row r="117" spans="1:15" ht="9.6" customHeight="1" x14ac:dyDescent="0.2">
      <c r="A117" s="4">
        <v>16</v>
      </c>
      <c r="B117" s="239" t="s">
        <v>124</v>
      </c>
      <c r="C117" s="273"/>
      <c r="D117" s="96" t="s">
        <v>259</v>
      </c>
      <c r="E117" s="9"/>
      <c r="F117" s="9"/>
      <c r="G117" s="98"/>
      <c r="H117" s="20"/>
      <c r="I117" s="96"/>
      <c r="J117" s="272">
        <v>16</v>
      </c>
      <c r="K117" s="239" t="s">
        <v>120</v>
      </c>
      <c r="L117" s="278">
        <v>3</v>
      </c>
      <c r="O117" s="86"/>
    </row>
    <row r="118" spans="1:15" ht="9.6" customHeight="1" x14ac:dyDescent="0.2">
      <c r="A118" s="21"/>
      <c r="B118" s="22"/>
      <c r="C118" s="9"/>
      <c r="D118" s="98"/>
      <c r="E118" s="9"/>
      <c r="F118" s="9"/>
      <c r="G118" s="98"/>
      <c r="H118" s="20">
        <v>-14</v>
      </c>
      <c r="I118" s="239" t="s">
        <v>120</v>
      </c>
      <c r="J118" s="273"/>
      <c r="K118" s="96" t="s">
        <v>314</v>
      </c>
      <c r="L118" s="278"/>
      <c r="O118" s="86"/>
    </row>
    <row r="119" spans="1:15" ht="9.6" customHeight="1" x14ac:dyDescent="0.2">
      <c r="A119" s="23"/>
      <c r="B119" s="251"/>
      <c r="C119" s="9"/>
      <c r="D119" s="87"/>
      <c r="E119" s="9"/>
      <c r="F119" s="9"/>
      <c r="G119" s="87"/>
      <c r="H119" s="9"/>
      <c r="I119" s="87"/>
      <c r="J119" s="9">
        <v>-16</v>
      </c>
      <c r="K119" s="239" t="s">
        <v>119</v>
      </c>
      <c r="L119" s="276">
        <v>4</v>
      </c>
      <c r="O119" s="86"/>
    </row>
    <row r="120" spans="1:15" ht="9.6" customHeight="1" x14ac:dyDescent="0.2">
      <c r="A120" s="23"/>
      <c r="B120" s="251"/>
      <c r="C120" s="9"/>
      <c r="D120" s="87"/>
      <c r="E120" s="9"/>
      <c r="F120" s="20">
        <v>-9</v>
      </c>
      <c r="G120" s="240" t="s">
        <v>126</v>
      </c>
      <c r="H120" s="6"/>
      <c r="I120" s="98"/>
      <c r="J120" s="9"/>
      <c r="K120" s="97"/>
      <c r="L120" s="276"/>
      <c r="O120" s="86"/>
    </row>
    <row r="121" spans="1:15" ht="9.6" customHeight="1" x14ac:dyDescent="0.35">
      <c r="A121" s="23"/>
      <c r="B121" s="3"/>
      <c r="C121" s="9"/>
      <c r="D121" s="87"/>
      <c r="E121" s="9"/>
      <c r="F121" s="20"/>
      <c r="G121" s="96"/>
      <c r="H121" s="272">
        <v>17</v>
      </c>
      <c r="I121" s="240" t="s">
        <v>126</v>
      </c>
      <c r="J121" s="6"/>
      <c r="K121" s="97"/>
      <c r="L121" s="25"/>
      <c r="O121" s="86"/>
    </row>
    <row r="122" spans="1:15" ht="9.6" customHeight="1" x14ac:dyDescent="0.35">
      <c r="A122" s="23"/>
      <c r="B122" s="3"/>
      <c r="C122" s="9"/>
      <c r="D122" s="87"/>
      <c r="E122" s="9"/>
      <c r="F122" s="20">
        <v>-10</v>
      </c>
      <c r="G122" s="238" t="s">
        <v>123</v>
      </c>
      <c r="H122" s="273"/>
      <c r="I122" s="96" t="s">
        <v>312</v>
      </c>
      <c r="J122" s="272">
        <v>19</v>
      </c>
      <c r="K122" s="97"/>
      <c r="L122" s="25"/>
    </row>
    <row r="123" spans="1:15" ht="9.6" customHeight="1" x14ac:dyDescent="0.2">
      <c r="A123" s="23"/>
      <c r="B123" s="3"/>
      <c r="C123" s="9"/>
      <c r="D123" s="87"/>
      <c r="E123" s="9"/>
      <c r="F123" s="20"/>
      <c r="G123" s="98"/>
      <c r="H123" s="9"/>
      <c r="I123" s="97"/>
      <c r="J123" s="274"/>
      <c r="K123" s="239" t="s">
        <v>124</v>
      </c>
      <c r="L123" s="277">
        <v>5</v>
      </c>
    </row>
    <row r="124" spans="1:15" ht="9.6" customHeight="1" x14ac:dyDescent="0.2">
      <c r="A124" s="23"/>
      <c r="B124" s="3"/>
      <c r="C124" s="9"/>
      <c r="D124" s="87"/>
      <c r="E124" s="9"/>
      <c r="F124" s="20">
        <v>-11</v>
      </c>
      <c r="G124" s="239" t="s">
        <v>125</v>
      </c>
      <c r="H124" s="6"/>
      <c r="I124" s="97"/>
      <c r="J124" s="274"/>
      <c r="K124" s="96" t="s">
        <v>317</v>
      </c>
      <c r="L124" s="277"/>
    </row>
    <row r="125" spans="1:15" ht="9.6" customHeight="1" x14ac:dyDescent="0.35">
      <c r="A125" s="23"/>
      <c r="B125" s="3"/>
      <c r="C125" s="9"/>
      <c r="D125" s="87"/>
      <c r="E125" s="9"/>
      <c r="F125" s="20"/>
      <c r="G125" s="96"/>
      <c r="H125" s="272">
        <v>18</v>
      </c>
      <c r="I125" s="239" t="s">
        <v>124</v>
      </c>
      <c r="J125" s="273"/>
      <c r="K125" s="97"/>
      <c r="L125" s="12"/>
    </row>
    <row r="126" spans="1:15" ht="9.6" customHeight="1" x14ac:dyDescent="0.2">
      <c r="A126" s="23"/>
      <c r="B126" s="3"/>
      <c r="C126" s="9"/>
      <c r="D126" s="87"/>
      <c r="E126" s="9"/>
      <c r="F126" s="20">
        <v>-12</v>
      </c>
      <c r="G126" s="239" t="s">
        <v>124</v>
      </c>
      <c r="H126" s="273"/>
      <c r="I126" s="96" t="s">
        <v>311</v>
      </c>
      <c r="J126" s="9">
        <f>19</f>
        <v>19</v>
      </c>
      <c r="K126" s="239" t="s">
        <v>126</v>
      </c>
      <c r="L126" s="276">
        <v>6</v>
      </c>
    </row>
    <row r="127" spans="1:15" ht="9.6" customHeight="1" x14ac:dyDescent="0.2">
      <c r="A127" s="23"/>
      <c r="B127" s="30"/>
      <c r="C127" s="9"/>
      <c r="D127" s="87"/>
      <c r="E127" s="9"/>
      <c r="F127" s="9"/>
      <c r="G127" s="87"/>
      <c r="H127" s="9"/>
      <c r="I127" s="87"/>
      <c r="J127" s="9"/>
      <c r="K127" s="87"/>
      <c r="L127" s="276"/>
    </row>
    <row r="128" spans="1:15" ht="9.6" customHeight="1" x14ac:dyDescent="0.35">
      <c r="A128" s="27"/>
      <c r="B128" s="275"/>
      <c r="C128" s="9"/>
      <c r="D128" s="87"/>
      <c r="E128" s="9"/>
      <c r="F128" s="9"/>
      <c r="G128" s="87"/>
      <c r="H128" s="20">
        <v>-17</v>
      </c>
      <c r="I128" s="238" t="s">
        <v>123</v>
      </c>
      <c r="J128" s="6"/>
      <c r="K128" s="98"/>
      <c r="L128" s="12"/>
    </row>
    <row r="129" spans="1:12" ht="9.6" customHeight="1" x14ac:dyDescent="0.2">
      <c r="A129" s="27"/>
      <c r="B129" s="275"/>
      <c r="C129" s="9"/>
      <c r="D129" s="87"/>
      <c r="E129" s="9"/>
      <c r="F129" s="9"/>
      <c r="G129" s="87"/>
      <c r="H129" s="20"/>
      <c r="I129" s="96"/>
      <c r="J129" s="272">
        <v>20</v>
      </c>
      <c r="K129" s="238" t="s">
        <v>123</v>
      </c>
      <c r="L129" s="276">
        <v>7</v>
      </c>
    </row>
    <row r="130" spans="1:12" ht="9.6" customHeight="1" x14ac:dyDescent="0.2">
      <c r="A130" s="27"/>
      <c r="B130" s="30"/>
      <c r="C130" s="9"/>
      <c r="D130" s="87"/>
      <c r="E130" s="9"/>
      <c r="F130" s="9"/>
      <c r="G130" s="87"/>
      <c r="H130" s="20">
        <v>-18</v>
      </c>
      <c r="I130" s="239" t="s">
        <v>125</v>
      </c>
      <c r="J130" s="273"/>
      <c r="K130" s="96" t="s">
        <v>326</v>
      </c>
      <c r="L130" s="276"/>
    </row>
    <row r="131" spans="1:12" ht="9.6" customHeight="1" x14ac:dyDescent="0.2">
      <c r="A131" s="27"/>
      <c r="B131" s="30"/>
      <c r="C131" s="9">
        <v>-1</v>
      </c>
      <c r="D131" s="238" t="s">
        <v>118</v>
      </c>
      <c r="E131" s="9"/>
      <c r="F131" s="9"/>
      <c r="G131" s="87"/>
      <c r="H131" s="9"/>
      <c r="I131" s="87"/>
      <c r="J131" s="9">
        <v>-20</v>
      </c>
      <c r="K131" s="239" t="s">
        <v>125</v>
      </c>
      <c r="L131" s="276">
        <v>8</v>
      </c>
    </row>
    <row r="132" spans="1:12" ht="9.6" customHeight="1" x14ac:dyDescent="0.2">
      <c r="A132" s="28"/>
      <c r="B132" s="30"/>
      <c r="C132" s="20"/>
      <c r="D132" s="96"/>
      <c r="E132" s="272">
        <v>21</v>
      </c>
      <c r="F132" s="19"/>
      <c r="G132" s="239" t="s">
        <v>127</v>
      </c>
      <c r="H132" s="6"/>
      <c r="I132" s="98"/>
      <c r="J132" s="9"/>
      <c r="K132" s="98"/>
      <c r="L132" s="276"/>
    </row>
    <row r="133" spans="1:12" ht="9.6" customHeight="1" x14ac:dyDescent="0.35">
      <c r="A133" s="28"/>
      <c r="B133" s="30"/>
      <c r="C133" s="20">
        <v>-2</v>
      </c>
      <c r="D133" s="239" t="s">
        <v>127</v>
      </c>
      <c r="E133" s="273"/>
      <c r="F133" s="18"/>
      <c r="G133" s="96" t="s">
        <v>281</v>
      </c>
      <c r="H133" s="272">
        <v>25</v>
      </c>
      <c r="I133" s="98"/>
      <c r="J133" s="9"/>
      <c r="K133" s="98"/>
      <c r="L133" s="12"/>
    </row>
    <row r="134" spans="1:12" ht="9.6" customHeight="1" x14ac:dyDescent="0.35">
      <c r="A134" s="28"/>
      <c r="B134" s="30"/>
      <c r="C134" s="20"/>
      <c r="D134" s="98"/>
      <c r="E134" s="9"/>
      <c r="F134" s="6"/>
      <c r="G134" s="97"/>
      <c r="H134" s="274"/>
      <c r="I134" s="239" t="s">
        <v>102</v>
      </c>
      <c r="J134" s="6"/>
      <c r="K134" s="98"/>
      <c r="L134" s="12"/>
    </row>
    <row r="135" spans="1:12" ht="9.6" customHeight="1" x14ac:dyDescent="0.35">
      <c r="A135" s="28"/>
      <c r="B135" s="30"/>
      <c r="C135" s="20">
        <v>-3</v>
      </c>
      <c r="D135" s="238" t="s">
        <v>168</v>
      </c>
      <c r="E135" s="6"/>
      <c r="F135" s="6"/>
      <c r="G135" s="97"/>
      <c r="H135" s="274"/>
      <c r="I135" s="96" t="s">
        <v>308</v>
      </c>
      <c r="J135" s="272">
        <v>27</v>
      </c>
      <c r="K135" s="98"/>
      <c r="L135" s="12"/>
    </row>
    <row r="136" spans="1:12" ht="9.6" customHeight="1" x14ac:dyDescent="0.35">
      <c r="A136" s="28"/>
      <c r="B136" s="30"/>
      <c r="C136" s="20"/>
      <c r="D136" s="96"/>
      <c r="E136" s="272">
        <v>22</v>
      </c>
      <c r="F136" s="19"/>
      <c r="G136" s="239" t="s">
        <v>102</v>
      </c>
      <c r="H136" s="273"/>
      <c r="I136" s="97"/>
      <c r="J136" s="274"/>
      <c r="K136" s="98"/>
      <c r="L136" s="12"/>
    </row>
    <row r="137" spans="1:12" ht="9.6" customHeight="1" x14ac:dyDescent="0.35">
      <c r="A137" s="28"/>
      <c r="B137" s="30"/>
      <c r="C137" s="20">
        <v>-4</v>
      </c>
      <c r="D137" s="239" t="s">
        <v>102</v>
      </c>
      <c r="E137" s="273"/>
      <c r="F137" s="9"/>
      <c r="G137" s="96" t="s">
        <v>286</v>
      </c>
      <c r="H137" s="6"/>
      <c r="I137" s="97"/>
      <c r="J137" s="274"/>
      <c r="K137" s="98"/>
      <c r="L137" s="12"/>
    </row>
    <row r="138" spans="1:12" ht="9.6" customHeight="1" x14ac:dyDescent="0.2">
      <c r="A138" s="28"/>
      <c r="B138" s="30"/>
      <c r="C138" s="20"/>
      <c r="D138" s="98"/>
      <c r="E138" s="9"/>
      <c r="F138" s="9"/>
      <c r="G138" s="98"/>
      <c r="H138" s="6"/>
      <c r="I138" s="97"/>
      <c r="J138" s="274"/>
      <c r="K138" s="239" t="s">
        <v>102</v>
      </c>
      <c r="L138" s="276">
        <v>9</v>
      </c>
    </row>
    <row r="139" spans="1:12" ht="9.6" customHeight="1" x14ac:dyDescent="0.2">
      <c r="A139" s="28"/>
      <c r="B139" s="30"/>
      <c r="C139" s="20">
        <v>-5</v>
      </c>
      <c r="D139" s="238" t="s">
        <v>121</v>
      </c>
      <c r="E139" s="6"/>
      <c r="F139" s="9"/>
      <c r="G139" s="98"/>
      <c r="H139" s="6"/>
      <c r="I139" s="97"/>
      <c r="J139" s="274"/>
      <c r="K139" s="96" t="s">
        <v>329</v>
      </c>
      <c r="L139" s="276"/>
    </row>
    <row r="140" spans="1:12" ht="9.6" customHeight="1" x14ac:dyDescent="0.35">
      <c r="A140" s="28"/>
      <c r="B140" s="30"/>
      <c r="C140" s="20"/>
      <c r="D140" s="96"/>
      <c r="E140" s="272">
        <v>23</v>
      </c>
      <c r="F140" s="19"/>
      <c r="G140" s="239" t="s">
        <v>122</v>
      </c>
      <c r="H140" s="6"/>
      <c r="I140" s="97"/>
      <c r="J140" s="274"/>
      <c r="K140" s="97"/>
      <c r="L140" s="12"/>
    </row>
    <row r="141" spans="1:12" ht="9.6" customHeight="1" x14ac:dyDescent="0.35">
      <c r="C141" s="20">
        <v>-6</v>
      </c>
      <c r="D141" s="239" t="s">
        <v>122</v>
      </c>
      <c r="E141" s="273"/>
      <c r="F141" s="18"/>
      <c r="G141" s="96" t="s">
        <v>283</v>
      </c>
      <c r="H141" s="272">
        <v>26</v>
      </c>
      <c r="I141" s="97"/>
      <c r="J141" s="274"/>
      <c r="K141" s="97"/>
      <c r="L141" s="12"/>
    </row>
    <row r="142" spans="1:12" ht="9.6" customHeight="1" x14ac:dyDescent="0.35">
      <c r="C142" s="20"/>
      <c r="D142" s="98"/>
      <c r="E142" s="9"/>
      <c r="F142" s="6"/>
      <c r="G142" s="97"/>
      <c r="H142" s="274"/>
      <c r="I142" s="239" t="s">
        <v>122</v>
      </c>
      <c r="J142" s="273"/>
      <c r="K142" s="97"/>
      <c r="L142" s="12"/>
    </row>
    <row r="143" spans="1:12" ht="9.6" customHeight="1" x14ac:dyDescent="0.35">
      <c r="C143" s="20">
        <f>7</f>
        <v>7</v>
      </c>
      <c r="D143" s="238" t="s">
        <v>128</v>
      </c>
      <c r="E143" s="6"/>
      <c r="F143" s="6"/>
      <c r="G143" s="97"/>
      <c r="H143" s="274"/>
      <c r="I143" s="96" t="s">
        <v>306</v>
      </c>
      <c r="J143" s="9"/>
      <c r="K143" s="97"/>
      <c r="L143" s="12"/>
    </row>
    <row r="144" spans="1:12" ht="9.6" customHeight="1" x14ac:dyDescent="0.2">
      <c r="C144" s="20"/>
      <c r="D144" s="96"/>
      <c r="E144" s="272">
        <v>24</v>
      </c>
      <c r="F144" s="19"/>
      <c r="G144" s="238" t="s">
        <v>128</v>
      </c>
      <c r="H144" s="273"/>
      <c r="I144" s="98"/>
      <c r="J144" s="9">
        <v>-27</v>
      </c>
      <c r="K144" s="239" t="s">
        <v>122</v>
      </c>
      <c r="L144" s="276">
        <v>10</v>
      </c>
    </row>
    <row r="145" spans="3:12" ht="9.6" customHeight="1" x14ac:dyDescent="0.2">
      <c r="C145" s="20">
        <v>-8</v>
      </c>
      <c r="D145" s="239" t="s">
        <v>129</v>
      </c>
      <c r="E145" s="273"/>
      <c r="F145" s="9"/>
      <c r="G145" s="96" t="s">
        <v>287</v>
      </c>
      <c r="H145" s="9"/>
      <c r="I145" s="87"/>
      <c r="J145" s="9"/>
      <c r="K145" s="87"/>
      <c r="L145" s="276"/>
    </row>
    <row r="146" spans="3:12" ht="9.6" customHeight="1" x14ac:dyDescent="0.35">
      <c r="C146" s="9"/>
      <c r="D146" s="87"/>
      <c r="E146" s="9"/>
      <c r="F146" s="6"/>
      <c r="G146" s="98"/>
      <c r="H146" s="20">
        <v>-25</v>
      </c>
      <c r="I146" s="239" t="s">
        <v>127</v>
      </c>
      <c r="J146" s="6"/>
      <c r="K146" s="98"/>
      <c r="L146" s="12"/>
    </row>
    <row r="147" spans="3:12" ht="9.6" customHeight="1" x14ac:dyDescent="0.2">
      <c r="D147" s="87"/>
      <c r="E147" s="9"/>
      <c r="F147" s="9"/>
      <c r="G147" s="98"/>
      <c r="H147" s="20"/>
      <c r="I147" s="96"/>
      <c r="J147" s="272">
        <v>28</v>
      </c>
      <c r="K147" s="238" t="s">
        <v>128</v>
      </c>
      <c r="L147" s="276">
        <v>11</v>
      </c>
    </row>
    <row r="148" spans="3:12" ht="9.6" customHeight="1" x14ac:dyDescent="0.2">
      <c r="D148" s="87"/>
      <c r="E148" s="9"/>
      <c r="F148" s="9"/>
      <c r="G148" s="98"/>
      <c r="H148" s="20">
        <v>-26</v>
      </c>
      <c r="I148" s="238" t="s">
        <v>128</v>
      </c>
      <c r="J148" s="273"/>
      <c r="K148" s="96" t="s">
        <v>316</v>
      </c>
      <c r="L148" s="276"/>
    </row>
    <row r="149" spans="3:12" ht="9.6" customHeight="1" x14ac:dyDescent="0.2">
      <c r="D149" s="87"/>
      <c r="F149" s="9"/>
      <c r="G149" s="87"/>
      <c r="H149" s="9"/>
      <c r="I149" s="87"/>
      <c r="J149" s="9">
        <v>-28</v>
      </c>
      <c r="K149" s="239" t="s">
        <v>127</v>
      </c>
      <c r="L149" s="276">
        <v>12</v>
      </c>
    </row>
    <row r="150" spans="3:12" ht="9.6" customHeight="1" x14ac:dyDescent="0.2">
      <c r="D150" s="87"/>
      <c r="F150" s="20">
        <v>-21</v>
      </c>
      <c r="G150" s="238" t="s">
        <v>118</v>
      </c>
      <c r="H150" s="6"/>
      <c r="I150" s="98"/>
      <c r="J150" s="9"/>
      <c r="K150" s="97"/>
      <c r="L150" s="276"/>
    </row>
    <row r="151" spans="3:12" ht="9.6" customHeight="1" x14ac:dyDescent="0.35">
      <c r="F151" s="20"/>
      <c r="G151" s="96"/>
      <c r="H151" s="272">
        <v>29</v>
      </c>
      <c r="I151" s="238" t="s">
        <v>118</v>
      </c>
      <c r="J151" s="6"/>
      <c r="K151" s="97"/>
      <c r="L151" s="12"/>
    </row>
    <row r="152" spans="3:12" ht="9.6" customHeight="1" x14ac:dyDescent="0.35">
      <c r="F152" s="20">
        <v>-22</v>
      </c>
      <c r="G152" s="239" t="s">
        <v>168</v>
      </c>
      <c r="H152" s="273"/>
      <c r="I152" s="96" t="s">
        <v>339</v>
      </c>
      <c r="J152" s="272">
        <v>31</v>
      </c>
      <c r="K152" s="97"/>
      <c r="L152" s="12"/>
    </row>
    <row r="153" spans="3:12" ht="9.6" customHeight="1" x14ac:dyDescent="0.2">
      <c r="F153" s="20"/>
      <c r="G153" s="98"/>
      <c r="H153" s="9"/>
      <c r="I153" s="97"/>
      <c r="J153" s="274"/>
      <c r="K153" s="239" t="s">
        <v>129</v>
      </c>
      <c r="L153" s="276">
        <v>13</v>
      </c>
    </row>
    <row r="154" spans="3:12" ht="9.6" customHeight="1" x14ac:dyDescent="0.2">
      <c r="F154" s="20">
        <v>-23</v>
      </c>
      <c r="G154" s="238" t="s">
        <v>121</v>
      </c>
      <c r="H154" s="6"/>
      <c r="I154" s="97"/>
      <c r="J154" s="274"/>
      <c r="K154" s="96" t="s">
        <v>330</v>
      </c>
      <c r="L154" s="276"/>
    </row>
    <row r="155" spans="3:12" ht="9.6" customHeight="1" x14ac:dyDescent="0.35">
      <c r="F155" s="20"/>
      <c r="G155" s="96"/>
      <c r="H155" s="272">
        <v>30</v>
      </c>
      <c r="I155" s="239" t="s">
        <v>129</v>
      </c>
      <c r="J155" s="273"/>
      <c r="K155" s="97"/>
      <c r="L155" s="12"/>
    </row>
    <row r="156" spans="3:12" ht="9.6" customHeight="1" x14ac:dyDescent="0.2">
      <c r="F156" s="20">
        <v>-24</v>
      </c>
      <c r="G156" s="239" t="s">
        <v>129</v>
      </c>
      <c r="H156" s="273"/>
      <c r="I156" s="96" t="s">
        <v>340</v>
      </c>
      <c r="J156" s="9">
        <v>-31</v>
      </c>
      <c r="K156" s="239" t="s">
        <v>118</v>
      </c>
      <c r="L156" s="276">
        <v>14</v>
      </c>
    </row>
    <row r="157" spans="3:12" ht="9.6" customHeight="1" x14ac:dyDescent="0.2">
      <c r="F157" s="9"/>
      <c r="G157" s="87"/>
      <c r="H157" s="9"/>
      <c r="I157" s="87"/>
      <c r="J157" s="9"/>
      <c r="K157" s="87"/>
      <c r="L157" s="276"/>
    </row>
    <row r="158" spans="3:12" ht="9.6" customHeight="1" x14ac:dyDescent="0.35">
      <c r="E158" s="22"/>
      <c r="F158" s="9"/>
      <c r="G158" s="87"/>
      <c r="H158" s="20">
        <v>-29</v>
      </c>
      <c r="I158" s="239" t="s">
        <v>168</v>
      </c>
      <c r="J158" s="6"/>
      <c r="K158" s="98"/>
      <c r="L158" s="12"/>
    </row>
    <row r="159" spans="3:12" ht="9.6" customHeight="1" x14ac:dyDescent="0.2">
      <c r="F159" s="9"/>
      <c r="G159" s="87"/>
      <c r="H159" s="20"/>
      <c r="I159" s="96"/>
      <c r="J159" s="272">
        <v>32</v>
      </c>
      <c r="K159" s="238" t="s">
        <v>121</v>
      </c>
      <c r="L159" s="276">
        <v>15</v>
      </c>
    </row>
    <row r="160" spans="3:12" ht="9.6" customHeight="1" x14ac:dyDescent="0.2">
      <c r="F160" s="9"/>
      <c r="G160" s="87"/>
      <c r="H160" s="20">
        <v>-30</v>
      </c>
      <c r="I160" s="239" t="s">
        <v>121</v>
      </c>
      <c r="J160" s="273"/>
      <c r="K160" s="96" t="s">
        <v>328</v>
      </c>
      <c r="L160" s="276"/>
    </row>
    <row r="161" spans="2:12" ht="9.6" customHeight="1" x14ac:dyDescent="0.2">
      <c r="F161" s="9"/>
      <c r="G161" s="87"/>
      <c r="H161" s="9"/>
      <c r="I161" s="87"/>
      <c r="J161" s="9">
        <v>-32</v>
      </c>
      <c r="K161" s="239" t="s">
        <v>168</v>
      </c>
      <c r="L161" s="276">
        <v>16</v>
      </c>
    </row>
    <row r="162" spans="2:12" ht="9.6" customHeight="1" x14ac:dyDescent="0.2">
      <c r="G162" s="87"/>
      <c r="H162" s="9"/>
      <c r="I162" s="87"/>
      <c r="J162" s="13"/>
      <c r="K162" s="87"/>
      <c r="L162" s="276"/>
    </row>
    <row r="163" spans="2:12" ht="9.6" customHeight="1" x14ac:dyDescent="0.2">
      <c r="B163" s="269" t="s">
        <v>69</v>
      </c>
      <c r="C163" s="269"/>
      <c r="D163" s="269"/>
      <c r="E163" s="269"/>
      <c r="F163" s="269"/>
      <c r="G163" s="269"/>
      <c r="H163" s="269"/>
      <c r="I163" s="269"/>
      <c r="J163" s="269"/>
      <c r="K163" s="269"/>
    </row>
    <row r="164" spans="2:12" ht="9.6" customHeight="1" x14ac:dyDescent="0.2">
      <c r="B164" s="269" t="s">
        <v>67</v>
      </c>
      <c r="C164" s="269"/>
      <c r="D164" s="269"/>
      <c r="E164" s="269"/>
      <c r="F164" s="269"/>
      <c r="G164" s="269"/>
      <c r="H164" s="269"/>
      <c r="I164" s="269"/>
      <c r="J164" s="269"/>
      <c r="K164" s="269"/>
    </row>
    <row r="165" spans="2:12" ht="9.6" customHeight="1" x14ac:dyDescent="0.2"/>
    <row r="166" spans="2:12" ht="9.6" customHeight="1" x14ac:dyDescent="0.2"/>
    <row r="167" spans="2:12" ht="9.6" customHeight="1" x14ac:dyDescent="0.2"/>
    <row r="168" spans="2:12" ht="9.6" customHeight="1" x14ac:dyDescent="0.2"/>
    <row r="169" spans="2:12" ht="9.6" customHeight="1" x14ac:dyDescent="0.2"/>
    <row r="170" spans="2:12" ht="9.6" customHeight="1" x14ac:dyDescent="0.2"/>
    <row r="171" spans="2:12" ht="9.6" customHeight="1" x14ac:dyDescent="0.2"/>
    <row r="172" spans="2:12" ht="9.6" customHeight="1" x14ac:dyDescent="0.2"/>
    <row r="173" spans="2:12" ht="9.6" customHeight="1" x14ac:dyDescent="0.2"/>
    <row r="174" spans="2:12" ht="9.6" customHeight="1" x14ac:dyDescent="0.2"/>
    <row r="175" spans="2:12" ht="9.6" customHeight="1" x14ac:dyDescent="0.2"/>
    <row r="176" spans="2:12" ht="9.6" customHeight="1" x14ac:dyDescent="0.2"/>
    <row r="177" ht="9.6" customHeight="1" x14ac:dyDescent="0.2"/>
    <row r="178" ht="9.6" customHeight="1" x14ac:dyDescent="0.2"/>
    <row r="179" ht="9.6" customHeight="1" x14ac:dyDescent="0.2"/>
    <row r="180" ht="9.6" customHeight="1" x14ac:dyDescent="0.2"/>
    <row r="181" ht="9.6" customHeight="1" x14ac:dyDescent="0.2"/>
    <row r="182" ht="9.6" customHeight="1" x14ac:dyDescent="0.2"/>
    <row r="183" ht="9.6" customHeight="1" x14ac:dyDescent="0.2"/>
    <row r="184" ht="9.6" customHeight="1" x14ac:dyDescent="0.2"/>
    <row r="185" ht="9.6" customHeight="1" x14ac:dyDescent="0.2"/>
    <row r="186" ht="9.6" customHeight="1" x14ac:dyDescent="0.2"/>
    <row r="187" ht="9.6" customHeight="1" x14ac:dyDescent="0.2"/>
    <row r="188" ht="9.6" customHeight="1" x14ac:dyDescent="0.2"/>
    <row r="189" ht="9.6" customHeight="1" x14ac:dyDescent="0.2"/>
    <row r="190" ht="9.6" customHeight="1" x14ac:dyDescent="0.2"/>
    <row r="191" ht="9.6" customHeight="1" x14ac:dyDescent="0.2"/>
    <row r="192" ht="9.6" customHeight="1" x14ac:dyDescent="0.2"/>
    <row r="193" ht="9.6" customHeight="1" x14ac:dyDescent="0.2"/>
    <row r="194" ht="9.6" customHeight="1" x14ac:dyDescent="0.2"/>
    <row r="195" ht="9.6" customHeight="1" x14ac:dyDescent="0.2"/>
    <row r="196" ht="9.6" customHeight="1" x14ac:dyDescent="0.2"/>
    <row r="197" ht="9.6" customHeight="1" x14ac:dyDescent="0.2"/>
    <row r="198" ht="9.6" customHeight="1" x14ac:dyDescent="0.2"/>
    <row r="199" ht="9.6" customHeight="1" x14ac:dyDescent="0.2"/>
    <row r="200" ht="9.6" customHeight="1" x14ac:dyDescent="0.2"/>
    <row r="201" ht="9.6" customHeight="1" x14ac:dyDescent="0.2"/>
    <row r="202" ht="9.6" customHeight="1" x14ac:dyDescent="0.2"/>
    <row r="203" ht="9.6" customHeight="1" x14ac:dyDescent="0.2"/>
    <row r="204" ht="9.6" customHeight="1" x14ac:dyDescent="0.2"/>
    <row r="205" ht="9.6" customHeight="1" x14ac:dyDescent="0.2"/>
    <row r="206" ht="9.6" customHeight="1" x14ac:dyDescent="0.2"/>
    <row r="207" ht="9.6" customHeight="1" x14ac:dyDescent="0.2"/>
    <row r="208" ht="9.6" customHeight="1" x14ac:dyDescent="0.2"/>
    <row r="209" ht="9.6" customHeight="1" x14ac:dyDescent="0.2"/>
    <row r="210" ht="9.6" customHeight="1" x14ac:dyDescent="0.2"/>
    <row r="211" ht="9.6" customHeight="1" x14ac:dyDescent="0.2"/>
    <row r="212" ht="9.6" customHeight="1" x14ac:dyDescent="0.2"/>
    <row r="213" ht="9.6" customHeight="1" x14ac:dyDescent="0.2"/>
    <row r="214" ht="9.6" customHeight="1" x14ac:dyDescent="0.2"/>
    <row r="215" ht="9.6" customHeight="1" x14ac:dyDescent="0.2"/>
    <row r="216" ht="9.6" customHeight="1" x14ac:dyDescent="0.2"/>
    <row r="217" ht="9.6" customHeight="1" x14ac:dyDescent="0.2"/>
    <row r="218" ht="9.6" customHeight="1" x14ac:dyDescent="0.2"/>
    <row r="219" ht="9.6" customHeight="1" x14ac:dyDescent="0.2"/>
    <row r="220" ht="9.6" customHeight="1" x14ac:dyDescent="0.2"/>
    <row r="221" ht="9.6" customHeight="1" x14ac:dyDescent="0.2"/>
    <row r="222" ht="9.6" customHeight="1" x14ac:dyDescent="0.2"/>
    <row r="223" ht="9.6" customHeight="1" x14ac:dyDescent="0.2"/>
    <row r="224" ht="9.6" customHeight="1" x14ac:dyDescent="0.2"/>
    <row r="225" ht="9.6" customHeight="1" x14ac:dyDescent="0.2"/>
    <row r="226" ht="9.6" customHeight="1" x14ac:dyDescent="0.2"/>
    <row r="227" ht="9.6" customHeight="1" x14ac:dyDescent="0.2"/>
    <row r="228" ht="9.6" customHeight="1" x14ac:dyDescent="0.2"/>
    <row r="229" ht="9.6" customHeight="1" x14ac:dyDescent="0.2"/>
    <row r="230" ht="9.6" customHeight="1" x14ac:dyDescent="0.2"/>
    <row r="231" ht="9.6" customHeight="1" x14ac:dyDescent="0.2"/>
    <row r="232" ht="9.6" customHeight="1" x14ac:dyDescent="0.2"/>
    <row r="233" ht="9.6" customHeight="1" x14ac:dyDescent="0.2"/>
    <row r="234" ht="9.6" customHeight="1" x14ac:dyDescent="0.2"/>
    <row r="235" ht="9.6" customHeight="1" x14ac:dyDescent="0.2"/>
    <row r="236" ht="9.6" customHeight="1" x14ac:dyDescent="0.2"/>
    <row r="237" ht="9.6" customHeight="1" x14ac:dyDescent="0.2"/>
    <row r="238" ht="9.6" customHeight="1" x14ac:dyDescent="0.2"/>
    <row r="239" ht="9.6" customHeight="1" x14ac:dyDescent="0.2"/>
    <row r="240" ht="9.6" customHeight="1" x14ac:dyDescent="0.2"/>
    <row r="241" ht="9.6" customHeight="1" x14ac:dyDescent="0.2"/>
    <row r="242" ht="9.6" customHeight="1" x14ac:dyDescent="0.2"/>
    <row r="243" ht="9.6" customHeight="1" x14ac:dyDescent="0.2"/>
    <row r="244" ht="9.6" customHeight="1" x14ac:dyDescent="0.2"/>
    <row r="245" ht="9.6" customHeight="1" x14ac:dyDescent="0.2"/>
    <row r="246" ht="9.6" customHeight="1" x14ac:dyDescent="0.2"/>
    <row r="247" ht="9.6" customHeight="1" x14ac:dyDescent="0.2"/>
    <row r="248" ht="9.6" customHeight="1" x14ac:dyDescent="0.2"/>
    <row r="249" ht="9.6" customHeight="1" x14ac:dyDescent="0.2"/>
    <row r="250" ht="9.6" customHeight="1" x14ac:dyDescent="0.2"/>
    <row r="251" ht="9.6" customHeight="1" x14ac:dyDescent="0.2"/>
    <row r="252" ht="9.6" customHeight="1" x14ac:dyDescent="0.2"/>
    <row r="253" ht="9.6" customHeight="1" x14ac:dyDescent="0.2"/>
    <row r="254" ht="9.6" customHeight="1" x14ac:dyDescent="0.2"/>
    <row r="255" ht="9.6" customHeight="1" x14ac:dyDescent="0.2"/>
    <row r="256" ht="9.6" customHeight="1" x14ac:dyDescent="0.2"/>
    <row r="257" ht="9.6" customHeight="1" x14ac:dyDescent="0.2"/>
    <row r="258" ht="9.6" customHeight="1" x14ac:dyDescent="0.2"/>
    <row r="259" ht="9.6" customHeight="1" x14ac:dyDescent="0.2"/>
    <row r="260" ht="9.6" customHeight="1" x14ac:dyDescent="0.2"/>
    <row r="261" ht="9.6" customHeight="1" x14ac:dyDescent="0.2"/>
    <row r="262" ht="9.6" customHeight="1" x14ac:dyDescent="0.2"/>
    <row r="263" ht="9.6" customHeight="1" x14ac:dyDescent="0.2"/>
    <row r="264" ht="9.6" customHeight="1" x14ac:dyDescent="0.2"/>
    <row r="265" ht="9.6" customHeight="1" x14ac:dyDescent="0.2"/>
    <row r="266" ht="9.6" customHeight="1" x14ac:dyDescent="0.2"/>
    <row r="267" ht="9.6" customHeight="1" x14ac:dyDescent="0.2"/>
    <row r="268" ht="9.6" customHeight="1" x14ac:dyDescent="0.2"/>
    <row r="269" ht="9.6" customHeight="1" x14ac:dyDescent="0.2"/>
    <row r="270" ht="9.6" customHeight="1" x14ac:dyDescent="0.2"/>
    <row r="271" ht="9.6" customHeight="1" x14ac:dyDescent="0.2"/>
    <row r="272" ht="9.6" customHeight="1" x14ac:dyDescent="0.2"/>
    <row r="273" ht="9.6" customHeight="1" x14ac:dyDescent="0.2"/>
    <row r="274" ht="9.6" customHeight="1" x14ac:dyDescent="0.2"/>
    <row r="275" ht="9.6" customHeight="1" x14ac:dyDescent="0.2"/>
    <row r="276" ht="9.6" customHeight="1" x14ac:dyDescent="0.2"/>
    <row r="277" ht="9.6" customHeight="1" x14ac:dyDescent="0.2"/>
    <row r="278" ht="9.6" customHeight="1" x14ac:dyDescent="0.2"/>
    <row r="279" ht="9.6" customHeight="1" x14ac:dyDescent="0.2"/>
    <row r="280" ht="9.6" customHeight="1" x14ac:dyDescent="0.2"/>
    <row r="281" ht="9.6" customHeight="1" x14ac:dyDescent="0.2"/>
    <row r="282" ht="9.6" customHeight="1" x14ac:dyDescent="0.2"/>
    <row r="283" ht="9.6" customHeight="1" x14ac:dyDescent="0.2"/>
    <row r="284" ht="9.6" customHeight="1" x14ac:dyDescent="0.2"/>
    <row r="285" ht="9.6" customHeight="1" x14ac:dyDescent="0.2"/>
    <row r="286" ht="9.6" customHeight="1" x14ac:dyDescent="0.2"/>
    <row r="287" ht="9.6" customHeight="1" x14ac:dyDescent="0.2"/>
    <row r="288" ht="9.6" customHeight="1" x14ac:dyDescent="0.2"/>
    <row r="289" ht="9.6" customHeight="1" x14ac:dyDescent="0.2"/>
    <row r="290" ht="9.6" customHeight="1" x14ac:dyDescent="0.2"/>
  </sheetData>
  <mergeCells count="110">
    <mergeCell ref="B163:K163"/>
    <mergeCell ref="B164:K164"/>
    <mergeCell ref="C6:C7"/>
    <mergeCell ref="E7:E10"/>
    <mergeCell ref="H9:H16"/>
    <mergeCell ref="C10:C11"/>
    <mergeCell ref="J13:J28"/>
    <mergeCell ref="C14:C15"/>
    <mergeCell ref="E15:E18"/>
    <mergeCell ref="C18:C19"/>
    <mergeCell ref="B46:B47"/>
    <mergeCell ref="J47:J48"/>
    <mergeCell ref="E136:E137"/>
    <mergeCell ref="E144:E145"/>
    <mergeCell ref="B85:K85"/>
    <mergeCell ref="L37:L38"/>
    <mergeCell ref="H39:H40"/>
    <mergeCell ref="J40:J43"/>
    <mergeCell ref="L41:L42"/>
    <mergeCell ref="H43:H44"/>
    <mergeCell ref="L44:L45"/>
    <mergeCell ref="L20:L21"/>
    <mergeCell ref="C22:C23"/>
    <mergeCell ref="E23:E26"/>
    <mergeCell ref="H25:H32"/>
    <mergeCell ref="C26:C27"/>
    <mergeCell ref="C30:C31"/>
    <mergeCell ref="L30:L31"/>
    <mergeCell ref="E31:E34"/>
    <mergeCell ref="C34:C35"/>
    <mergeCell ref="J35:J36"/>
    <mergeCell ref="L35:L36"/>
    <mergeCell ref="L47:L48"/>
    <mergeCell ref="L49:L50"/>
    <mergeCell ref="E50:E51"/>
    <mergeCell ref="H51:H54"/>
    <mergeCell ref="J53:J60"/>
    <mergeCell ref="E54:E55"/>
    <mergeCell ref="L56:L57"/>
    <mergeCell ref="E58:E59"/>
    <mergeCell ref="J77:J78"/>
    <mergeCell ref="L77:L78"/>
    <mergeCell ref="H59:H62"/>
    <mergeCell ref="E62:E63"/>
    <mergeCell ref="L62:L63"/>
    <mergeCell ref="J65:J66"/>
    <mergeCell ref="L65:L66"/>
    <mergeCell ref="L67:L68"/>
    <mergeCell ref="H69:H70"/>
    <mergeCell ref="J70:J73"/>
    <mergeCell ref="L71:L72"/>
    <mergeCell ref="H73:H74"/>
    <mergeCell ref="L74:L75"/>
    <mergeCell ref="L112:L113"/>
    <mergeCell ref="E113:E116"/>
    <mergeCell ref="C116:C117"/>
    <mergeCell ref="J117:J118"/>
    <mergeCell ref="L117:L118"/>
    <mergeCell ref="H107:H114"/>
    <mergeCell ref="C108:C109"/>
    <mergeCell ref="C112:C113"/>
    <mergeCell ref="L79:L80"/>
    <mergeCell ref="C88:C89"/>
    <mergeCell ref="E89:E92"/>
    <mergeCell ref="H91:H98"/>
    <mergeCell ref="C92:C93"/>
    <mergeCell ref="J95:J110"/>
    <mergeCell ref="C96:C97"/>
    <mergeCell ref="E97:E100"/>
    <mergeCell ref="C100:C101"/>
    <mergeCell ref="L102:L103"/>
    <mergeCell ref="C104:C105"/>
    <mergeCell ref="E105:E108"/>
    <mergeCell ref="B81:K81"/>
    <mergeCell ref="B82:K82"/>
    <mergeCell ref="B83:K83"/>
    <mergeCell ref="B84:K84"/>
    <mergeCell ref="L144:L145"/>
    <mergeCell ref="J147:J148"/>
    <mergeCell ref="L147:L148"/>
    <mergeCell ref="L119:L120"/>
    <mergeCell ref="H121:H122"/>
    <mergeCell ref="J122:J125"/>
    <mergeCell ref="L123:L124"/>
    <mergeCell ref="H125:H126"/>
    <mergeCell ref="L126:L127"/>
    <mergeCell ref="D4:I4"/>
    <mergeCell ref="D86:I86"/>
    <mergeCell ref="B1:K1"/>
    <mergeCell ref="B2:K2"/>
    <mergeCell ref="B3:K3"/>
    <mergeCell ref="L161:L162"/>
    <mergeCell ref="H151:H152"/>
    <mergeCell ref="J152:J155"/>
    <mergeCell ref="L153:L154"/>
    <mergeCell ref="H155:H156"/>
    <mergeCell ref="L156:L157"/>
    <mergeCell ref="J159:J160"/>
    <mergeCell ref="L159:L160"/>
    <mergeCell ref="L149:L150"/>
    <mergeCell ref="B128:B129"/>
    <mergeCell ref="J129:J130"/>
    <mergeCell ref="L129:L130"/>
    <mergeCell ref="L131:L132"/>
    <mergeCell ref="E132:E133"/>
    <mergeCell ref="H133:H136"/>
    <mergeCell ref="J135:J142"/>
    <mergeCell ref="L138:L139"/>
    <mergeCell ref="E140:E141"/>
    <mergeCell ref="H141:H144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40"/>
  <sheetViews>
    <sheetView tabSelected="1" topLeftCell="BP1" zoomScaleNormal="100" workbookViewId="0">
      <selection activeCell="DA237" sqref="DA237"/>
    </sheetView>
  </sheetViews>
  <sheetFormatPr defaultColWidth="11.42578125" defaultRowHeight="12.75" outlineLevelRow="2" outlineLevelCol="3" x14ac:dyDescent="0.2"/>
  <cols>
    <col min="1" max="1" width="5.7109375" style="118" hidden="1" customWidth="1" outlineLevel="2"/>
    <col min="2" max="2" width="5.7109375" style="119" hidden="1" customWidth="1" outlineLevel="3"/>
    <col min="3" max="3" width="3.7109375" style="120" hidden="1" customWidth="1" outlineLevel="2" collapsed="1"/>
    <col min="4" max="4" width="3.7109375" style="120" hidden="1" customWidth="1" outlineLevel="2"/>
    <col min="5" max="18" width="3.7109375" style="121" hidden="1" customWidth="1" outlineLevel="2"/>
    <col min="19" max="36" width="2" style="121" hidden="1" customWidth="1" outlineLevel="3"/>
    <col min="37" max="40" width="2.85546875" style="121" hidden="1" customWidth="1" outlineLevel="3"/>
    <col min="41" max="41" width="2.85546875" style="122" hidden="1" customWidth="1" outlineLevel="3"/>
    <col min="42" max="43" width="2.140625" style="3" hidden="1" customWidth="1" outlineLevel="3"/>
    <col min="44" max="44" width="4.85546875" style="3" hidden="1" customWidth="1" outlineLevel="3"/>
    <col min="45" max="45" width="21.28515625" style="3" hidden="1" customWidth="1" outlineLevel="3"/>
    <col min="46" max="47" width="2.42578125" style="3" hidden="1" customWidth="1" outlineLevel="3"/>
    <col min="48" max="51" width="3.85546875" style="121" hidden="1" customWidth="1" outlineLevel="3"/>
    <col min="52" max="52" width="3.85546875" style="122" hidden="1" customWidth="1" outlineLevel="3"/>
    <col min="53" max="54" width="3.85546875" style="3" hidden="1" customWidth="1" outlineLevel="3"/>
    <col min="55" max="55" width="4.85546875" style="3" hidden="1" customWidth="1" outlineLevel="3"/>
    <col min="56" max="56" width="21.28515625" style="3" hidden="1" customWidth="1" outlineLevel="3"/>
    <col min="57" max="58" width="6.7109375" style="121" hidden="1" customWidth="1" outlineLevel="3"/>
    <col min="59" max="59" width="6.7109375" style="3" hidden="1" customWidth="1" outlineLevel="3" collapsed="1"/>
    <col min="60" max="60" width="6.7109375" style="3" hidden="1" customWidth="1" outlineLevel="3"/>
    <col min="61" max="61" width="2.7109375" style="132" hidden="1" customWidth="1" outlineLevel="2" collapsed="1"/>
    <col min="62" max="62" width="38" style="132" hidden="1" customWidth="1" outlineLevel="2"/>
    <col min="63" max="63" width="3.7109375" style="3" hidden="1" customWidth="1" outlineLevel="2"/>
    <col min="64" max="64" width="4.7109375" style="184" hidden="1" customWidth="1" outlineLevel="1"/>
    <col min="65" max="65" width="5.85546875" style="188" hidden="1" customWidth="1" outlineLevel="1"/>
    <col min="66" max="66" width="6.140625" style="189" hidden="1" customWidth="1" outlineLevel="1"/>
    <col min="67" max="67" width="4.28515625" style="184" hidden="1" customWidth="1" outlineLevel="1"/>
    <col min="68" max="68" width="2.28515625" style="190" customWidth="1" collapsed="1"/>
    <col min="69" max="69" width="3.5703125" style="190" hidden="1" customWidth="1" outlineLevel="1"/>
    <col min="70" max="70" width="5.7109375" style="190" customWidth="1" collapsed="1"/>
    <col min="71" max="71" width="5.7109375" style="190" customWidth="1"/>
    <col min="72" max="72" width="5.140625" style="190" customWidth="1"/>
    <col min="73" max="73" width="13.7109375" style="190" hidden="1" customWidth="1" outlineLevel="1"/>
    <col min="74" max="74" width="4.5703125" style="190" hidden="1" customWidth="1" outlineLevel="1"/>
    <col min="75" max="75" width="1.7109375" style="190" customWidth="1" collapsed="1"/>
    <col min="76" max="76" width="6.140625" style="184" customWidth="1"/>
    <col min="77" max="78" width="1.7109375" style="184" customWidth="1"/>
    <col min="79" max="79" width="6.28515625" style="184" customWidth="1"/>
    <col min="80" max="81" width="1.7109375" style="184" customWidth="1"/>
    <col min="82" max="82" width="6.140625" style="184" customWidth="1"/>
    <col min="83" max="84" width="1.7109375" style="184" customWidth="1"/>
    <col min="85" max="85" width="6.5703125" style="184" customWidth="1"/>
    <col min="86" max="87" width="1.7109375" style="184" customWidth="1"/>
    <col min="88" max="88" width="6.42578125" style="184" customWidth="1"/>
    <col min="89" max="89" width="1.42578125" style="184" customWidth="1"/>
    <col min="90" max="90" width="1.7109375" style="184" customWidth="1"/>
    <col min="91" max="91" width="7.140625" style="184" customWidth="1"/>
    <col min="92" max="93" width="1.7109375" style="184" customWidth="1"/>
    <col min="94" max="94" width="7" style="184" customWidth="1"/>
    <col min="95" max="96" width="1.7109375" style="184" customWidth="1"/>
    <col min="97" max="97" width="6.85546875" style="184" customWidth="1"/>
    <col min="98" max="98" width="1.7109375" style="184" customWidth="1"/>
    <col min="99" max="99" width="0.85546875" style="184" customWidth="1"/>
    <col min="100" max="100" width="4" style="184" customWidth="1"/>
    <col min="101" max="101" width="3.28515625" style="184" customWidth="1"/>
    <col min="102" max="102" width="4.28515625" style="184" customWidth="1"/>
    <col min="103" max="16384" width="11.42578125" style="3"/>
  </cols>
  <sheetData>
    <row r="1" spans="1:102" ht="15" customHeight="1" x14ac:dyDescent="0.2">
      <c r="AP1" s="123"/>
      <c r="AQ1" s="123"/>
      <c r="AR1" s="123" t="e">
        <f>SUM(AR2:AR65058)</f>
        <v>#VALUE!</v>
      </c>
      <c r="AS1" s="123"/>
      <c r="AT1" s="123"/>
      <c r="AU1" s="123"/>
      <c r="BA1" s="123"/>
      <c r="BB1" s="123"/>
      <c r="BC1" s="123" t="e">
        <f>SUM(BC2:BC65058)</f>
        <v>#REF!</v>
      </c>
      <c r="BD1" s="123"/>
      <c r="BE1" s="123"/>
      <c r="BF1" s="123"/>
      <c r="BG1" s="123"/>
      <c r="BH1" s="123"/>
      <c r="BI1" s="124"/>
      <c r="BJ1" s="124"/>
      <c r="BK1" s="123"/>
      <c r="BL1" s="210"/>
      <c r="BM1" s="210"/>
      <c r="BN1" s="210"/>
      <c r="BO1" s="210"/>
      <c r="BP1" s="210"/>
      <c r="BQ1" s="210"/>
      <c r="BR1" s="210"/>
      <c r="BS1" s="266" t="s">
        <v>66</v>
      </c>
      <c r="BT1" s="266"/>
      <c r="BU1" s="266"/>
      <c r="BV1" s="266"/>
      <c r="BW1" s="266"/>
      <c r="BX1" s="266"/>
      <c r="BY1" s="266"/>
      <c r="BZ1" s="266"/>
      <c r="CA1" s="266"/>
      <c r="CB1" s="266"/>
      <c r="CC1" s="266"/>
      <c r="CD1" s="266"/>
      <c r="CE1" s="266"/>
      <c r="CF1" s="266"/>
      <c r="CG1" s="266"/>
      <c r="CH1" s="266"/>
      <c r="CI1" s="266"/>
      <c r="CJ1" s="266"/>
      <c r="CK1" s="266"/>
      <c r="CL1" s="266"/>
      <c r="CM1" s="266"/>
      <c r="CN1" s="266"/>
      <c r="CO1" s="266"/>
      <c r="CP1" s="266"/>
      <c r="CQ1" s="266"/>
      <c r="CR1" s="266"/>
      <c r="CS1" s="266"/>
      <c r="CT1" s="266"/>
      <c r="CU1" s="266"/>
      <c r="CV1" s="266"/>
      <c r="CW1" s="210"/>
      <c r="CX1" s="210"/>
    </row>
    <row r="2" spans="1:102" ht="15" customHeight="1" x14ac:dyDescent="0.2">
      <c r="AP2" s="123"/>
      <c r="AQ2" s="123"/>
      <c r="AR2" s="123"/>
      <c r="AS2" s="123"/>
      <c r="AT2" s="123"/>
      <c r="AU2" s="123"/>
      <c r="BA2" s="123"/>
      <c r="BB2" s="123"/>
      <c r="BC2" s="123"/>
      <c r="BD2" s="123"/>
      <c r="BE2" s="123"/>
      <c r="BF2" s="123"/>
      <c r="BG2" s="123"/>
      <c r="BH2" s="123"/>
      <c r="BI2" s="124"/>
      <c r="BJ2" s="124"/>
      <c r="BK2" s="123"/>
      <c r="BL2" s="210"/>
      <c r="BM2" s="210"/>
      <c r="BN2" s="210"/>
      <c r="BO2" s="210"/>
      <c r="BP2" s="210"/>
      <c r="BQ2" s="210"/>
      <c r="BR2" s="210"/>
      <c r="BS2" s="267" t="s">
        <v>38</v>
      </c>
      <c r="BT2" s="267"/>
      <c r="BU2" s="267"/>
      <c r="BV2" s="267"/>
      <c r="BW2" s="267"/>
      <c r="BX2" s="267"/>
      <c r="BY2" s="267"/>
      <c r="BZ2" s="267"/>
      <c r="CA2" s="267"/>
      <c r="CB2" s="267"/>
      <c r="CC2" s="267"/>
      <c r="CD2" s="267"/>
      <c r="CE2" s="267"/>
      <c r="CF2" s="267"/>
      <c r="CG2" s="267"/>
      <c r="CH2" s="267"/>
      <c r="CI2" s="267"/>
      <c r="CJ2" s="267"/>
      <c r="CK2" s="267"/>
      <c r="CL2" s="267"/>
      <c r="CM2" s="267"/>
      <c r="CN2" s="267"/>
      <c r="CO2" s="267"/>
      <c r="CP2" s="267"/>
      <c r="CQ2" s="267"/>
      <c r="CR2" s="267"/>
      <c r="CS2" s="267"/>
      <c r="CT2" s="267"/>
      <c r="CU2" s="267"/>
      <c r="CV2" s="267"/>
      <c r="CW2" s="210"/>
      <c r="CX2" s="210"/>
    </row>
    <row r="3" spans="1:102" ht="15" customHeight="1" x14ac:dyDescent="0.2">
      <c r="AP3" s="123"/>
      <c r="AQ3" s="123"/>
      <c r="AR3" s="123"/>
      <c r="AS3" s="123"/>
      <c r="AT3" s="123"/>
      <c r="AU3" s="123"/>
      <c r="BA3" s="123"/>
      <c r="BB3" s="123"/>
      <c r="BC3" s="123"/>
      <c r="BD3" s="123"/>
      <c r="BE3" s="123"/>
      <c r="BF3" s="123"/>
      <c r="BG3" s="123"/>
      <c r="BH3" s="123"/>
      <c r="BI3" s="124"/>
      <c r="BJ3" s="124"/>
      <c r="BK3" s="123"/>
      <c r="BL3" s="211"/>
      <c r="BM3" s="211"/>
      <c r="BN3" s="211"/>
      <c r="BO3" s="211"/>
      <c r="BP3" s="211"/>
      <c r="BQ3" s="211"/>
      <c r="BR3" s="211"/>
      <c r="BS3" s="268" t="s">
        <v>98</v>
      </c>
      <c r="BT3" s="268"/>
      <c r="BU3" s="268"/>
      <c r="BV3" s="268"/>
      <c r="BW3" s="268"/>
      <c r="BX3" s="268"/>
      <c r="BY3" s="268"/>
      <c r="BZ3" s="268"/>
      <c r="CA3" s="268"/>
      <c r="CB3" s="268"/>
      <c r="CC3" s="268"/>
      <c r="CD3" s="268"/>
      <c r="CE3" s="268"/>
      <c r="CF3" s="268"/>
      <c r="CG3" s="268"/>
      <c r="CH3" s="268"/>
      <c r="CI3" s="268"/>
      <c r="CJ3" s="268"/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211"/>
      <c r="CX3" s="211"/>
    </row>
    <row r="4" spans="1:102" ht="12" hidden="1" customHeight="1" outlineLevel="1" x14ac:dyDescent="0.2">
      <c r="A4" s="125">
        <v>1</v>
      </c>
      <c r="B4" s="126">
        <v>8</v>
      </c>
      <c r="C4" s="127" t="s">
        <v>362</v>
      </c>
      <c r="D4" s="127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9">
        <v>1</v>
      </c>
      <c r="AR4" s="130" t="e">
        <f>#VALUE!</f>
        <v>#VALUE!</v>
      </c>
      <c r="BC4" s="130" t="e">
        <f>IF(BE4=77,7,IF(BE4&gt;77,8))</f>
        <v>#REF!</v>
      </c>
      <c r="BE4" s="131" t="e">
        <f>SUM(#REF!,#REF!,#REF!,#REF!,#REF!,#REF!,#REF!,#REF!)</f>
        <v>#REF!</v>
      </c>
      <c r="BF4" s="131" t="e">
        <f>SUM(#REF!,#REF!,#REF!,#REF!,#REF!,#REF!,#REF!,#REF!)</f>
        <v>#REF!</v>
      </c>
      <c r="BK4" s="133"/>
      <c r="BL4" s="134" t="s">
        <v>84</v>
      </c>
      <c r="BM4" s="135" t="s">
        <v>2</v>
      </c>
      <c r="BN4" s="136" t="s">
        <v>85</v>
      </c>
      <c r="BO4" s="137" t="s">
        <v>86</v>
      </c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</row>
    <row r="5" spans="1:102" ht="12" hidden="1" customHeight="1" outlineLevel="1" x14ac:dyDescent="0.2">
      <c r="A5" s="139">
        <v>1</v>
      </c>
      <c r="B5" s="140" t="e">
        <f>IF(#REF!="","",VLOOKUP(#REF!,'[1]Посев групп - Д'!B:AO,2,FALSE))</f>
        <v>#REF!</v>
      </c>
      <c r="C5" s="141">
        <v>2</v>
      </c>
      <c r="D5" s="141">
        <v>6</v>
      </c>
      <c r="E5" s="142">
        <v>11</v>
      </c>
      <c r="F5" s="143">
        <v>8</v>
      </c>
      <c r="G5" s="144">
        <v>11</v>
      </c>
      <c r="H5" s="145">
        <v>5</v>
      </c>
      <c r="I5" s="142">
        <v>11</v>
      </c>
      <c r="J5" s="143">
        <v>3</v>
      </c>
      <c r="K5" s="144"/>
      <c r="L5" s="145"/>
      <c r="M5" s="142"/>
      <c r="N5" s="143"/>
      <c r="O5" s="144"/>
      <c r="P5" s="145"/>
      <c r="Q5" s="142"/>
      <c r="R5" s="143"/>
      <c r="S5" s="146">
        <f>IF(E5="wo",0,IF(F5="wo",1,IF(E5&gt;F5,1,0)))</f>
        <v>1</v>
      </c>
      <c r="T5" s="146">
        <f>IF(E5="wo",1,IF(F5="wo",0,IF(F5&gt;E5,1,0)))</f>
        <v>0</v>
      </c>
      <c r="U5" s="146">
        <f>IF(G5="wo",0,IF(H5="wo",1,IF(G5&gt;H5,1,0)))</f>
        <v>1</v>
      </c>
      <c r="V5" s="146">
        <f>IF(G5="wo",1,IF(H5="wo",0,IF(H5&gt;G5,1,0)))</f>
        <v>0</v>
      </c>
      <c r="W5" s="146">
        <f>IF(I5="wo",0,IF(J5="wo",1,IF(I5&gt;J5,1,0)))</f>
        <v>1</v>
      </c>
      <c r="X5" s="146">
        <f>IF(I5="wo",1,IF(J5="wo",0,IF(J5&gt;I5,1,0)))</f>
        <v>0</v>
      </c>
      <c r="Y5" s="146">
        <f>IF(K5="wo",0,IF(L5="wo",1,IF(K5&gt;L5,1,0)))</f>
        <v>0</v>
      </c>
      <c r="Z5" s="146">
        <f>IF(K5="wo",1,IF(L5="wo",0,IF(L5&gt;K5,1,0)))</f>
        <v>0</v>
      </c>
      <c r="AA5" s="146">
        <f>IF(M5="wo",0,IF(N5="wo",1,IF(M5&gt;N5,1,0)))</f>
        <v>0</v>
      </c>
      <c r="AB5" s="146">
        <f>IF(M5="wo",1,IF(N5="wo",0,IF(N5&gt;M5,1,0)))</f>
        <v>0</v>
      </c>
      <c r="AC5" s="146">
        <f>IF(O5="wo",0,IF(P5="wo",1,IF(O5&gt;P5,1,0)))</f>
        <v>0</v>
      </c>
      <c r="AD5" s="146">
        <f>IF(O5="wo",1,IF(P5="wo",0,IF(P5&gt;O5,1,0)))</f>
        <v>0</v>
      </c>
      <c r="AE5" s="146">
        <f>IF(Q5="wo",0,IF(R5="wo",1,IF(Q5&gt;R5,1,0)))</f>
        <v>0</v>
      </c>
      <c r="AF5" s="146">
        <f>IF(Q5="wo",1,IF(R5="wo",0,IF(R5&gt;Q5,1,0)))</f>
        <v>0</v>
      </c>
      <c r="AG5" s="147">
        <f>IF(E5="wo","wo",+S5+U5+W5+Y5+AA5+AC5+AE5)</f>
        <v>3</v>
      </c>
      <c r="AH5" s="147">
        <f>IF(F5="wo","wo",+T5+V5+X5+Z5+AB5+AD5+AF5)</f>
        <v>0</v>
      </c>
      <c r="AI5" s="148">
        <f>IF(E5="",0,IF(E5="wo",0,IF(F5="wo",2,IF(AG5=AH5,0,IF(AG5&gt;AH5,2,1)))))</f>
        <v>2</v>
      </c>
      <c r="AJ5" s="148">
        <f>IF(F5="",0,IF(F5="wo",0,IF(E5="wo",2,IF(AH5=AG5,0,IF(AH5&gt;AG5,2,1)))))</f>
        <v>1</v>
      </c>
      <c r="AK5" s="149">
        <f>IF(E5="","",IF(E5="wo",0,IF(F5="wo",0,IF(E5=F5,"ERROR",IF(E5&gt;F5,F5,-1*E5)))))</f>
        <v>8</v>
      </c>
      <c r="AL5" s="149">
        <f>IF(G5="","",IF(G5="wo",0,IF(H5="wo",0,IF(G5=H5,"ERROR",IF(G5&gt;H5,H5,-1*G5)))))</f>
        <v>5</v>
      </c>
      <c r="AM5" s="149">
        <f>IF(I5="","",IF(I5="wo",0,IF(J5="wo",0,IF(I5=J5,"ERROR",IF(I5&gt;J5,J5,-1*I5)))))</f>
        <v>3</v>
      </c>
      <c r="AN5" s="149" t="str">
        <f>IF(K5="","",IF(K5="wo",0,IF(L5="wo",0,IF(K5=L5,"ERROR",IF(K5&gt;L5,L5,-1*K5)))))</f>
        <v/>
      </c>
      <c r="AO5" s="149" t="str">
        <f>IF(M5="","",IF(M5="wo",0,IF(N5="wo",0,IF(M5=N5,"ERROR",IF(M5&gt;N5,N5,-1*M5)))))</f>
        <v/>
      </c>
      <c r="AP5" s="149" t="str">
        <f>IF(O5="","",IF(O5="wo",0,IF(P5="wo",0,IF(O5=P5,"ERROR",IF(O5&gt;P5,P5,-1*O5)))))</f>
        <v/>
      </c>
      <c r="AQ5" s="149" t="str">
        <f>IF(Q5="","",IF(Q5="wo",0,IF(R5="wo",0,IF(Q5=R5,"ERROR",IF(Q5&gt;R5,R5,-1*Q5)))))</f>
        <v/>
      </c>
      <c r="AR5" s="150" t="str">
        <f>CONCATENATE(AG5," - ",AH5)</f>
        <v>3 - 0</v>
      </c>
      <c r="AS5" s="151" t="str">
        <f>IF(E5="","",(IF(K5="",AK5&amp;","&amp;AL5&amp;","&amp;AM5,IF(M5="",AK5&amp;","&amp;AL5&amp;","&amp;AM5&amp;","&amp;AN5,IF(O5="",AK5&amp;","&amp;AL5&amp;","&amp;AM5&amp;","&amp;AN5&amp;","&amp;AO5,IF(Q5="",AK5&amp;","&amp;AL5&amp;","&amp;AM5&amp;","&amp;AN5&amp;","&amp;AO5&amp;","&amp;AP5,AK5&amp;","&amp;AL5&amp;","&amp;AM5&amp;","&amp;AN5&amp;","&amp;AO5&amp;","&amp;AP5&amp;","&amp;AQ5))))))</f>
        <v>8,5,3</v>
      </c>
      <c r="AT5" s="152">
        <f>IF(F5="",0,IF(F5="wo",0,IF(E5="wo",2,IF(AH5=AG5,0,IF(AH5&gt;AG5,2,1)))))</f>
        <v>1</v>
      </c>
      <c r="AU5" s="152">
        <f>IF(E5="",0,IF(E5="wo",0,IF(F5="wo",2,IF(AG5=AH5,0,IF(AG5&gt;AH5,2,1)))))</f>
        <v>2</v>
      </c>
      <c r="AV5" s="149">
        <f>IF(F5="","",IF(F5="wo",0,IF(E5="wo",0,IF(F5=E5,"ERROR",IF(F5&gt;E5,E5,-1*F5)))))</f>
        <v>-8</v>
      </c>
      <c r="AW5" s="149">
        <f>IF(H5="","",IF(H5="wo",0,IF(G5="wo",0,IF(H5=G5,"ERROR",IF(H5&gt;G5,G5,-1*H5)))))</f>
        <v>-5</v>
      </c>
      <c r="AX5" s="149">
        <f>IF(J5="","",IF(J5="wo",0,IF(I5="wo",0,IF(J5=I5,"ERROR",IF(J5&gt;I5,I5,-1*J5)))))</f>
        <v>-3</v>
      </c>
      <c r="AY5" s="149" t="str">
        <f>IF(L5="","",IF(L5="wo",0,IF(K5="wo",0,IF(L5=K5,"ERROR",IF(L5&gt;K5,K5,-1*L5)))))</f>
        <v/>
      </c>
      <c r="AZ5" s="149" t="str">
        <f>IF(N5="","",IF(N5="wo",0,IF(M5="wo",0,IF(N5=M5,"ERROR",IF(N5&gt;M5,M5,-1*N5)))))</f>
        <v/>
      </c>
      <c r="BA5" s="149" t="str">
        <f>IF(P5="","",IF(P5="wo",0,IF(O5="wo",0,IF(P5=O5,"ERROR",IF(P5&gt;O5,O5,-1*P5)))))</f>
        <v/>
      </c>
      <c r="BB5" s="149" t="str">
        <f>IF(R5="","",IF(R5="wo",0,IF(Q5="wo",0,IF(R5=Q5,"ERROR",IF(R5&gt;Q5,Q5,-1*R5)))))</f>
        <v/>
      </c>
      <c r="BC5" s="150" t="str">
        <f>CONCATENATE(AH5," - ",AG5)</f>
        <v>0 - 3</v>
      </c>
      <c r="BD5" s="151" t="str">
        <f>IF(E5="","",(IF(K5="",AV5&amp;","&amp;AW5&amp;","&amp;AX5,IF(M5="",AV5&amp;","&amp;AW5&amp;","&amp;AX5&amp;","&amp;AY5,IF(O5="",AV5&amp;","&amp;AW5&amp;","&amp;AX5&amp;","&amp;AY5&amp;","&amp;AZ5,IF(Q5="",AV5&amp;","&amp;AW5&amp;","&amp;AX5&amp;","&amp;AY5&amp;","&amp;AZ5&amp;","&amp;BA5,AV5&amp;","&amp;AW5&amp;","&amp;AX5&amp;","&amp;AY5&amp;","&amp;AZ5&amp;","&amp;BA5&amp;","&amp;BB5))))))</f>
        <v>-8,-5,-3</v>
      </c>
      <c r="BE5" s="153">
        <f>SUMIF(C5:C32,1,AI5:AI32)+SUMIF(D5:D32,1,AJ5:AJ32)</f>
        <v>14</v>
      </c>
      <c r="BF5" s="153">
        <f>IF(BE5&lt;&gt;0,RANK(BE5,BE5:BE20),"")</f>
        <v>1</v>
      </c>
      <c r="BG5" s="154" t="e">
        <f>SUMIF(A5:A12,C5,B5:B12)</f>
        <v>#REF!</v>
      </c>
      <c r="BH5" s="155" t="e">
        <f>SUMIF(A5:A12,D5,B5:B12)</f>
        <v>#REF!</v>
      </c>
      <c r="BI5" s="132" t="e">
        <f>1+#REF!</f>
        <v>#REF!</v>
      </c>
      <c r="BJ5" s="156" t="e">
        <f>1*#REF!+1</f>
        <v>#REF!</v>
      </c>
      <c r="BK5" s="157">
        <v>1</v>
      </c>
      <c r="BL5" s="158" t="str">
        <f t="shared" ref="BL5:BL32" si="0">CONCATENATE(C5," ","-"," ",D5)</f>
        <v>2 - 6</v>
      </c>
      <c r="BM5" s="159" t="s">
        <v>87</v>
      </c>
      <c r="BN5" s="160" t="s">
        <v>91</v>
      </c>
      <c r="BO5" s="161">
        <v>5</v>
      </c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8"/>
      <c r="CX5" s="138"/>
    </row>
    <row r="6" spans="1:102" ht="12" hidden="1" customHeight="1" outlineLevel="1" x14ac:dyDescent="0.2">
      <c r="A6" s="139">
        <v>2</v>
      </c>
      <c r="B6" s="140" t="e">
        <f>IF(#REF!="","",VLOOKUP(#REF!,'[1]Посев групп - Д'!B:AM,6,FALSE))</f>
        <v>#REF!</v>
      </c>
      <c r="C6" s="141">
        <v>3</v>
      </c>
      <c r="D6" s="141">
        <v>5</v>
      </c>
      <c r="E6" s="142">
        <v>8</v>
      </c>
      <c r="F6" s="143">
        <v>11</v>
      </c>
      <c r="G6" s="144">
        <v>7</v>
      </c>
      <c r="H6" s="145">
        <v>11</v>
      </c>
      <c r="I6" s="142">
        <v>8</v>
      </c>
      <c r="J6" s="143">
        <v>11</v>
      </c>
      <c r="K6" s="144"/>
      <c r="L6" s="145"/>
      <c r="M6" s="142"/>
      <c r="N6" s="143"/>
      <c r="O6" s="144"/>
      <c r="P6" s="145"/>
      <c r="Q6" s="142"/>
      <c r="R6" s="143"/>
      <c r="S6" s="146">
        <f t="shared" ref="S6:S32" si="1">IF(E6="wo",0,IF(F6="wo",1,IF(E6&gt;F6,1,0)))</f>
        <v>0</v>
      </c>
      <c r="T6" s="146">
        <f t="shared" ref="T6:T32" si="2">IF(E6="wo",1,IF(F6="wo",0,IF(F6&gt;E6,1,0)))</f>
        <v>1</v>
      </c>
      <c r="U6" s="146">
        <f t="shared" ref="U6:U32" si="3">IF(G6="wo",0,IF(H6="wo",1,IF(G6&gt;H6,1,0)))</f>
        <v>0</v>
      </c>
      <c r="V6" s="146">
        <f t="shared" ref="V6:V32" si="4">IF(G6="wo",1,IF(H6="wo",0,IF(H6&gt;G6,1,0)))</f>
        <v>1</v>
      </c>
      <c r="W6" s="146">
        <f t="shared" ref="W6:W32" si="5">IF(I6="wo",0,IF(J6="wo",1,IF(I6&gt;J6,1,0)))</f>
        <v>0</v>
      </c>
      <c r="X6" s="146">
        <f t="shared" ref="X6:X32" si="6">IF(I6="wo",1,IF(J6="wo",0,IF(J6&gt;I6,1,0)))</f>
        <v>1</v>
      </c>
      <c r="Y6" s="146">
        <f t="shared" ref="Y6:Y32" si="7">IF(K6="wo",0,IF(L6="wo",1,IF(K6&gt;L6,1,0)))</f>
        <v>0</v>
      </c>
      <c r="Z6" s="146">
        <f t="shared" ref="Z6:Z32" si="8">IF(K6="wo",1,IF(L6="wo",0,IF(L6&gt;K6,1,0)))</f>
        <v>0</v>
      </c>
      <c r="AA6" s="146">
        <f t="shared" ref="AA6:AA32" si="9">IF(M6="wo",0,IF(N6="wo",1,IF(M6&gt;N6,1,0)))</f>
        <v>0</v>
      </c>
      <c r="AB6" s="146">
        <f t="shared" ref="AB6:AB32" si="10">IF(M6="wo",1,IF(N6="wo",0,IF(N6&gt;M6,1,0)))</f>
        <v>0</v>
      </c>
      <c r="AC6" s="146">
        <f t="shared" ref="AC6:AC32" si="11">IF(O6="wo",0,IF(P6="wo",1,IF(O6&gt;P6,1,0)))</f>
        <v>0</v>
      </c>
      <c r="AD6" s="146">
        <f t="shared" ref="AD6:AD32" si="12">IF(O6="wo",1,IF(P6="wo",0,IF(P6&gt;O6,1,0)))</f>
        <v>0</v>
      </c>
      <c r="AE6" s="146">
        <f t="shared" ref="AE6:AE32" si="13">IF(Q6="wo",0,IF(R6="wo",1,IF(Q6&gt;R6,1,0)))</f>
        <v>0</v>
      </c>
      <c r="AF6" s="146">
        <f t="shared" ref="AF6:AF32" si="14">IF(Q6="wo",1,IF(R6="wo",0,IF(R6&gt;Q6,1,0)))</f>
        <v>0</v>
      </c>
      <c r="AG6" s="147">
        <f t="shared" ref="AG6:AH32" si="15">IF(E6="wo","wo",+S6+U6+W6+Y6+AA6+AC6+AE6)</f>
        <v>0</v>
      </c>
      <c r="AH6" s="147">
        <f t="shared" si="15"/>
        <v>3</v>
      </c>
      <c r="AI6" s="148">
        <f t="shared" ref="AI6:AI32" si="16">IF(E6="",0,IF(E6="wo",0,IF(F6="wo",2,IF(AG6=AH6,0,IF(AG6&gt;AH6,2,1)))))</f>
        <v>1</v>
      </c>
      <c r="AJ6" s="148">
        <f t="shared" ref="AJ6:AJ32" si="17">IF(F6="",0,IF(F6="wo",0,IF(E6="wo",2,IF(AH6=AG6,0,IF(AH6&gt;AG6,2,1)))))</f>
        <v>2</v>
      </c>
      <c r="AK6" s="149">
        <f t="shared" ref="AK6:AK32" si="18">IF(E6="","",IF(E6="wo",0,IF(F6="wo",0,IF(E6=F6,"ERROR",IF(E6&gt;F6,F6,-1*E6)))))</f>
        <v>-8</v>
      </c>
      <c r="AL6" s="149">
        <f t="shared" ref="AL6:AL32" si="19">IF(G6="","",IF(G6="wo",0,IF(H6="wo",0,IF(G6=H6,"ERROR",IF(G6&gt;H6,H6,-1*G6)))))</f>
        <v>-7</v>
      </c>
      <c r="AM6" s="149">
        <f t="shared" ref="AM6:AM32" si="20">IF(I6="","",IF(I6="wo",0,IF(J6="wo",0,IF(I6=J6,"ERROR",IF(I6&gt;J6,J6,-1*I6)))))</f>
        <v>-8</v>
      </c>
      <c r="AN6" s="149" t="str">
        <f t="shared" ref="AN6:AN32" si="21">IF(K6="","",IF(K6="wo",0,IF(L6="wo",0,IF(K6=L6,"ERROR",IF(K6&gt;L6,L6,-1*K6)))))</f>
        <v/>
      </c>
      <c r="AO6" s="149" t="str">
        <f t="shared" ref="AO6:AO32" si="22">IF(M6="","",IF(M6="wo",0,IF(N6="wo",0,IF(M6=N6,"ERROR",IF(M6&gt;N6,N6,-1*M6)))))</f>
        <v/>
      </c>
      <c r="AP6" s="149" t="str">
        <f t="shared" ref="AP6:AP32" si="23">IF(O6="","",IF(O6="wo",0,IF(P6="wo",0,IF(O6=P6,"ERROR",IF(O6&gt;P6,P6,-1*O6)))))</f>
        <v/>
      </c>
      <c r="AQ6" s="149" t="str">
        <f t="shared" ref="AQ6:AQ32" si="24">IF(Q6="","",IF(Q6="wo",0,IF(R6="wo",0,IF(Q6=R6,"ERROR",IF(Q6&gt;R6,R6,-1*Q6)))))</f>
        <v/>
      </c>
      <c r="AR6" s="150" t="str">
        <f t="shared" ref="AR6:AR32" si="25">CONCATENATE(AG6," - ",AH6)</f>
        <v>0 - 3</v>
      </c>
      <c r="AS6" s="151" t="str">
        <f t="shared" ref="AS6:AS32" si="26">IF(E6="","",(IF(K6="",AK6&amp;","&amp;AL6&amp;","&amp;AM6,IF(M6="",AK6&amp;","&amp;AL6&amp;","&amp;AM6&amp;","&amp;AN6,IF(O6="",AK6&amp;","&amp;AL6&amp;","&amp;AM6&amp;","&amp;AN6&amp;","&amp;AO6,IF(Q6="",AK6&amp;","&amp;AL6&amp;","&amp;AM6&amp;","&amp;AN6&amp;","&amp;AO6&amp;","&amp;AP6,AK6&amp;","&amp;AL6&amp;","&amp;AM6&amp;","&amp;AN6&amp;","&amp;AO6&amp;","&amp;AP6&amp;","&amp;AQ6))))))</f>
        <v>-8,-7,-8</v>
      </c>
      <c r="AT6" s="152">
        <f t="shared" ref="AT6:AT32" si="27">IF(F6="",0,IF(F6="wo",0,IF(E6="wo",2,IF(AH6=AG6,0,IF(AH6&gt;AG6,2,1)))))</f>
        <v>2</v>
      </c>
      <c r="AU6" s="152">
        <f t="shared" ref="AU6:AU32" si="28">IF(E6="",0,IF(E6="wo",0,IF(F6="wo",2,IF(AG6=AH6,0,IF(AG6&gt;AH6,2,1)))))</f>
        <v>1</v>
      </c>
      <c r="AV6" s="149">
        <f t="shared" ref="AV6:AV32" si="29">IF(F6="","",IF(F6="wo",0,IF(E6="wo",0,IF(F6=E6,"ERROR",IF(F6&gt;E6,E6,-1*F6)))))</f>
        <v>8</v>
      </c>
      <c r="AW6" s="149">
        <f t="shared" ref="AW6:AW32" si="30">IF(H6="","",IF(H6="wo",0,IF(G6="wo",0,IF(H6=G6,"ERROR",IF(H6&gt;G6,G6,-1*H6)))))</f>
        <v>7</v>
      </c>
      <c r="AX6" s="149">
        <f t="shared" ref="AX6:AX32" si="31">IF(J6="","",IF(J6="wo",0,IF(I6="wo",0,IF(J6=I6,"ERROR",IF(J6&gt;I6,I6,-1*J6)))))</f>
        <v>8</v>
      </c>
      <c r="AY6" s="149" t="str">
        <f t="shared" ref="AY6:AY32" si="32">IF(L6="","",IF(L6="wo",0,IF(K6="wo",0,IF(L6=K6,"ERROR",IF(L6&gt;K6,K6,-1*L6)))))</f>
        <v/>
      </c>
      <c r="AZ6" s="149" t="str">
        <f t="shared" ref="AZ6:AZ32" si="33">IF(N6="","",IF(N6="wo",0,IF(M6="wo",0,IF(N6=M6,"ERROR",IF(N6&gt;M6,M6,-1*N6)))))</f>
        <v/>
      </c>
      <c r="BA6" s="149" t="str">
        <f t="shared" ref="BA6:BA32" si="34">IF(P6="","",IF(P6="wo",0,IF(O6="wo",0,IF(P6=O6,"ERROR",IF(P6&gt;O6,O6,-1*P6)))))</f>
        <v/>
      </c>
      <c r="BB6" s="149" t="str">
        <f t="shared" ref="BB6:BB32" si="35">IF(R6="","",IF(R6="wo",0,IF(Q6="wo",0,IF(R6=Q6,"ERROR",IF(R6&gt;Q6,Q6,-1*R6)))))</f>
        <v/>
      </c>
      <c r="BC6" s="150" t="str">
        <f t="shared" ref="BC6:BC32" si="36">CONCATENATE(AH6," - ",AG6)</f>
        <v>3 - 0</v>
      </c>
      <c r="BD6" s="151" t="str">
        <f t="shared" ref="BD6:BD32" si="37">IF(E6="","",(IF(K6="",AV6&amp;","&amp;AW6&amp;","&amp;AX6,IF(M6="",AV6&amp;","&amp;AW6&amp;","&amp;AX6&amp;","&amp;AY6,IF(O6="",AV6&amp;","&amp;AW6&amp;","&amp;AX6&amp;","&amp;AY6&amp;","&amp;AZ6,IF(Q6="",AV6&amp;","&amp;AW6&amp;","&amp;AX6&amp;","&amp;AY6&amp;","&amp;AZ6&amp;","&amp;BA6,AV6&amp;","&amp;AW6&amp;","&amp;AX6&amp;","&amp;AY6&amp;","&amp;AZ6&amp;","&amp;BA6&amp;","&amp;BB6))))))</f>
        <v>8,7,8</v>
      </c>
      <c r="BE6" s="162"/>
      <c r="BF6" s="163"/>
      <c r="BG6" s="154" t="e">
        <f>SUMIF(A5:A12,C6,B5:B12)</f>
        <v>#REF!</v>
      </c>
      <c r="BH6" s="155" t="e">
        <f>SUMIF(A5:A12,D6,B5:B12)</f>
        <v>#REF!</v>
      </c>
      <c r="BI6" s="132" t="e">
        <f>1+#REF!</f>
        <v>#REF!</v>
      </c>
      <c r="BJ6" s="156" t="e">
        <f>1+BJ5</f>
        <v>#REF!</v>
      </c>
      <c r="BK6" s="157">
        <v>1</v>
      </c>
      <c r="BL6" s="158" t="str">
        <f t="shared" si="0"/>
        <v>3 - 5</v>
      </c>
      <c r="BM6" s="159" t="s">
        <v>87</v>
      </c>
      <c r="BN6" s="160" t="s">
        <v>91</v>
      </c>
      <c r="BO6" s="161">
        <v>6</v>
      </c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</row>
    <row r="7" spans="1:102" ht="12" hidden="1" customHeight="1" outlineLevel="1" x14ac:dyDescent="0.2">
      <c r="A7" s="139">
        <v>3</v>
      </c>
      <c r="B7" s="140" t="e">
        <f>IF(#REF!="","",VLOOKUP(#REF!,'[1]Посев групп - Д'!B:AM,10,FALSE))</f>
        <v>#REF!</v>
      </c>
      <c r="C7" s="141">
        <v>1</v>
      </c>
      <c r="D7" s="141">
        <v>7</v>
      </c>
      <c r="E7" s="142">
        <v>11</v>
      </c>
      <c r="F7" s="143">
        <v>7</v>
      </c>
      <c r="G7" s="144">
        <v>11</v>
      </c>
      <c r="H7" s="145">
        <v>8</v>
      </c>
      <c r="I7" s="142">
        <v>11</v>
      </c>
      <c r="J7" s="143">
        <v>6</v>
      </c>
      <c r="K7" s="144"/>
      <c r="L7" s="145"/>
      <c r="M7" s="142"/>
      <c r="N7" s="143"/>
      <c r="O7" s="144"/>
      <c r="P7" s="145"/>
      <c r="Q7" s="142"/>
      <c r="R7" s="143"/>
      <c r="S7" s="146">
        <f t="shared" si="1"/>
        <v>1</v>
      </c>
      <c r="T7" s="146">
        <f t="shared" si="2"/>
        <v>0</v>
      </c>
      <c r="U7" s="146">
        <f t="shared" si="3"/>
        <v>1</v>
      </c>
      <c r="V7" s="146">
        <f t="shared" si="4"/>
        <v>0</v>
      </c>
      <c r="W7" s="146">
        <f t="shared" si="5"/>
        <v>1</v>
      </c>
      <c r="X7" s="146">
        <f t="shared" si="6"/>
        <v>0</v>
      </c>
      <c r="Y7" s="146">
        <f t="shared" si="7"/>
        <v>0</v>
      </c>
      <c r="Z7" s="146">
        <f t="shared" si="8"/>
        <v>0</v>
      </c>
      <c r="AA7" s="146">
        <f t="shared" si="9"/>
        <v>0</v>
      </c>
      <c r="AB7" s="146">
        <f t="shared" si="10"/>
        <v>0</v>
      </c>
      <c r="AC7" s="146">
        <f t="shared" si="11"/>
        <v>0</v>
      </c>
      <c r="AD7" s="146">
        <f t="shared" si="12"/>
        <v>0</v>
      </c>
      <c r="AE7" s="146">
        <f t="shared" si="13"/>
        <v>0</v>
      </c>
      <c r="AF7" s="146">
        <f t="shared" si="14"/>
        <v>0</v>
      </c>
      <c r="AG7" s="147">
        <f t="shared" si="15"/>
        <v>3</v>
      </c>
      <c r="AH7" s="147">
        <f t="shared" si="15"/>
        <v>0</v>
      </c>
      <c r="AI7" s="148">
        <f t="shared" si="16"/>
        <v>2</v>
      </c>
      <c r="AJ7" s="148">
        <f t="shared" si="17"/>
        <v>1</v>
      </c>
      <c r="AK7" s="149">
        <f t="shared" si="18"/>
        <v>7</v>
      </c>
      <c r="AL7" s="149">
        <f t="shared" si="19"/>
        <v>8</v>
      </c>
      <c r="AM7" s="149">
        <f t="shared" si="20"/>
        <v>6</v>
      </c>
      <c r="AN7" s="149" t="str">
        <f t="shared" si="21"/>
        <v/>
      </c>
      <c r="AO7" s="149" t="str">
        <f t="shared" si="22"/>
        <v/>
      </c>
      <c r="AP7" s="149" t="str">
        <f t="shared" si="23"/>
        <v/>
      </c>
      <c r="AQ7" s="149" t="str">
        <f t="shared" si="24"/>
        <v/>
      </c>
      <c r="AR7" s="150" t="str">
        <f t="shared" si="25"/>
        <v>3 - 0</v>
      </c>
      <c r="AS7" s="151" t="str">
        <f t="shared" si="26"/>
        <v>7,8,6</v>
      </c>
      <c r="AT7" s="152">
        <f t="shared" si="27"/>
        <v>1</v>
      </c>
      <c r="AU7" s="152">
        <f t="shared" si="28"/>
        <v>2</v>
      </c>
      <c r="AV7" s="149">
        <f t="shared" si="29"/>
        <v>-7</v>
      </c>
      <c r="AW7" s="149">
        <f t="shared" si="30"/>
        <v>-8</v>
      </c>
      <c r="AX7" s="149">
        <f t="shared" si="31"/>
        <v>-6</v>
      </c>
      <c r="AY7" s="149" t="str">
        <f t="shared" si="32"/>
        <v/>
      </c>
      <c r="AZ7" s="149" t="str">
        <f t="shared" si="33"/>
        <v/>
      </c>
      <c r="BA7" s="149" t="str">
        <f t="shared" si="34"/>
        <v/>
      </c>
      <c r="BB7" s="149" t="str">
        <f t="shared" si="35"/>
        <v/>
      </c>
      <c r="BC7" s="150" t="str">
        <f t="shared" si="36"/>
        <v>0 - 3</v>
      </c>
      <c r="BD7" s="151" t="str">
        <f t="shared" si="37"/>
        <v>-7,-8,-6</v>
      </c>
      <c r="BE7" s="153">
        <f>SUMIF(C5:C32,2,AI5:AI32)+SUMIF(D5:D32,2,AJ5:AJ32)</f>
        <v>11</v>
      </c>
      <c r="BF7" s="153">
        <f>IF(BE7&lt;&gt;0,RANK(BE7,BE5:BE20),"")</f>
        <v>3</v>
      </c>
      <c r="BG7" s="154" t="e">
        <f>SUMIF(A5:A12,C7,B5:B12)</f>
        <v>#REF!</v>
      </c>
      <c r="BH7" s="155" t="e">
        <f>SUMIF(A5:A12,D7,B5:B12)</f>
        <v>#REF!</v>
      </c>
      <c r="BI7" s="132" t="e">
        <f>1+#REF!</f>
        <v>#REF!</v>
      </c>
      <c r="BJ7" s="156" t="e">
        <f t="shared" ref="BJ7:BJ32" si="38">1+BJ6</f>
        <v>#REF!</v>
      </c>
      <c r="BK7" s="157">
        <v>1</v>
      </c>
      <c r="BL7" s="158" t="str">
        <f t="shared" si="0"/>
        <v>1 - 7</v>
      </c>
      <c r="BM7" s="159" t="s">
        <v>87</v>
      </c>
      <c r="BN7" s="160" t="s">
        <v>91</v>
      </c>
      <c r="BO7" s="161">
        <v>7</v>
      </c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</row>
    <row r="8" spans="1:102" ht="12" hidden="1" customHeight="1" outlineLevel="1" x14ac:dyDescent="0.2">
      <c r="A8" s="139">
        <v>4</v>
      </c>
      <c r="B8" s="140" t="e">
        <f>IF(#REF!="","",VLOOKUP(#REF!,'[1]Посев групп - Д'!B:AM,14,FALSE))</f>
        <v>#REF!</v>
      </c>
      <c r="C8" s="141">
        <v>4</v>
      </c>
      <c r="D8" s="141">
        <v>8</v>
      </c>
      <c r="E8" s="142">
        <v>11</v>
      </c>
      <c r="F8" s="143">
        <v>6</v>
      </c>
      <c r="G8" s="144">
        <v>10</v>
      </c>
      <c r="H8" s="145">
        <v>12</v>
      </c>
      <c r="I8" s="142">
        <v>11</v>
      </c>
      <c r="J8" s="143">
        <v>9</v>
      </c>
      <c r="K8" s="144">
        <v>11</v>
      </c>
      <c r="L8" s="145">
        <v>3</v>
      </c>
      <c r="M8" s="142"/>
      <c r="N8" s="143"/>
      <c r="O8" s="144"/>
      <c r="P8" s="145"/>
      <c r="Q8" s="142"/>
      <c r="R8" s="143"/>
      <c r="S8" s="146">
        <f t="shared" si="1"/>
        <v>1</v>
      </c>
      <c r="T8" s="146">
        <f t="shared" si="2"/>
        <v>0</v>
      </c>
      <c r="U8" s="146">
        <f t="shared" si="3"/>
        <v>0</v>
      </c>
      <c r="V8" s="146">
        <f t="shared" si="4"/>
        <v>1</v>
      </c>
      <c r="W8" s="146">
        <f t="shared" si="5"/>
        <v>1</v>
      </c>
      <c r="X8" s="146">
        <f t="shared" si="6"/>
        <v>0</v>
      </c>
      <c r="Y8" s="146">
        <f t="shared" si="7"/>
        <v>1</v>
      </c>
      <c r="Z8" s="146">
        <f t="shared" si="8"/>
        <v>0</v>
      </c>
      <c r="AA8" s="146">
        <f t="shared" si="9"/>
        <v>0</v>
      </c>
      <c r="AB8" s="146">
        <f t="shared" si="10"/>
        <v>0</v>
      </c>
      <c r="AC8" s="146">
        <f t="shared" si="11"/>
        <v>0</v>
      </c>
      <c r="AD8" s="146">
        <f t="shared" si="12"/>
        <v>0</v>
      </c>
      <c r="AE8" s="146">
        <f t="shared" si="13"/>
        <v>0</v>
      </c>
      <c r="AF8" s="146">
        <f t="shared" si="14"/>
        <v>0</v>
      </c>
      <c r="AG8" s="147">
        <f t="shared" si="15"/>
        <v>3</v>
      </c>
      <c r="AH8" s="147">
        <f t="shared" si="15"/>
        <v>1</v>
      </c>
      <c r="AI8" s="148">
        <f t="shared" si="16"/>
        <v>2</v>
      </c>
      <c r="AJ8" s="148">
        <f t="shared" si="17"/>
        <v>1</v>
      </c>
      <c r="AK8" s="149">
        <f t="shared" si="18"/>
        <v>6</v>
      </c>
      <c r="AL8" s="149">
        <f t="shared" si="19"/>
        <v>-10</v>
      </c>
      <c r="AM8" s="149">
        <f t="shared" si="20"/>
        <v>9</v>
      </c>
      <c r="AN8" s="149">
        <f t="shared" si="21"/>
        <v>3</v>
      </c>
      <c r="AO8" s="149" t="str">
        <f t="shared" si="22"/>
        <v/>
      </c>
      <c r="AP8" s="149" t="str">
        <f t="shared" si="23"/>
        <v/>
      </c>
      <c r="AQ8" s="149" t="str">
        <f t="shared" si="24"/>
        <v/>
      </c>
      <c r="AR8" s="150" t="str">
        <f t="shared" si="25"/>
        <v>3 - 1</v>
      </c>
      <c r="AS8" s="151" t="str">
        <f t="shared" si="26"/>
        <v>6,-10,9,3</v>
      </c>
      <c r="AT8" s="152">
        <f t="shared" si="27"/>
        <v>1</v>
      </c>
      <c r="AU8" s="152">
        <f t="shared" si="28"/>
        <v>2</v>
      </c>
      <c r="AV8" s="149">
        <f t="shared" si="29"/>
        <v>-6</v>
      </c>
      <c r="AW8" s="149">
        <f t="shared" si="30"/>
        <v>10</v>
      </c>
      <c r="AX8" s="149">
        <f t="shared" si="31"/>
        <v>-9</v>
      </c>
      <c r="AY8" s="149">
        <f t="shared" si="32"/>
        <v>-3</v>
      </c>
      <c r="AZ8" s="149" t="str">
        <f t="shared" si="33"/>
        <v/>
      </c>
      <c r="BA8" s="149" t="str">
        <f t="shared" si="34"/>
        <v/>
      </c>
      <c r="BB8" s="149" t="str">
        <f t="shared" si="35"/>
        <v/>
      </c>
      <c r="BC8" s="150" t="str">
        <f t="shared" si="36"/>
        <v>1 - 3</v>
      </c>
      <c r="BD8" s="151" t="str">
        <f t="shared" si="37"/>
        <v>-6,10,-9,-3</v>
      </c>
      <c r="BE8" s="162"/>
      <c r="BF8" s="163"/>
      <c r="BG8" s="154" t="e">
        <f>SUMIF(A5:A12,C8,B5:B12)</f>
        <v>#REF!</v>
      </c>
      <c r="BH8" s="155" t="e">
        <f>SUMIF(A5:A12,D8,B5:B12)</f>
        <v>#REF!</v>
      </c>
      <c r="BI8" s="132" t="e">
        <f>1+#REF!</f>
        <v>#REF!</v>
      </c>
      <c r="BJ8" s="156" t="e">
        <f t="shared" si="38"/>
        <v>#REF!</v>
      </c>
      <c r="BK8" s="157">
        <v>1</v>
      </c>
      <c r="BL8" s="158" t="str">
        <f t="shared" si="0"/>
        <v>4 - 8</v>
      </c>
      <c r="BM8" s="159" t="s">
        <v>87</v>
      </c>
      <c r="BN8" s="160" t="s">
        <v>91</v>
      </c>
      <c r="BO8" s="161">
        <v>8</v>
      </c>
      <c r="BP8" s="339" t="str">
        <f>C4</f>
        <v>Девушки. 2007г.р. Предварительные игры. Группа 1</v>
      </c>
      <c r="BQ8" s="339"/>
      <c r="BR8" s="339"/>
      <c r="BS8" s="339"/>
      <c r="BT8" s="339"/>
      <c r="BU8" s="339"/>
      <c r="BV8" s="339"/>
      <c r="BW8" s="339"/>
      <c r="BX8" s="339"/>
      <c r="BY8" s="339"/>
      <c r="BZ8" s="339"/>
      <c r="CA8" s="339"/>
      <c r="CB8" s="339"/>
      <c r="CC8" s="339"/>
      <c r="CD8" s="339"/>
      <c r="CE8" s="339"/>
      <c r="CF8" s="339"/>
      <c r="CG8" s="339"/>
      <c r="CH8" s="339"/>
      <c r="CI8" s="339"/>
      <c r="CJ8" s="339"/>
      <c r="CK8" s="339"/>
      <c r="CL8" s="339"/>
      <c r="CM8" s="339"/>
      <c r="CN8" s="339"/>
      <c r="CO8" s="339"/>
      <c r="CP8" s="339"/>
      <c r="CQ8" s="339"/>
      <c r="CR8" s="339"/>
      <c r="CS8" s="339"/>
      <c r="CT8" s="339"/>
      <c r="CU8" s="339"/>
      <c r="CV8" s="339"/>
      <c r="CW8" s="339"/>
      <c r="CX8" s="339"/>
    </row>
    <row r="9" spans="1:102" ht="12" hidden="1" customHeight="1" outlineLevel="1" collapsed="1" x14ac:dyDescent="0.2">
      <c r="A9" s="139">
        <v>5</v>
      </c>
      <c r="B9" s="140" t="e">
        <f>IF(#REF!="","",VLOOKUP(#REF!,'[1]Посев групп - Д'!B:AO,18,FALSE))</f>
        <v>#REF!</v>
      </c>
      <c r="C9" s="141">
        <v>2</v>
      </c>
      <c r="D9" s="141">
        <v>5</v>
      </c>
      <c r="E9" s="142">
        <v>4</v>
      </c>
      <c r="F9" s="143">
        <v>11</v>
      </c>
      <c r="G9" s="144">
        <v>13</v>
      </c>
      <c r="H9" s="145">
        <v>11</v>
      </c>
      <c r="I9" s="142">
        <v>11</v>
      </c>
      <c r="J9" s="143">
        <v>7</v>
      </c>
      <c r="K9" s="144">
        <v>5</v>
      </c>
      <c r="L9" s="145">
        <v>11</v>
      </c>
      <c r="M9" s="142">
        <v>3</v>
      </c>
      <c r="N9" s="143">
        <v>11</v>
      </c>
      <c r="O9" s="144"/>
      <c r="P9" s="145"/>
      <c r="Q9" s="142"/>
      <c r="R9" s="143"/>
      <c r="S9" s="146">
        <f t="shared" si="1"/>
        <v>0</v>
      </c>
      <c r="T9" s="146">
        <f t="shared" si="2"/>
        <v>1</v>
      </c>
      <c r="U9" s="146">
        <f t="shared" si="3"/>
        <v>1</v>
      </c>
      <c r="V9" s="146">
        <f t="shared" si="4"/>
        <v>0</v>
      </c>
      <c r="W9" s="146">
        <f t="shared" si="5"/>
        <v>1</v>
      </c>
      <c r="X9" s="146">
        <f t="shared" si="6"/>
        <v>0</v>
      </c>
      <c r="Y9" s="146">
        <f t="shared" si="7"/>
        <v>0</v>
      </c>
      <c r="Z9" s="146">
        <f t="shared" si="8"/>
        <v>1</v>
      </c>
      <c r="AA9" s="146">
        <f t="shared" si="9"/>
        <v>0</v>
      </c>
      <c r="AB9" s="146">
        <f t="shared" si="10"/>
        <v>1</v>
      </c>
      <c r="AC9" s="146">
        <f t="shared" si="11"/>
        <v>0</v>
      </c>
      <c r="AD9" s="146">
        <f t="shared" si="12"/>
        <v>0</v>
      </c>
      <c r="AE9" s="146">
        <f t="shared" si="13"/>
        <v>0</v>
      </c>
      <c r="AF9" s="146">
        <f t="shared" si="14"/>
        <v>0</v>
      </c>
      <c r="AG9" s="147">
        <f t="shared" si="15"/>
        <v>2</v>
      </c>
      <c r="AH9" s="147">
        <f t="shared" si="15"/>
        <v>3</v>
      </c>
      <c r="AI9" s="148">
        <f t="shared" si="16"/>
        <v>1</v>
      </c>
      <c r="AJ9" s="148">
        <f t="shared" si="17"/>
        <v>2</v>
      </c>
      <c r="AK9" s="149">
        <f t="shared" si="18"/>
        <v>-4</v>
      </c>
      <c r="AL9" s="149">
        <f t="shared" si="19"/>
        <v>11</v>
      </c>
      <c r="AM9" s="149">
        <f t="shared" si="20"/>
        <v>7</v>
      </c>
      <c r="AN9" s="149">
        <f t="shared" si="21"/>
        <v>-5</v>
      </c>
      <c r="AO9" s="149">
        <f t="shared" si="22"/>
        <v>-3</v>
      </c>
      <c r="AP9" s="149" t="str">
        <f t="shared" si="23"/>
        <v/>
      </c>
      <c r="AQ9" s="149" t="str">
        <f t="shared" si="24"/>
        <v/>
      </c>
      <c r="AR9" s="150" t="str">
        <f t="shared" si="25"/>
        <v>2 - 3</v>
      </c>
      <c r="AS9" s="151" t="str">
        <f t="shared" si="26"/>
        <v>-4,11,7,-5,-3</v>
      </c>
      <c r="AT9" s="152">
        <f t="shared" si="27"/>
        <v>2</v>
      </c>
      <c r="AU9" s="152">
        <f t="shared" si="28"/>
        <v>1</v>
      </c>
      <c r="AV9" s="149">
        <f t="shared" si="29"/>
        <v>4</v>
      </c>
      <c r="AW9" s="149">
        <f t="shared" si="30"/>
        <v>-11</v>
      </c>
      <c r="AX9" s="149">
        <f t="shared" si="31"/>
        <v>-7</v>
      </c>
      <c r="AY9" s="149">
        <f t="shared" si="32"/>
        <v>5</v>
      </c>
      <c r="AZ9" s="149">
        <f t="shared" si="33"/>
        <v>3</v>
      </c>
      <c r="BA9" s="149" t="str">
        <f t="shared" si="34"/>
        <v/>
      </c>
      <c r="BB9" s="149" t="str">
        <f t="shared" si="35"/>
        <v/>
      </c>
      <c r="BC9" s="150" t="str">
        <f t="shared" si="36"/>
        <v>3 - 2</v>
      </c>
      <c r="BD9" s="151" t="str">
        <f t="shared" si="37"/>
        <v>4,-11,-7,5,3</v>
      </c>
      <c r="BE9" s="153">
        <f>SUMIF(C5:C32,3,AI5:AI32)+SUMIF(D5:D32,3,AJ5:AJ32)</f>
        <v>11</v>
      </c>
      <c r="BF9" s="153">
        <f>IF(BE9&lt;&gt;0,RANK(BE9,BE5:BE20),"")</f>
        <v>3</v>
      </c>
      <c r="BG9" s="154" t="e">
        <f>SUMIF(A5:A12,C9,B5:B12)</f>
        <v>#REF!</v>
      </c>
      <c r="BH9" s="155" t="e">
        <f>SUMIF(A5:A12,D9,B5:B12)</f>
        <v>#REF!</v>
      </c>
      <c r="BI9" s="132" t="e">
        <f>1+#REF!</f>
        <v>#REF!</v>
      </c>
      <c r="BJ9" s="156" t="e">
        <f>1+BJ8</f>
        <v>#REF!</v>
      </c>
      <c r="BK9" s="157">
        <v>2</v>
      </c>
      <c r="BL9" s="164" t="str">
        <f t="shared" si="0"/>
        <v>2 - 5</v>
      </c>
      <c r="BM9" s="165" t="s">
        <v>87</v>
      </c>
      <c r="BN9" s="166" t="s">
        <v>92</v>
      </c>
      <c r="BO9" s="167">
        <v>16</v>
      </c>
      <c r="BP9" s="339"/>
      <c r="BQ9" s="339"/>
      <c r="BR9" s="339"/>
      <c r="BS9" s="339"/>
      <c r="BT9" s="339"/>
      <c r="BU9" s="339"/>
      <c r="BV9" s="339"/>
      <c r="BW9" s="339"/>
      <c r="BX9" s="339"/>
      <c r="BY9" s="339"/>
      <c r="BZ9" s="339"/>
      <c r="CA9" s="339"/>
      <c r="CB9" s="339"/>
      <c r="CC9" s="339"/>
      <c r="CD9" s="339"/>
      <c r="CE9" s="339"/>
      <c r="CF9" s="339"/>
      <c r="CG9" s="339"/>
      <c r="CH9" s="339"/>
      <c r="CI9" s="339"/>
      <c r="CJ9" s="339"/>
      <c r="CK9" s="339"/>
      <c r="CL9" s="339"/>
      <c r="CM9" s="339"/>
      <c r="CN9" s="339"/>
      <c r="CO9" s="339"/>
      <c r="CP9" s="339"/>
      <c r="CQ9" s="339"/>
      <c r="CR9" s="339"/>
      <c r="CS9" s="339"/>
      <c r="CT9" s="339"/>
      <c r="CU9" s="339"/>
      <c r="CV9" s="339"/>
      <c r="CW9" s="339"/>
      <c r="CX9" s="339"/>
    </row>
    <row r="10" spans="1:102" ht="11.1" customHeight="1" collapsed="1" x14ac:dyDescent="0.2">
      <c r="A10" s="139">
        <v>6</v>
      </c>
      <c r="B10" s="140" t="e">
        <f>IF(#REF!="","",VLOOKUP(#REF!,'[1]Посев групп - Д'!B:AM,22,FALSE))</f>
        <v>#REF!</v>
      </c>
      <c r="C10" s="141">
        <v>1</v>
      </c>
      <c r="D10" s="141">
        <v>6</v>
      </c>
      <c r="E10" s="142">
        <v>11</v>
      </c>
      <c r="F10" s="143">
        <v>6</v>
      </c>
      <c r="G10" s="144">
        <v>11</v>
      </c>
      <c r="H10" s="145">
        <v>5</v>
      </c>
      <c r="I10" s="142">
        <v>11</v>
      </c>
      <c r="J10" s="143">
        <v>6</v>
      </c>
      <c r="K10" s="144"/>
      <c r="L10" s="145"/>
      <c r="M10" s="142"/>
      <c r="N10" s="143"/>
      <c r="O10" s="144"/>
      <c r="P10" s="145"/>
      <c r="Q10" s="142"/>
      <c r="R10" s="143"/>
      <c r="S10" s="146">
        <f t="shared" si="1"/>
        <v>1</v>
      </c>
      <c r="T10" s="146">
        <f t="shared" si="2"/>
        <v>0</v>
      </c>
      <c r="U10" s="146">
        <f t="shared" si="3"/>
        <v>1</v>
      </c>
      <c r="V10" s="146">
        <f t="shared" si="4"/>
        <v>0</v>
      </c>
      <c r="W10" s="146">
        <f t="shared" si="5"/>
        <v>1</v>
      </c>
      <c r="X10" s="146">
        <f t="shared" si="6"/>
        <v>0</v>
      </c>
      <c r="Y10" s="146">
        <f t="shared" si="7"/>
        <v>0</v>
      </c>
      <c r="Z10" s="146">
        <f t="shared" si="8"/>
        <v>0</v>
      </c>
      <c r="AA10" s="146">
        <f t="shared" si="9"/>
        <v>0</v>
      </c>
      <c r="AB10" s="146">
        <f t="shared" si="10"/>
        <v>0</v>
      </c>
      <c r="AC10" s="146">
        <f t="shared" si="11"/>
        <v>0</v>
      </c>
      <c r="AD10" s="146">
        <f t="shared" si="12"/>
        <v>0</v>
      </c>
      <c r="AE10" s="146">
        <f t="shared" si="13"/>
        <v>0</v>
      </c>
      <c r="AF10" s="146">
        <f t="shared" si="14"/>
        <v>0</v>
      </c>
      <c r="AG10" s="147">
        <f t="shared" si="15"/>
        <v>3</v>
      </c>
      <c r="AH10" s="147">
        <f t="shared" si="15"/>
        <v>0</v>
      </c>
      <c r="AI10" s="148">
        <f t="shared" si="16"/>
        <v>2</v>
      </c>
      <c r="AJ10" s="148">
        <f t="shared" si="17"/>
        <v>1</v>
      </c>
      <c r="AK10" s="149">
        <f t="shared" si="18"/>
        <v>6</v>
      </c>
      <c r="AL10" s="149">
        <f t="shared" si="19"/>
        <v>5</v>
      </c>
      <c r="AM10" s="149">
        <f t="shared" si="20"/>
        <v>6</v>
      </c>
      <c r="AN10" s="149" t="str">
        <f t="shared" si="21"/>
        <v/>
      </c>
      <c r="AO10" s="149" t="str">
        <f t="shared" si="22"/>
        <v/>
      </c>
      <c r="AP10" s="149" t="str">
        <f t="shared" si="23"/>
        <v/>
      </c>
      <c r="AQ10" s="149" t="str">
        <f t="shared" si="24"/>
        <v/>
      </c>
      <c r="AR10" s="150" t="str">
        <f t="shared" si="25"/>
        <v>3 - 0</v>
      </c>
      <c r="AS10" s="151" t="str">
        <f t="shared" si="26"/>
        <v>6,5,6</v>
      </c>
      <c r="AT10" s="152">
        <f t="shared" si="27"/>
        <v>1</v>
      </c>
      <c r="AU10" s="152">
        <f t="shared" si="28"/>
        <v>2</v>
      </c>
      <c r="AV10" s="149">
        <f t="shared" si="29"/>
        <v>-6</v>
      </c>
      <c r="AW10" s="149">
        <f t="shared" si="30"/>
        <v>-5</v>
      </c>
      <c r="AX10" s="149">
        <f t="shared" si="31"/>
        <v>-6</v>
      </c>
      <c r="AY10" s="149" t="str">
        <f t="shared" si="32"/>
        <v/>
      </c>
      <c r="AZ10" s="149" t="str">
        <f t="shared" si="33"/>
        <v/>
      </c>
      <c r="BA10" s="149" t="str">
        <f t="shared" si="34"/>
        <v/>
      </c>
      <c r="BB10" s="149" t="str">
        <f t="shared" si="35"/>
        <v/>
      </c>
      <c r="BC10" s="150" t="str">
        <f t="shared" si="36"/>
        <v>0 - 3</v>
      </c>
      <c r="BD10" s="151" t="str">
        <f t="shared" si="37"/>
        <v>-6,-5,-6</v>
      </c>
      <c r="BE10" s="162"/>
      <c r="BF10" s="163"/>
      <c r="BG10" s="154" t="e">
        <f>SUMIF(A5:A12,C10,B5:B12)</f>
        <v>#REF!</v>
      </c>
      <c r="BH10" s="155" t="e">
        <f>SUMIF(A5:A12,D10,B5:B12)</f>
        <v>#REF!</v>
      </c>
      <c r="BI10" s="132" t="e">
        <f>1+#REF!</f>
        <v>#REF!</v>
      </c>
      <c r="BJ10" s="156" t="e">
        <f t="shared" si="38"/>
        <v>#REF!</v>
      </c>
      <c r="BK10" s="157">
        <v>2</v>
      </c>
      <c r="BL10" s="164" t="str">
        <f t="shared" si="0"/>
        <v>1 - 6</v>
      </c>
      <c r="BM10" s="165" t="s">
        <v>87</v>
      </c>
      <c r="BN10" s="166" t="s">
        <v>92</v>
      </c>
      <c r="BO10" s="167">
        <v>15</v>
      </c>
      <c r="BP10" s="340"/>
      <c r="BQ10" s="340"/>
      <c r="BR10" s="340"/>
      <c r="BS10" s="340"/>
      <c r="BT10" s="340"/>
      <c r="BU10" s="340"/>
      <c r="BV10" s="340"/>
      <c r="BW10" s="340"/>
      <c r="BX10" s="340"/>
      <c r="BY10" s="340"/>
      <c r="BZ10" s="340"/>
      <c r="CA10" s="340"/>
      <c r="CB10" s="340"/>
      <c r="CC10" s="340"/>
      <c r="CD10" s="340"/>
      <c r="CE10" s="340"/>
      <c r="CF10" s="340"/>
      <c r="CG10" s="340"/>
      <c r="CH10" s="340"/>
      <c r="CI10" s="340"/>
      <c r="CJ10" s="340"/>
      <c r="CK10" s="340"/>
      <c r="CL10" s="340"/>
      <c r="CM10" s="340"/>
      <c r="CN10" s="340"/>
      <c r="CO10" s="340"/>
      <c r="CP10" s="340"/>
      <c r="CQ10" s="340"/>
      <c r="CR10" s="340"/>
      <c r="CS10" s="340"/>
      <c r="CT10" s="340"/>
      <c r="CU10" s="340"/>
      <c r="CV10" s="340"/>
      <c r="CW10" s="340"/>
      <c r="CX10" s="340"/>
    </row>
    <row r="11" spans="1:102" ht="11.1" customHeight="1" x14ac:dyDescent="0.2">
      <c r="A11" s="139">
        <v>7</v>
      </c>
      <c r="B11" s="140" t="e">
        <f>IF(#REF!="","",VLOOKUP(#REF!,'[1]Посев групп - Д'!B:AM,26,FALSE))</f>
        <v>#REF!</v>
      </c>
      <c r="C11" s="141">
        <v>3</v>
      </c>
      <c r="D11" s="141">
        <v>8</v>
      </c>
      <c r="E11" s="142">
        <v>-8</v>
      </c>
      <c r="F11" s="143">
        <v>11</v>
      </c>
      <c r="G11" s="144">
        <v>12</v>
      </c>
      <c r="H11" s="145">
        <v>10</v>
      </c>
      <c r="I11" s="142">
        <v>6</v>
      </c>
      <c r="J11" s="143">
        <v>11</v>
      </c>
      <c r="K11" s="144">
        <v>11</v>
      </c>
      <c r="L11" s="145">
        <v>3</v>
      </c>
      <c r="M11" s="142">
        <v>11</v>
      </c>
      <c r="N11" s="143">
        <v>6</v>
      </c>
      <c r="O11" s="144"/>
      <c r="P11" s="145"/>
      <c r="Q11" s="142"/>
      <c r="R11" s="143"/>
      <c r="S11" s="146">
        <f t="shared" si="1"/>
        <v>0</v>
      </c>
      <c r="T11" s="146">
        <f t="shared" si="2"/>
        <v>1</v>
      </c>
      <c r="U11" s="146">
        <f t="shared" si="3"/>
        <v>1</v>
      </c>
      <c r="V11" s="146">
        <f t="shared" si="4"/>
        <v>0</v>
      </c>
      <c r="W11" s="146">
        <f t="shared" si="5"/>
        <v>0</v>
      </c>
      <c r="X11" s="146">
        <f t="shared" si="6"/>
        <v>1</v>
      </c>
      <c r="Y11" s="146">
        <f t="shared" si="7"/>
        <v>1</v>
      </c>
      <c r="Z11" s="146">
        <f t="shared" si="8"/>
        <v>0</v>
      </c>
      <c r="AA11" s="146">
        <f t="shared" si="9"/>
        <v>1</v>
      </c>
      <c r="AB11" s="146">
        <f t="shared" si="10"/>
        <v>0</v>
      </c>
      <c r="AC11" s="146">
        <f t="shared" si="11"/>
        <v>0</v>
      </c>
      <c r="AD11" s="146">
        <f t="shared" si="12"/>
        <v>0</v>
      </c>
      <c r="AE11" s="146">
        <f t="shared" si="13"/>
        <v>0</v>
      </c>
      <c r="AF11" s="146">
        <f t="shared" si="14"/>
        <v>0</v>
      </c>
      <c r="AG11" s="147">
        <f t="shared" si="15"/>
        <v>3</v>
      </c>
      <c r="AH11" s="147">
        <f t="shared" si="15"/>
        <v>2</v>
      </c>
      <c r="AI11" s="148">
        <f t="shared" si="16"/>
        <v>2</v>
      </c>
      <c r="AJ11" s="148">
        <f t="shared" si="17"/>
        <v>1</v>
      </c>
      <c r="AK11" s="149">
        <f t="shared" si="18"/>
        <v>8</v>
      </c>
      <c r="AL11" s="149">
        <f t="shared" si="19"/>
        <v>10</v>
      </c>
      <c r="AM11" s="149">
        <f t="shared" si="20"/>
        <v>-6</v>
      </c>
      <c r="AN11" s="149">
        <f t="shared" si="21"/>
        <v>3</v>
      </c>
      <c r="AO11" s="149">
        <f t="shared" si="22"/>
        <v>6</v>
      </c>
      <c r="AP11" s="149" t="str">
        <f t="shared" si="23"/>
        <v/>
      </c>
      <c r="AQ11" s="149" t="str">
        <f t="shared" si="24"/>
        <v/>
      </c>
      <c r="AR11" s="150" t="str">
        <f t="shared" si="25"/>
        <v>3 - 2</v>
      </c>
      <c r="AS11" s="151" t="str">
        <f t="shared" si="26"/>
        <v>8,10,-6,3,6</v>
      </c>
      <c r="AT11" s="152">
        <f t="shared" si="27"/>
        <v>1</v>
      </c>
      <c r="AU11" s="152">
        <f t="shared" si="28"/>
        <v>2</v>
      </c>
      <c r="AV11" s="149">
        <f t="shared" si="29"/>
        <v>-8</v>
      </c>
      <c r="AW11" s="149">
        <f t="shared" si="30"/>
        <v>-10</v>
      </c>
      <c r="AX11" s="149">
        <f t="shared" si="31"/>
        <v>6</v>
      </c>
      <c r="AY11" s="149">
        <f t="shared" si="32"/>
        <v>-3</v>
      </c>
      <c r="AZ11" s="149">
        <f t="shared" si="33"/>
        <v>-6</v>
      </c>
      <c r="BA11" s="149" t="str">
        <f t="shared" si="34"/>
        <v/>
      </c>
      <c r="BB11" s="149" t="str">
        <f t="shared" si="35"/>
        <v/>
      </c>
      <c r="BC11" s="150" t="str">
        <f t="shared" si="36"/>
        <v>2 - 3</v>
      </c>
      <c r="BD11" s="151" t="str">
        <f t="shared" si="37"/>
        <v>-8,-10,6,-3,-6</v>
      </c>
      <c r="BE11" s="153">
        <f>SUMIF(C5:C32,4,AI5:AI32)+SUMIF(D5:D32,4,AJ5:AJ32)</f>
        <v>11</v>
      </c>
      <c r="BF11" s="153">
        <f>IF(BE11&lt;&gt;0,RANK(BE11,BE5:BE20),"")</f>
        <v>3</v>
      </c>
      <c r="BG11" s="154" t="e">
        <f>SUMIF(A5:A12,C11,B5:B12)</f>
        <v>#REF!</v>
      </c>
      <c r="BH11" s="155" t="e">
        <f>SUMIF(A5:A12,D11,B5:B12)</f>
        <v>#REF!</v>
      </c>
      <c r="BI11" s="132" t="e">
        <f>1+#REF!</f>
        <v>#REF!</v>
      </c>
      <c r="BJ11" s="156" t="e">
        <f t="shared" si="38"/>
        <v>#REF!</v>
      </c>
      <c r="BK11" s="168">
        <v>2</v>
      </c>
      <c r="BL11" s="164" t="str">
        <f t="shared" si="0"/>
        <v>3 - 8</v>
      </c>
      <c r="BM11" s="165" t="s">
        <v>87</v>
      </c>
      <c r="BN11" s="166" t="s">
        <v>92</v>
      </c>
      <c r="BO11" s="167">
        <v>14</v>
      </c>
      <c r="BP11" s="341" t="s">
        <v>88</v>
      </c>
      <c r="BQ11" s="343" t="s">
        <v>1</v>
      </c>
      <c r="BR11" s="343"/>
      <c r="BS11" s="343"/>
      <c r="BT11" s="344"/>
      <c r="BU11" s="347" t="s">
        <v>89</v>
      </c>
      <c r="BV11" s="348"/>
      <c r="BW11" s="334">
        <v>1</v>
      </c>
      <c r="BX11" s="334"/>
      <c r="BY11" s="334"/>
      <c r="BZ11" s="333">
        <v>2</v>
      </c>
      <c r="CA11" s="334"/>
      <c r="CB11" s="318"/>
      <c r="CC11" s="334">
        <v>3</v>
      </c>
      <c r="CD11" s="334"/>
      <c r="CE11" s="334"/>
      <c r="CF11" s="333">
        <v>4</v>
      </c>
      <c r="CG11" s="334"/>
      <c r="CH11" s="318"/>
      <c r="CI11" s="334">
        <v>5</v>
      </c>
      <c r="CJ11" s="334"/>
      <c r="CK11" s="334"/>
      <c r="CL11" s="333">
        <v>6</v>
      </c>
      <c r="CM11" s="334"/>
      <c r="CN11" s="318"/>
      <c r="CO11" s="334">
        <v>7</v>
      </c>
      <c r="CP11" s="334"/>
      <c r="CQ11" s="334"/>
      <c r="CR11" s="333">
        <v>8</v>
      </c>
      <c r="CS11" s="334"/>
      <c r="CT11" s="318"/>
      <c r="CU11" s="169"/>
      <c r="CV11" s="333" t="s">
        <v>3</v>
      </c>
      <c r="CW11" s="316" t="s">
        <v>4</v>
      </c>
      <c r="CX11" s="318" t="s">
        <v>5</v>
      </c>
    </row>
    <row r="12" spans="1:102" ht="11.1" customHeight="1" x14ac:dyDescent="0.2">
      <c r="A12" s="139">
        <v>8</v>
      </c>
      <c r="B12" s="140" t="e">
        <f>IF(#REF!="","",VLOOKUP(#REF!,'[1]Посев групп - Д'!B:AM,30,FALSE))</f>
        <v>#REF!</v>
      </c>
      <c r="C12" s="141">
        <v>4</v>
      </c>
      <c r="D12" s="141">
        <v>7</v>
      </c>
      <c r="E12" s="142">
        <v>11</v>
      </c>
      <c r="F12" s="143">
        <v>7</v>
      </c>
      <c r="G12" s="144">
        <v>11</v>
      </c>
      <c r="H12" s="145">
        <v>7</v>
      </c>
      <c r="I12" s="142">
        <v>11</v>
      </c>
      <c r="J12" s="143">
        <v>7</v>
      </c>
      <c r="K12" s="144"/>
      <c r="L12" s="145"/>
      <c r="M12" s="142"/>
      <c r="N12" s="143"/>
      <c r="O12" s="144"/>
      <c r="P12" s="145"/>
      <c r="Q12" s="142"/>
      <c r="R12" s="143"/>
      <c r="S12" s="146">
        <f t="shared" si="1"/>
        <v>1</v>
      </c>
      <c r="T12" s="146">
        <f t="shared" si="2"/>
        <v>0</v>
      </c>
      <c r="U12" s="146">
        <f t="shared" si="3"/>
        <v>1</v>
      </c>
      <c r="V12" s="146">
        <f t="shared" si="4"/>
        <v>0</v>
      </c>
      <c r="W12" s="146">
        <f t="shared" si="5"/>
        <v>1</v>
      </c>
      <c r="X12" s="146">
        <f t="shared" si="6"/>
        <v>0</v>
      </c>
      <c r="Y12" s="146">
        <f t="shared" si="7"/>
        <v>0</v>
      </c>
      <c r="Z12" s="146">
        <f t="shared" si="8"/>
        <v>0</v>
      </c>
      <c r="AA12" s="146">
        <f t="shared" si="9"/>
        <v>0</v>
      </c>
      <c r="AB12" s="146">
        <f t="shared" si="10"/>
        <v>0</v>
      </c>
      <c r="AC12" s="146">
        <f t="shared" si="11"/>
        <v>0</v>
      </c>
      <c r="AD12" s="146">
        <f t="shared" si="12"/>
        <v>0</v>
      </c>
      <c r="AE12" s="146">
        <f t="shared" si="13"/>
        <v>0</v>
      </c>
      <c r="AF12" s="146">
        <f t="shared" si="14"/>
        <v>0</v>
      </c>
      <c r="AG12" s="147">
        <f t="shared" si="15"/>
        <v>3</v>
      </c>
      <c r="AH12" s="147">
        <f t="shared" si="15"/>
        <v>0</v>
      </c>
      <c r="AI12" s="148">
        <f t="shared" si="16"/>
        <v>2</v>
      </c>
      <c r="AJ12" s="148">
        <f t="shared" si="17"/>
        <v>1</v>
      </c>
      <c r="AK12" s="149">
        <f t="shared" si="18"/>
        <v>7</v>
      </c>
      <c r="AL12" s="149">
        <f t="shared" si="19"/>
        <v>7</v>
      </c>
      <c r="AM12" s="149">
        <f t="shared" si="20"/>
        <v>7</v>
      </c>
      <c r="AN12" s="149" t="str">
        <f t="shared" si="21"/>
        <v/>
      </c>
      <c r="AO12" s="149" t="str">
        <f t="shared" si="22"/>
        <v/>
      </c>
      <c r="AP12" s="149" t="str">
        <f t="shared" si="23"/>
        <v/>
      </c>
      <c r="AQ12" s="149" t="str">
        <f t="shared" si="24"/>
        <v/>
      </c>
      <c r="AR12" s="150" t="str">
        <f t="shared" si="25"/>
        <v>3 - 0</v>
      </c>
      <c r="AS12" s="151" t="str">
        <f t="shared" si="26"/>
        <v>7,7,7</v>
      </c>
      <c r="AT12" s="152">
        <f t="shared" si="27"/>
        <v>1</v>
      </c>
      <c r="AU12" s="152">
        <f t="shared" si="28"/>
        <v>2</v>
      </c>
      <c r="AV12" s="149">
        <f t="shared" si="29"/>
        <v>-7</v>
      </c>
      <c r="AW12" s="149">
        <f t="shared" si="30"/>
        <v>-7</v>
      </c>
      <c r="AX12" s="149">
        <f t="shared" si="31"/>
        <v>-7</v>
      </c>
      <c r="AY12" s="149" t="str">
        <f t="shared" si="32"/>
        <v/>
      </c>
      <c r="AZ12" s="149" t="str">
        <f t="shared" si="33"/>
        <v/>
      </c>
      <c r="BA12" s="149" t="str">
        <f t="shared" si="34"/>
        <v/>
      </c>
      <c r="BB12" s="149" t="str">
        <f t="shared" si="35"/>
        <v/>
      </c>
      <c r="BC12" s="150" t="str">
        <f t="shared" si="36"/>
        <v>0 - 3</v>
      </c>
      <c r="BD12" s="151" t="str">
        <f t="shared" si="37"/>
        <v>-7,-7,-7</v>
      </c>
      <c r="BE12" s="162"/>
      <c r="BF12" s="163"/>
      <c r="BG12" s="154" t="e">
        <f>SUMIF(A5:A12,C12,B5:B12)</f>
        <v>#REF!</v>
      </c>
      <c r="BH12" s="155" t="e">
        <f>SUMIF(A5:A12,D12,B5:B12)</f>
        <v>#REF!</v>
      </c>
      <c r="BI12" s="132" t="e">
        <f>1+#REF!</f>
        <v>#REF!</v>
      </c>
      <c r="BJ12" s="156" t="e">
        <f t="shared" si="38"/>
        <v>#REF!</v>
      </c>
      <c r="BK12" s="170">
        <v>2</v>
      </c>
      <c r="BL12" s="164" t="str">
        <f t="shared" si="0"/>
        <v>4 - 7</v>
      </c>
      <c r="BM12" s="165" t="s">
        <v>87</v>
      </c>
      <c r="BN12" s="166" t="s">
        <v>92</v>
      </c>
      <c r="BO12" s="167">
        <v>13</v>
      </c>
      <c r="BP12" s="342"/>
      <c r="BQ12" s="345"/>
      <c r="BR12" s="345"/>
      <c r="BS12" s="345"/>
      <c r="BT12" s="346"/>
      <c r="BU12" s="349"/>
      <c r="BV12" s="350"/>
      <c r="BW12" s="336"/>
      <c r="BX12" s="336"/>
      <c r="BY12" s="336"/>
      <c r="BZ12" s="335"/>
      <c r="CA12" s="336"/>
      <c r="CB12" s="337"/>
      <c r="CC12" s="336"/>
      <c r="CD12" s="336"/>
      <c r="CE12" s="336"/>
      <c r="CF12" s="335"/>
      <c r="CG12" s="336"/>
      <c r="CH12" s="337"/>
      <c r="CI12" s="336"/>
      <c r="CJ12" s="336"/>
      <c r="CK12" s="336"/>
      <c r="CL12" s="335"/>
      <c r="CM12" s="336"/>
      <c r="CN12" s="337"/>
      <c r="CO12" s="336"/>
      <c r="CP12" s="336"/>
      <c r="CQ12" s="336"/>
      <c r="CR12" s="335"/>
      <c r="CS12" s="336"/>
      <c r="CT12" s="337"/>
      <c r="CU12" s="199"/>
      <c r="CV12" s="338"/>
      <c r="CW12" s="317"/>
      <c r="CX12" s="319"/>
    </row>
    <row r="13" spans="1:102" ht="11.1" customHeight="1" x14ac:dyDescent="0.2">
      <c r="A13" s="139">
        <v>9</v>
      </c>
      <c r="B13" s="171"/>
      <c r="C13" s="141">
        <v>1</v>
      </c>
      <c r="D13" s="141">
        <v>5</v>
      </c>
      <c r="E13" s="142">
        <v>11</v>
      </c>
      <c r="F13" s="143">
        <v>6</v>
      </c>
      <c r="G13" s="144">
        <v>11</v>
      </c>
      <c r="H13" s="145">
        <v>8</v>
      </c>
      <c r="I13" s="142">
        <v>11</v>
      </c>
      <c r="J13" s="143">
        <v>7</v>
      </c>
      <c r="K13" s="144"/>
      <c r="L13" s="145"/>
      <c r="M13" s="142"/>
      <c r="N13" s="143"/>
      <c r="O13" s="144"/>
      <c r="P13" s="145"/>
      <c r="Q13" s="142"/>
      <c r="R13" s="143"/>
      <c r="S13" s="146">
        <f t="shared" si="1"/>
        <v>1</v>
      </c>
      <c r="T13" s="146">
        <f t="shared" si="2"/>
        <v>0</v>
      </c>
      <c r="U13" s="146">
        <f t="shared" si="3"/>
        <v>1</v>
      </c>
      <c r="V13" s="146">
        <f t="shared" si="4"/>
        <v>0</v>
      </c>
      <c r="W13" s="146">
        <f t="shared" si="5"/>
        <v>1</v>
      </c>
      <c r="X13" s="146">
        <f t="shared" si="6"/>
        <v>0</v>
      </c>
      <c r="Y13" s="146">
        <f t="shared" si="7"/>
        <v>0</v>
      </c>
      <c r="Z13" s="146">
        <f t="shared" si="8"/>
        <v>0</v>
      </c>
      <c r="AA13" s="146">
        <f t="shared" si="9"/>
        <v>0</v>
      </c>
      <c r="AB13" s="146">
        <f t="shared" si="10"/>
        <v>0</v>
      </c>
      <c r="AC13" s="146">
        <f t="shared" si="11"/>
        <v>0</v>
      </c>
      <c r="AD13" s="146">
        <f t="shared" si="12"/>
        <v>0</v>
      </c>
      <c r="AE13" s="146">
        <f t="shared" si="13"/>
        <v>0</v>
      </c>
      <c r="AF13" s="146">
        <f t="shared" si="14"/>
        <v>0</v>
      </c>
      <c r="AG13" s="147">
        <f t="shared" si="15"/>
        <v>3</v>
      </c>
      <c r="AH13" s="147">
        <f t="shared" si="15"/>
        <v>0</v>
      </c>
      <c r="AI13" s="148">
        <f t="shared" si="16"/>
        <v>2</v>
      </c>
      <c r="AJ13" s="148">
        <f t="shared" si="17"/>
        <v>1</v>
      </c>
      <c r="AK13" s="149">
        <f t="shared" si="18"/>
        <v>6</v>
      </c>
      <c r="AL13" s="149">
        <f t="shared" si="19"/>
        <v>8</v>
      </c>
      <c r="AM13" s="149">
        <f t="shared" si="20"/>
        <v>7</v>
      </c>
      <c r="AN13" s="149" t="str">
        <f t="shared" si="21"/>
        <v/>
      </c>
      <c r="AO13" s="149" t="str">
        <f t="shared" si="22"/>
        <v/>
      </c>
      <c r="AP13" s="149" t="str">
        <f t="shared" si="23"/>
        <v/>
      </c>
      <c r="AQ13" s="149" t="str">
        <f t="shared" si="24"/>
        <v/>
      </c>
      <c r="AR13" s="150" t="str">
        <f t="shared" si="25"/>
        <v>3 - 0</v>
      </c>
      <c r="AS13" s="151" t="str">
        <f t="shared" si="26"/>
        <v>6,8,7</v>
      </c>
      <c r="AT13" s="152">
        <f t="shared" si="27"/>
        <v>1</v>
      </c>
      <c r="AU13" s="152">
        <f t="shared" si="28"/>
        <v>2</v>
      </c>
      <c r="AV13" s="149">
        <f t="shared" si="29"/>
        <v>-6</v>
      </c>
      <c r="AW13" s="149">
        <f t="shared" si="30"/>
        <v>-8</v>
      </c>
      <c r="AX13" s="149">
        <f t="shared" si="31"/>
        <v>-7</v>
      </c>
      <c r="AY13" s="149" t="str">
        <f t="shared" si="32"/>
        <v/>
      </c>
      <c r="AZ13" s="149" t="str">
        <f t="shared" si="33"/>
        <v/>
      </c>
      <c r="BA13" s="149" t="str">
        <f t="shared" si="34"/>
        <v/>
      </c>
      <c r="BB13" s="149" t="str">
        <f t="shared" si="35"/>
        <v/>
      </c>
      <c r="BC13" s="150" t="str">
        <f t="shared" si="36"/>
        <v>0 - 3</v>
      </c>
      <c r="BD13" s="151" t="str">
        <f t="shared" si="37"/>
        <v>-6,-8,-7</v>
      </c>
      <c r="BE13" s="153">
        <f>SUMIF(C5:C32,5,AI5:AI32)+SUMIF(D5:D32,5,AJ5:AJ32)</f>
        <v>12</v>
      </c>
      <c r="BF13" s="153">
        <f>IF(BE13&lt;&gt;0,RANK(BE13,BE5:BE20),"")</f>
        <v>2</v>
      </c>
      <c r="BG13" s="154" t="e">
        <f>SUMIF(A5:A12,C13,B5:B12)</f>
        <v>#REF!</v>
      </c>
      <c r="BH13" s="155" t="e">
        <f>SUMIF(A5:A12,D13,B5:B12)</f>
        <v>#REF!</v>
      </c>
      <c r="BI13" s="132" t="e">
        <f>1+#REF!</f>
        <v>#REF!</v>
      </c>
      <c r="BJ13" s="156" t="e">
        <f t="shared" si="38"/>
        <v>#REF!</v>
      </c>
      <c r="BK13" s="170">
        <v>3</v>
      </c>
      <c r="BL13" s="158" t="str">
        <f t="shared" si="0"/>
        <v>1 - 5</v>
      </c>
      <c r="BM13" s="159" t="s">
        <v>87</v>
      </c>
      <c r="BN13" s="160" t="s">
        <v>93</v>
      </c>
      <c r="BO13" s="161">
        <v>1</v>
      </c>
      <c r="BP13" s="320">
        <v>1</v>
      </c>
      <c r="BQ13" s="322" t="e">
        <f>B5</f>
        <v>#REF!</v>
      </c>
      <c r="BR13" s="324" t="s">
        <v>99</v>
      </c>
      <c r="BS13" s="325"/>
      <c r="BT13" s="326"/>
      <c r="BU13" s="197" t="e">
        <f>IF(BQ13=0,0,VLOOKUP(BQ13,[1]Список!$A:P,7,FALSE))</f>
        <v>#REF!</v>
      </c>
      <c r="BV13" s="327" t="e">
        <f>IF(BQ13=0,0,VLOOKUP(BQ13,[1]Список!$A:$P,6,FALSE))</f>
        <v>#REF!</v>
      </c>
      <c r="BW13" s="328"/>
      <c r="BX13" s="329"/>
      <c r="BY13" s="329"/>
      <c r="BZ13" s="198"/>
      <c r="CA13" s="173">
        <f>IF(AG25&lt;AH25,AI25,IF(AH25&lt;AG25,AI25," "))</f>
        <v>2</v>
      </c>
      <c r="CB13" s="192"/>
      <c r="CC13" s="179"/>
      <c r="CD13" s="173">
        <f>IF(AG21&lt;AH21,AI21,IF(AH21&lt;AG21,AI21," "))</f>
        <v>2</v>
      </c>
      <c r="CE13" s="179"/>
      <c r="CF13" s="191"/>
      <c r="CG13" s="173">
        <f>IF(AG29&lt;AH29,AI29,IF(AH29&lt;AG29,AI29," "))</f>
        <v>2</v>
      </c>
      <c r="CH13" s="192"/>
      <c r="CI13" s="179"/>
      <c r="CJ13" s="173">
        <f>IF(AG13&lt;AH13,AI13,IF(AH13&lt;AG13,AI13," "))</f>
        <v>2</v>
      </c>
      <c r="CK13" s="179"/>
      <c r="CL13" s="191"/>
      <c r="CM13" s="173">
        <f>IF(AG10&lt;AH10,AI10,IF(AH10&lt;AG10,AI10," "))</f>
        <v>2</v>
      </c>
      <c r="CN13" s="192"/>
      <c r="CO13" s="179"/>
      <c r="CP13" s="173">
        <f>IF(AG7&lt;AH7,AI7,IF(AH7&lt;AG7,AI7," "))</f>
        <v>2</v>
      </c>
      <c r="CQ13" s="179"/>
      <c r="CR13" s="191"/>
      <c r="CS13" s="173">
        <f>IF(AG17&lt;AH17,AI17,IF(AH17&lt;AG17,AI17," "))</f>
        <v>2</v>
      </c>
      <c r="CT13" s="192"/>
      <c r="CU13" s="193"/>
      <c r="CV13" s="330">
        <f>BE5</f>
        <v>14</v>
      </c>
      <c r="CW13" s="331"/>
      <c r="CX13" s="332">
        <f>IF(BF6="",BF5,BF6)</f>
        <v>1</v>
      </c>
    </row>
    <row r="14" spans="1:102" ht="11.1" customHeight="1" x14ac:dyDescent="0.2">
      <c r="A14" s="139">
        <v>10</v>
      </c>
      <c r="B14" s="172"/>
      <c r="C14" s="141">
        <v>2</v>
      </c>
      <c r="D14" s="141">
        <v>8</v>
      </c>
      <c r="E14" s="142">
        <v>7</v>
      </c>
      <c r="F14" s="143">
        <v>11</v>
      </c>
      <c r="G14" s="144">
        <v>11</v>
      </c>
      <c r="H14" s="145">
        <v>6</v>
      </c>
      <c r="I14" s="142">
        <v>9</v>
      </c>
      <c r="J14" s="143">
        <v>11</v>
      </c>
      <c r="K14" s="144">
        <v>13</v>
      </c>
      <c r="L14" s="145">
        <v>15</v>
      </c>
      <c r="M14" s="142"/>
      <c r="N14" s="143"/>
      <c r="O14" s="144"/>
      <c r="P14" s="145"/>
      <c r="Q14" s="142"/>
      <c r="R14" s="143"/>
      <c r="S14" s="146">
        <f t="shared" si="1"/>
        <v>0</v>
      </c>
      <c r="T14" s="146">
        <f t="shared" si="2"/>
        <v>1</v>
      </c>
      <c r="U14" s="146">
        <f t="shared" si="3"/>
        <v>1</v>
      </c>
      <c r="V14" s="146">
        <f t="shared" si="4"/>
        <v>0</v>
      </c>
      <c r="W14" s="146">
        <f t="shared" si="5"/>
        <v>0</v>
      </c>
      <c r="X14" s="146">
        <f t="shared" si="6"/>
        <v>1</v>
      </c>
      <c r="Y14" s="146">
        <f t="shared" si="7"/>
        <v>0</v>
      </c>
      <c r="Z14" s="146">
        <f t="shared" si="8"/>
        <v>1</v>
      </c>
      <c r="AA14" s="146">
        <f t="shared" si="9"/>
        <v>0</v>
      </c>
      <c r="AB14" s="146">
        <f t="shared" si="10"/>
        <v>0</v>
      </c>
      <c r="AC14" s="146">
        <f t="shared" si="11"/>
        <v>0</v>
      </c>
      <c r="AD14" s="146">
        <f t="shared" si="12"/>
        <v>0</v>
      </c>
      <c r="AE14" s="146">
        <f t="shared" si="13"/>
        <v>0</v>
      </c>
      <c r="AF14" s="146">
        <f t="shared" si="14"/>
        <v>0</v>
      </c>
      <c r="AG14" s="147">
        <f t="shared" si="15"/>
        <v>1</v>
      </c>
      <c r="AH14" s="147">
        <f t="shared" si="15"/>
        <v>3</v>
      </c>
      <c r="AI14" s="148">
        <f t="shared" si="16"/>
        <v>1</v>
      </c>
      <c r="AJ14" s="148">
        <f t="shared" si="17"/>
        <v>2</v>
      </c>
      <c r="AK14" s="149">
        <f t="shared" si="18"/>
        <v>-7</v>
      </c>
      <c r="AL14" s="149">
        <f t="shared" si="19"/>
        <v>6</v>
      </c>
      <c r="AM14" s="149">
        <f t="shared" si="20"/>
        <v>-9</v>
      </c>
      <c r="AN14" s="149">
        <f t="shared" si="21"/>
        <v>-13</v>
      </c>
      <c r="AO14" s="149" t="str">
        <f t="shared" si="22"/>
        <v/>
      </c>
      <c r="AP14" s="149" t="str">
        <f t="shared" si="23"/>
        <v/>
      </c>
      <c r="AQ14" s="149" t="str">
        <f t="shared" si="24"/>
        <v/>
      </c>
      <c r="AR14" s="150" t="str">
        <f t="shared" si="25"/>
        <v>1 - 3</v>
      </c>
      <c r="AS14" s="151" t="str">
        <f t="shared" si="26"/>
        <v>-7,6,-9,-13</v>
      </c>
      <c r="AT14" s="152">
        <f t="shared" si="27"/>
        <v>2</v>
      </c>
      <c r="AU14" s="152">
        <f t="shared" si="28"/>
        <v>1</v>
      </c>
      <c r="AV14" s="149">
        <f t="shared" si="29"/>
        <v>7</v>
      </c>
      <c r="AW14" s="149">
        <f t="shared" si="30"/>
        <v>-6</v>
      </c>
      <c r="AX14" s="149">
        <f t="shared" si="31"/>
        <v>9</v>
      </c>
      <c r="AY14" s="149">
        <f t="shared" si="32"/>
        <v>13</v>
      </c>
      <c r="AZ14" s="149" t="str">
        <f t="shared" si="33"/>
        <v/>
      </c>
      <c r="BA14" s="149" t="str">
        <f t="shared" si="34"/>
        <v/>
      </c>
      <c r="BB14" s="149" t="str">
        <f t="shared" si="35"/>
        <v/>
      </c>
      <c r="BC14" s="150" t="str">
        <f t="shared" si="36"/>
        <v>3 - 1</v>
      </c>
      <c r="BD14" s="151" t="str">
        <f t="shared" si="37"/>
        <v>7,-6,9,13</v>
      </c>
      <c r="BE14" s="162"/>
      <c r="BF14" s="163"/>
      <c r="BG14" s="154" t="e">
        <f>SUMIF(A5:A12,C14,B5:B12)</f>
        <v>#REF!</v>
      </c>
      <c r="BH14" s="155" t="e">
        <f>SUMIF(A5:A12,D14,B5:B12)</f>
        <v>#REF!</v>
      </c>
      <c r="BI14" s="132" t="e">
        <f>1+#REF!</f>
        <v>#REF!</v>
      </c>
      <c r="BJ14" s="156" t="e">
        <f t="shared" si="38"/>
        <v>#REF!</v>
      </c>
      <c r="BK14" s="170">
        <v>3</v>
      </c>
      <c r="BL14" s="158" t="str">
        <f t="shared" si="0"/>
        <v>2 - 8</v>
      </c>
      <c r="BM14" s="159" t="s">
        <v>87</v>
      </c>
      <c r="BN14" s="160" t="s">
        <v>93</v>
      </c>
      <c r="BO14" s="161">
        <v>2</v>
      </c>
      <c r="BP14" s="321"/>
      <c r="BQ14" s="323"/>
      <c r="BR14" s="324" t="s">
        <v>100</v>
      </c>
      <c r="BS14" s="325"/>
      <c r="BT14" s="326"/>
      <c r="BU14" s="197" t="e">
        <f>IF(BQ13=0,0,VLOOKUP(BQ13,[1]Список!$A:P,8,FALSE))</f>
        <v>#REF!</v>
      </c>
      <c r="BV14" s="327"/>
      <c r="BW14" s="328"/>
      <c r="BX14" s="329"/>
      <c r="BY14" s="329"/>
      <c r="BZ14" s="364" t="str">
        <f>IF(AI25&lt;AJ25,AR25,IF(AJ25&lt;AI25,AS25," "))</f>
        <v>-10,7,9,8</v>
      </c>
      <c r="CA14" s="363"/>
      <c r="CB14" s="365"/>
      <c r="CC14" s="363" t="str">
        <f>IF(AI21&lt;AJ21,AR21,IF(AJ21&lt;AI21,AS21," "))</f>
        <v>7,8,-9,-9,8</v>
      </c>
      <c r="CD14" s="363"/>
      <c r="CE14" s="363"/>
      <c r="CF14" s="364" t="str">
        <f>IF(AI29&lt;AJ29,AR29,IF(AJ29&lt;AI29,AS29," "))</f>
        <v>9,12,9</v>
      </c>
      <c r="CG14" s="363"/>
      <c r="CH14" s="365"/>
      <c r="CI14" s="363" t="str">
        <f>IF(AI13&lt;AJ13,AR13,IF(AJ13&lt;AI13,AS13," "))</f>
        <v>6,8,7</v>
      </c>
      <c r="CJ14" s="363"/>
      <c r="CK14" s="363"/>
      <c r="CL14" s="364" t="str">
        <f>IF(AI10&lt;AJ10,AR10,IF(AJ10&lt;AI10,AS10," "))</f>
        <v>6,5,6</v>
      </c>
      <c r="CM14" s="363"/>
      <c r="CN14" s="365"/>
      <c r="CO14" s="363" t="str">
        <f>IF(AI7&lt;AJ7,AR7,IF(AJ7&lt;AI7,AS7," "))</f>
        <v>7,8,6</v>
      </c>
      <c r="CP14" s="363"/>
      <c r="CQ14" s="363"/>
      <c r="CR14" s="364" t="str">
        <f>IF(AI17&lt;AJ17,AR17,IF(AJ17&lt;AI17,AS17," "))</f>
        <v>5,8,8</v>
      </c>
      <c r="CS14" s="363"/>
      <c r="CT14" s="365"/>
      <c r="CU14" s="194"/>
      <c r="CV14" s="330"/>
      <c r="CW14" s="331"/>
      <c r="CX14" s="332"/>
    </row>
    <row r="15" spans="1:102" ht="11.1" customHeight="1" x14ac:dyDescent="0.2">
      <c r="A15" s="139">
        <v>11</v>
      </c>
      <c r="B15" s="171"/>
      <c r="C15" s="141">
        <v>4</v>
      </c>
      <c r="D15" s="141">
        <v>6</v>
      </c>
      <c r="E15" s="142">
        <v>11</v>
      </c>
      <c r="F15" s="143">
        <v>5</v>
      </c>
      <c r="G15" s="144">
        <v>11</v>
      </c>
      <c r="H15" s="145">
        <v>4</v>
      </c>
      <c r="I15" s="142">
        <v>11</v>
      </c>
      <c r="J15" s="143">
        <v>9</v>
      </c>
      <c r="K15" s="144"/>
      <c r="L15" s="145"/>
      <c r="M15" s="142"/>
      <c r="N15" s="143"/>
      <c r="O15" s="144"/>
      <c r="P15" s="145"/>
      <c r="Q15" s="142"/>
      <c r="R15" s="143"/>
      <c r="S15" s="146">
        <f t="shared" si="1"/>
        <v>1</v>
      </c>
      <c r="T15" s="146">
        <f t="shared" si="2"/>
        <v>0</v>
      </c>
      <c r="U15" s="146">
        <f t="shared" si="3"/>
        <v>1</v>
      </c>
      <c r="V15" s="146">
        <f t="shared" si="4"/>
        <v>0</v>
      </c>
      <c r="W15" s="146">
        <f t="shared" si="5"/>
        <v>1</v>
      </c>
      <c r="X15" s="146">
        <f t="shared" si="6"/>
        <v>0</v>
      </c>
      <c r="Y15" s="146">
        <f t="shared" si="7"/>
        <v>0</v>
      </c>
      <c r="Z15" s="146">
        <f t="shared" si="8"/>
        <v>0</v>
      </c>
      <c r="AA15" s="146">
        <f t="shared" si="9"/>
        <v>0</v>
      </c>
      <c r="AB15" s="146">
        <f t="shared" si="10"/>
        <v>0</v>
      </c>
      <c r="AC15" s="146">
        <f t="shared" si="11"/>
        <v>0</v>
      </c>
      <c r="AD15" s="146">
        <f t="shared" si="12"/>
        <v>0</v>
      </c>
      <c r="AE15" s="146">
        <f t="shared" si="13"/>
        <v>0</v>
      </c>
      <c r="AF15" s="146">
        <f t="shared" si="14"/>
        <v>0</v>
      </c>
      <c r="AG15" s="147">
        <f t="shared" si="15"/>
        <v>3</v>
      </c>
      <c r="AH15" s="147">
        <f t="shared" si="15"/>
        <v>0</v>
      </c>
      <c r="AI15" s="148">
        <f t="shared" si="16"/>
        <v>2</v>
      </c>
      <c r="AJ15" s="148">
        <f t="shared" si="17"/>
        <v>1</v>
      </c>
      <c r="AK15" s="149">
        <f t="shared" si="18"/>
        <v>5</v>
      </c>
      <c r="AL15" s="149">
        <f t="shared" si="19"/>
        <v>4</v>
      </c>
      <c r="AM15" s="149">
        <f t="shared" si="20"/>
        <v>9</v>
      </c>
      <c r="AN15" s="149" t="str">
        <f t="shared" si="21"/>
        <v/>
      </c>
      <c r="AO15" s="149" t="str">
        <f t="shared" si="22"/>
        <v/>
      </c>
      <c r="AP15" s="149" t="str">
        <f t="shared" si="23"/>
        <v/>
      </c>
      <c r="AQ15" s="149" t="str">
        <f t="shared" si="24"/>
        <v/>
      </c>
      <c r="AR15" s="150" t="str">
        <f t="shared" si="25"/>
        <v>3 - 0</v>
      </c>
      <c r="AS15" s="151" t="str">
        <f t="shared" si="26"/>
        <v>5,4,9</v>
      </c>
      <c r="AT15" s="152">
        <f t="shared" si="27"/>
        <v>1</v>
      </c>
      <c r="AU15" s="152">
        <f t="shared" si="28"/>
        <v>2</v>
      </c>
      <c r="AV15" s="149">
        <f t="shared" si="29"/>
        <v>-5</v>
      </c>
      <c r="AW15" s="149">
        <f t="shared" si="30"/>
        <v>-4</v>
      </c>
      <c r="AX15" s="149">
        <f t="shared" si="31"/>
        <v>-9</v>
      </c>
      <c r="AY15" s="149" t="str">
        <f t="shared" si="32"/>
        <v/>
      </c>
      <c r="AZ15" s="149" t="str">
        <f t="shared" si="33"/>
        <v/>
      </c>
      <c r="BA15" s="149" t="str">
        <f t="shared" si="34"/>
        <v/>
      </c>
      <c r="BB15" s="149" t="str">
        <f t="shared" si="35"/>
        <v/>
      </c>
      <c r="BC15" s="150" t="str">
        <f t="shared" si="36"/>
        <v>0 - 3</v>
      </c>
      <c r="BD15" s="151" t="str">
        <f t="shared" si="37"/>
        <v>-5,-4,-9</v>
      </c>
      <c r="BE15" s="153">
        <f>SUMIF(C5:C32,6,AI5:AI32)+SUMIF(D5:D32,6,AJ5:AJ32)</f>
        <v>8</v>
      </c>
      <c r="BF15" s="153">
        <f>IF(BE15&lt;&gt;0,RANK(BE15,BE5:BE20),"")</f>
        <v>7</v>
      </c>
      <c r="BG15" s="154" t="e">
        <f>SUMIF(A5:A12,C15,B5:B12)</f>
        <v>#REF!</v>
      </c>
      <c r="BH15" s="155" t="e">
        <f>SUMIF(A5:A12,D15,B5:B12)</f>
        <v>#REF!</v>
      </c>
      <c r="BI15" s="132" t="e">
        <f>1+#REF!</f>
        <v>#REF!</v>
      </c>
      <c r="BJ15" s="156" t="e">
        <f t="shared" si="38"/>
        <v>#REF!</v>
      </c>
      <c r="BK15" s="170">
        <v>3</v>
      </c>
      <c r="BL15" s="158" t="str">
        <f t="shared" si="0"/>
        <v>4 - 6</v>
      </c>
      <c r="BM15" s="159" t="s">
        <v>87</v>
      </c>
      <c r="BN15" s="160" t="s">
        <v>93</v>
      </c>
      <c r="BO15" s="161">
        <v>3</v>
      </c>
      <c r="BP15" s="366">
        <v>2</v>
      </c>
      <c r="BQ15" s="368" t="e">
        <f>B6</f>
        <v>#REF!</v>
      </c>
      <c r="BR15" s="370" t="s">
        <v>101</v>
      </c>
      <c r="BS15" s="371"/>
      <c r="BT15" s="372"/>
      <c r="BU15" s="201" t="e">
        <f>IF(BQ15=0,0,VLOOKUP(BQ15,[1]Список!$A:P,7,FALSE))</f>
        <v>#REF!</v>
      </c>
      <c r="BV15" s="373" t="e">
        <f>IF(BQ15=0,0,VLOOKUP(BQ15,[1]Список!$A:$P,6,FALSE))</f>
        <v>#REF!</v>
      </c>
      <c r="BW15" s="202"/>
      <c r="BX15" s="203">
        <f>IF(AG25&lt;AH25,AT25,IF(AH25&lt;AG25,AT25," "))</f>
        <v>1</v>
      </c>
      <c r="BY15" s="204"/>
      <c r="BZ15" s="375"/>
      <c r="CA15" s="376"/>
      <c r="CB15" s="377"/>
      <c r="CC15" s="204"/>
      <c r="CD15" s="203">
        <f>IF(AG30&lt;AH30,AI30,IF(AH30&lt;AG30,AI30," "))</f>
        <v>2</v>
      </c>
      <c r="CE15" s="204"/>
      <c r="CF15" s="205"/>
      <c r="CG15" s="203">
        <f>IF(AG22&lt;AH22,AI22,IF(AH22&lt;AG22,AI22," "))</f>
        <v>2</v>
      </c>
      <c r="CH15" s="206"/>
      <c r="CI15" s="204"/>
      <c r="CJ15" s="203">
        <f>IF(AG9&lt;AH9,AI9,IF(AH9&lt;AG9,AI9," "))</f>
        <v>1</v>
      </c>
      <c r="CK15" s="204"/>
      <c r="CL15" s="205"/>
      <c r="CM15" s="203">
        <f>IF(AG5&lt;AH5,AI5,IF(AH5&lt;AG5,AI5," "))</f>
        <v>2</v>
      </c>
      <c r="CN15" s="206"/>
      <c r="CO15" s="204"/>
      <c r="CP15" s="203">
        <f>IF(AG19&lt;AH19,AI19,IF(AH19&lt;AG19,AI19," "))</f>
        <v>2</v>
      </c>
      <c r="CQ15" s="204"/>
      <c r="CR15" s="205"/>
      <c r="CS15" s="203">
        <f>IF(AG14&lt;AH14,AI14,IF(AH14&lt;AG14,AI14," "))</f>
        <v>1</v>
      </c>
      <c r="CT15" s="206"/>
      <c r="CU15" s="207"/>
      <c r="CV15" s="351">
        <f>BE7</f>
        <v>11</v>
      </c>
      <c r="CW15" s="353"/>
      <c r="CX15" s="355">
        <f>IF(BF8="",BF7,BF8)</f>
        <v>3</v>
      </c>
    </row>
    <row r="16" spans="1:102" ht="11.1" customHeight="1" x14ac:dyDescent="0.2">
      <c r="A16" s="139">
        <v>12</v>
      </c>
      <c r="C16" s="141">
        <v>3</v>
      </c>
      <c r="D16" s="141">
        <v>7</v>
      </c>
      <c r="E16" s="142">
        <v>11</v>
      </c>
      <c r="F16" s="143">
        <v>6</v>
      </c>
      <c r="G16" s="144">
        <v>11</v>
      </c>
      <c r="H16" s="145">
        <v>7</v>
      </c>
      <c r="I16" s="142">
        <v>11</v>
      </c>
      <c r="J16" s="143">
        <v>7</v>
      </c>
      <c r="K16" s="144"/>
      <c r="L16" s="145"/>
      <c r="M16" s="142"/>
      <c r="N16" s="143"/>
      <c r="O16" s="144"/>
      <c r="P16" s="145"/>
      <c r="Q16" s="142"/>
      <c r="R16" s="143"/>
      <c r="S16" s="146">
        <f t="shared" si="1"/>
        <v>1</v>
      </c>
      <c r="T16" s="146">
        <f t="shared" si="2"/>
        <v>0</v>
      </c>
      <c r="U16" s="146">
        <f t="shared" si="3"/>
        <v>1</v>
      </c>
      <c r="V16" s="146">
        <f t="shared" si="4"/>
        <v>0</v>
      </c>
      <c r="W16" s="146">
        <f t="shared" si="5"/>
        <v>1</v>
      </c>
      <c r="X16" s="146">
        <f t="shared" si="6"/>
        <v>0</v>
      </c>
      <c r="Y16" s="146">
        <f t="shared" si="7"/>
        <v>0</v>
      </c>
      <c r="Z16" s="146">
        <f t="shared" si="8"/>
        <v>0</v>
      </c>
      <c r="AA16" s="146">
        <f t="shared" si="9"/>
        <v>0</v>
      </c>
      <c r="AB16" s="146">
        <f t="shared" si="10"/>
        <v>0</v>
      </c>
      <c r="AC16" s="146">
        <f t="shared" si="11"/>
        <v>0</v>
      </c>
      <c r="AD16" s="146">
        <f t="shared" si="12"/>
        <v>0</v>
      </c>
      <c r="AE16" s="146">
        <f t="shared" si="13"/>
        <v>0</v>
      </c>
      <c r="AF16" s="146">
        <f t="shared" si="14"/>
        <v>0</v>
      </c>
      <c r="AG16" s="147">
        <f t="shared" si="15"/>
        <v>3</v>
      </c>
      <c r="AH16" s="147">
        <f t="shared" si="15"/>
        <v>0</v>
      </c>
      <c r="AI16" s="148">
        <f t="shared" si="16"/>
        <v>2</v>
      </c>
      <c r="AJ16" s="148">
        <f t="shared" si="17"/>
        <v>1</v>
      </c>
      <c r="AK16" s="149">
        <f t="shared" si="18"/>
        <v>6</v>
      </c>
      <c r="AL16" s="149">
        <f t="shared" si="19"/>
        <v>7</v>
      </c>
      <c r="AM16" s="149">
        <f t="shared" si="20"/>
        <v>7</v>
      </c>
      <c r="AN16" s="149" t="str">
        <f t="shared" si="21"/>
        <v/>
      </c>
      <c r="AO16" s="149" t="str">
        <f t="shared" si="22"/>
        <v/>
      </c>
      <c r="AP16" s="149" t="str">
        <f t="shared" si="23"/>
        <v/>
      </c>
      <c r="AQ16" s="149" t="str">
        <f t="shared" si="24"/>
        <v/>
      </c>
      <c r="AR16" s="150" t="str">
        <f t="shared" si="25"/>
        <v>3 - 0</v>
      </c>
      <c r="AS16" s="151" t="str">
        <f t="shared" si="26"/>
        <v>6,7,7</v>
      </c>
      <c r="AT16" s="152">
        <f t="shared" si="27"/>
        <v>1</v>
      </c>
      <c r="AU16" s="152">
        <f t="shared" si="28"/>
        <v>2</v>
      </c>
      <c r="AV16" s="149">
        <f t="shared" si="29"/>
        <v>-6</v>
      </c>
      <c r="AW16" s="149">
        <f t="shared" si="30"/>
        <v>-7</v>
      </c>
      <c r="AX16" s="149">
        <f t="shared" si="31"/>
        <v>-7</v>
      </c>
      <c r="AY16" s="149" t="str">
        <f t="shared" si="32"/>
        <v/>
      </c>
      <c r="AZ16" s="149" t="str">
        <f t="shared" si="33"/>
        <v/>
      </c>
      <c r="BA16" s="149" t="str">
        <f t="shared" si="34"/>
        <v/>
      </c>
      <c r="BB16" s="149" t="str">
        <f t="shared" si="35"/>
        <v/>
      </c>
      <c r="BC16" s="150" t="str">
        <f t="shared" si="36"/>
        <v>0 - 3</v>
      </c>
      <c r="BD16" s="151" t="str">
        <f t="shared" si="37"/>
        <v>-6,-7,-7</v>
      </c>
      <c r="BE16" s="162"/>
      <c r="BF16" s="163"/>
      <c r="BG16" s="154" t="e">
        <f>SUMIF(A5:A12,C16,B5:B12)</f>
        <v>#REF!</v>
      </c>
      <c r="BH16" s="155" t="e">
        <f>SUMIF(A5:A12,D16,B5:B12)</f>
        <v>#REF!</v>
      </c>
      <c r="BI16" s="132" t="e">
        <f>1+#REF!</f>
        <v>#REF!</v>
      </c>
      <c r="BJ16" s="156" t="e">
        <f t="shared" si="38"/>
        <v>#REF!</v>
      </c>
      <c r="BK16" s="170">
        <v>3</v>
      </c>
      <c r="BL16" s="158" t="str">
        <f t="shared" si="0"/>
        <v>3 - 7</v>
      </c>
      <c r="BM16" s="159" t="s">
        <v>87</v>
      </c>
      <c r="BN16" s="160" t="s">
        <v>93</v>
      </c>
      <c r="BO16" s="161">
        <v>4</v>
      </c>
      <c r="BP16" s="367"/>
      <c r="BQ16" s="369"/>
      <c r="BR16" s="357" t="s">
        <v>160</v>
      </c>
      <c r="BS16" s="358"/>
      <c r="BT16" s="359"/>
      <c r="BU16" s="180" t="e">
        <f>IF(BQ15=0,0,VLOOKUP(BQ15,[1]Список!$A:P,8,FALSE))</f>
        <v>#REF!</v>
      </c>
      <c r="BV16" s="374"/>
      <c r="BW16" s="360" t="str">
        <f>IF(AI25&gt;AJ25,BC25,IF(AJ25&gt;AI25,BD25," "))</f>
        <v>1 - 3</v>
      </c>
      <c r="BX16" s="360"/>
      <c r="BY16" s="360"/>
      <c r="BZ16" s="378"/>
      <c r="CA16" s="379"/>
      <c r="CB16" s="380"/>
      <c r="CC16" s="360" t="str">
        <f>IF(AI30&lt;AJ30,AR30,IF(AJ30&lt;AI30,AS30," "))</f>
        <v>-5,-7,3,9,8</v>
      </c>
      <c r="CD16" s="360"/>
      <c r="CE16" s="360"/>
      <c r="CF16" s="361" t="str">
        <f>IF(AI22&lt;AJ22,AR22,IF(AJ22&lt;AI22,AS22," "))</f>
        <v>9,8,-5,9</v>
      </c>
      <c r="CG16" s="360"/>
      <c r="CH16" s="362"/>
      <c r="CI16" s="360" t="str">
        <f>IF(AI9&lt;AJ9,AR9,IF(AJ9&lt;AI9,AS9," "))</f>
        <v>2 - 3</v>
      </c>
      <c r="CJ16" s="360"/>
      <c r="CK16" s="360"/>
      <c r="CL16" s="361" t="str">
        <f>IF(AI5&lt;AJ5,AR5,IF(AJ5&lt;AI5,AS5," "))</f>
        <v>8,5,3</v>
      </c>
      <c r="CM16" s="360"/>
      <c r="CN16" s="362"/>
      <c r="CO16" s="360" t="str">
        <f>IF(AI19&lt;AJ19,AR19,IF(AJ19&lt;AI19,AS19," "))</f>
        <v>12,6,5</v>
      </c>
      <c r="CP16" s="360"/>
      <c r="CQ16" s="360"/>
      <c r="CR16" s="361" t="str">
        <f>IF(AI14&lt;AJ14,AR14,IF(AJ14&lt;AI14,AS14," "))</f>
        <v>1 - 3</v>
      </c>
      <c r="CS16" s="360"/>
      <c r="CT16" s="362"/>
      <c r="CU16" s="195"/>
      <c r="CV16" s="352"/>
      <c r="CW16" s="354"/>
      <c r="CX16" s="356"/>
    </row>
    <row r="17" spans="1:102" ht="11.1" customHeight="1" x14ac:dyDescent="0.2">
      <c r="A17" s="139">
        <v>13</v>
      </c>
      <c r="C17" s="141">
        <v>1</v>
      </c>
      <c r="D17" s="141">
        <v>8</v>
      </c>
      <c r="E17" s="142">
        <v>11</v>
      </c>
      <c r="F17" s="143">
        <v>5</v>
      </c>
      <c r="G17" s="144">
        <v>11</v>
      </c>
      <c r="H17" s="145">
        <v>8</v>
      </c>
      <c r="I17" s="142">
        <v>11</v>
      </c>
      <c r="J17" s="143">
        <v>8</v>
      </c>
      <c r="K17" s="144"/>
      <c r="L17" s="145"/>
      <c r="M17" s="142"/>
      <c r="N17" s="143"/>
      <c r="O17" s="144"/>
      <c r="P17" s="145"/>
      <c r="Q17" s="142"/>
      <c r="R17" s="143"/>
      <c r="S17" s="146">
        <f t="shared" si="1"/>
        <v>1</v>
      </c>
      <c r="T17" s="146">
        <f t="shared" si="2"/>
        <v>0</v>
      </c>
      <c r="U17" s="146">
        <f t="shared" si="3"/>
        <v>1</v>
      </c>
      <c r="V17" s="146">
        <f t="shared" si="4"/>
        <v>0</v>
      </c>
      <c r="W17" s="146">
        <f t="shared" si="5"/>
        <v>1</v>
      </c>
      <c r="X17" s="146">
        <f t="shared" si="6"/>
        <v>0</v>
      </c>
      <c r="Y17" s="146">
        <f t="shared" si="7"/>
        <v>0</v>
      </c>
      <c r="Z17" s="146">
        <f t="shared" si="8"/>
        <v>0</v>
      </c>
      <c r="AA17" s="146">
        <f t="shared" si="9"/>
        <v>0</v>
      </c>
      <c r="AB17" s="146">
        <f t="shared" si="10"/>
        <v>0</v>
      </c>
      <c r="AC17" s="146">
        <f t="shared" si="11"/>
        <v>0</v>
      </c>
      <c r="AD17" s="146">
        <f t="shared" si="12"/>
        <v>0</v>
      </c>
      <c r="AE17" s="146">
        <f t="shared" si="13"/>
        <v>0</v>
      </c>
      <c r="AF17" s="146">
        <f t="shared" si="14"/>
        <v>0</v>
      </c>
      <c r="AG17" s="147">
        <f t="shared" si="15"/>
        <v>3</v>
      </c>
      <c r="AH17" s="147">
        <f t="shared" si="15"/>
        <v>0</v>
      </c>
      <c r="AI17" s="148">
        <f t="shared" si="16"/>
        <v>2</v>
      </c>
      <c r="AJ17" s="148">
        <f t="shared" si="17"/>
        <v>1</v>
      </c>
      <c r="AK17" s="149">
        <f t="shared" si="18"/>
        <v>5</v>
      </c>
      <c r="AL17" s="149">
        <f t="shared" si="19"/>
        <v>8</v>
      </c>
      <c r="AM17" s="149">
        <f t="shared" si="20"/>
        <v>8</v>
      </c>
      <c r="AN17" s="149" t="str">
        <f t="shared" si="21"/>
        <v/>
      </c>
      <c r="AO17" s="149" t="str">
        <f t="shared" si="22"/>
        <v/>
      </c>
      <c r="AP17" s="149" t="str">
        <f t="shared" si="23"/>
        <v/>
      </c>
      <c r="AQ17" s="149" t="str">
        <f t="shared" si="24"/>
        <v/>
      </c>
      <c r="AR17" s="150" t="str">
        <f t="shared" si="25"/>
        <v>3 - 0</v>
      </c>
      <c r="AS17" s="151" t="str">
        <f t="shared" si="26"/>
        <v>5,8,8</v>
      </c>
      <c r="AT17" s="152">
        <f t="shared" si="27"/>
        <v>1</v>
      </c>
      <c r="AU17" s="152">
        <f t="shared" si="28"/>
        <v>2</v>
      </c>
      <c r="AV17" s="149">
        <f t="shared" si="29"/>
        <v>-5</v>
      </c>
      <c r="AW17" s="149">
        <f t="shared" si="30"/>
        <v>-8</v>
      </c>
      <c r="AX17" s="149">
        <f t="shared" si="31"/>
        <v>-8</v>
      </c>
      <c r="AY17" s="149" t="str">
        <f t="shared" si="32"/>
        <v/>
      </c>
      <c r="AZ17" s="149" t="str">
        <f t="shared" si="33"/>
        <v/>
      </c>
      <c r="BA17" s="149" t="str">
        <f t="shared" si="34"/>
        <v/>
      </c>
      <c r="BB17" s="149" t="str">
        <f t="shared" si="35"/>
        <v/>
      </c>
      <c r="BC17" s="150" t="str">
        <f t="shared" si="36"/>
        <v>0 - 3</v>
      </c>
      <c r="BD17" s="151" t="str">
        <f t="shared" si="37"/>
        <v>-5,-8,-8</v>
      </c>
      <c r="BE17" s="153">
        <f>SUMIF(C5:C32,7,AI5:AI32)+SUMIF(D5:D32,7,AJ5:AJ32)</f>
        <v>7</v>
      </c>
      <c r="BF17" s="153">
        <f>IF(BE17&lt;&gt;0,RANK(BE17,BE5:BE20),"")</f>
        <v>8</v>
      </c>
      <c r="BG17" s="154" t="e">
        <f>SUMIF(A5:A12,C17,B5:B12)</f>
        <v>#REF!</v>
      </c>
      <c r="BH17" s="155" t="e">
        <f>SUMIF(A5:A12,D17,B5:B12)</f>
        <v>#REF!</v>
      </c>
      <c r="BI17" s="132" t="e">
        <f>1+#REF!</f>
        <v>#REF!</v>
      </c>
      <c r="BJ17" s="156" t="e">
        <f t="shared" si="38"/>
        <v>#REF!</v>
      </c>
      <c r="BK17" s="170">
        <v>4</v>
      </c>
      <c r="BL17" s="164" t="str">
        <f t="shared" si="0"/>
        <v>1 - 8</v>
      </c>
      <c r="BM17" s="165" t="s">
        <v>87</v>
      </c>
      <c r="BN17" s="166" t="s">
        <v>94</v>
      </c>
      <c r="BO17" s="167">
        <v>12</v>
      </c>
      <c r="BP17" s="320">
        <v>3</v>
      </c>
      <c r="BQ17" s="322" t="e">
        <f>B7</f>
        <v>#REF!</v>
      </c>
      <c r="BR17" s="324" t="s">
        <v>102</v>
      </c>
      <c r="BS17" s="325"/>
      <c r="BT17" s="326"/>
      <c r="BU17" s="197" t="e">
        <f>IF(BQ17=0,0,VLOOKUP(BQ17,[1]Список!$A:P,7,FALSE))</f>
        <v>#REF!</v>
      </c>
      <c r="BV17" s="327" t="e">
        <f>IF(BQ17=0,0,VLOOKUP(BQ17,[1]Список!$A:$P,6,FALSE))</f>
        <v>#REF!</v>
      </c>
      <c r="BW17" s="200"/>
      <c r="BX17" s="173">
        <f>IF(AG21&lt;AH21,AT21,IF(AH21&lt;AG21,AT21," "))</f>
        <v>1</v>
      </c>
      <c r="BY17" s="179"/>
      <c r="BZ17" s="191"/>
      <c r="CA17" s="173">
        <f>IF(AG30&lt;AH30,AT30,IF(AH30&lt;AG30,AT30," "))</f>
        <v>1</v>
      </c>
      <c r="CB17" s="192"/>
      <c r="CC17" s="329"/>
      <c r="CD17" s="329"/>
      <c r="CE17" s="329"/>
      <c r="CF17" s="191"/>
      <c r="CG17" s="173">
        <f>IF(AG26&lt;AH26,AI26,IF(AH26&lt;AG26,AI26," "))</f>
        <v>2</v>
      </c>
      <c r="CH17" s="192"/>
      <c r="CI17" s="179"/>
      <c r="CJ17" s="173">
        <f>IF(AG6&lt;AH6,AI6,IF(AH6&lt;AG6,AI6," "))</f>
        <v>1</v>
      </c>
      <c r="CK17" s="179"/>
      <c r="CL17" s="191"/>
      <c r="CM17" s="173">
        <f>IF(AG20&lt;AH20,AI20,IF(AH20&lt;AG20,AI20," "))</f>
        <v>2</v>
      </c>
      <c r="CN17" s="192"/>
      <c r="CO17" s="179"/>
      <c r="CP17" s="173">
        <f>IF(AG16&lt;AH16,AI16,IF(AH16&lt;AG16,AI16," "))</f>
        <v>2</v>
      </c>
      <c r="CQ17" s="179"/>
      <c r="CR17" s="191"/>
      <c r="CS17" s="173">
        <f>IF(AG11&lt;AH11,AI11,IF(AH11&lt;AG11,AI11," "))</f>
        <v>2</v>
      </c>
      <c r="CT17" s="192"/>
      <c r="CU17" s="193"/>
      <c r="CV17" s="330">
        <f>BE9</f>
        <v>11</v>
      </c>
      <c r="CW17" s="196"/>
      <c r="CX17" s="332">
        <v>4</v>
      </c>
    </row>
    <row r="18" spans="1:102" ht="11.1" customHeight="1" x14ac:dyDescent="0.2">
      <c r="A18" s="139">
        <v>14</v>
      </c>
      <c r="C18" s="141">
        <v>4</v>
      </c>
      <c r="D18" s="141">
        <v>5</v>
      </c>
      <c r="E18" s="142">
        <v>11</v>
      </c>
      <c r="F18" s="143">
        <v>6</v>
      </c>
      <c r="G18" s="144">
        <v>11</v>
      </c>
      <c r="H18" s="145">
        <v>6</v>
      </c>
      <c r="I18" s="142">
        <v>8</v>
      </c>
      <c r="J18" s="143">
        <v>11</v>
      </c>
      <c r="K18" s="144">
        <v>11</v>
      </c>
      <c r="L18" s="145">
        <v>8</v>
      </c>
      <c r="M18" s="142"/>
      <c r="N18" s="143"/>
      <c r="O18" s="144"/>
      <c r="P18" s="145"/>
      <c r="Q18" s="142"/>
      <c r="R18" s="143"/>
      <c r="S18" s="146">
        <f t="shared" si="1"/>
        <v>1</v>
      </c>
      <c r="T18" s="146">
        <f t="shared" si="2"/>
        <v>0</v>
      </c>
      <c r="U18" s="146">
        <f t="shared" si="3"/>
        <v>1</v>
      </c>
      <c r="V18" s="146">
        <f t="shared" si="4"/>
        <v>0</v>
      </c>
      <c r="W18" s="146">
        <f t="shared" si="5"/>
        <v>0</v>
      </c>
      <c r="X18" s="146">
        <f t="shared" si="6"/>
        <v>1</v>
      </c>
      <c r="Y18" s="146">
        <f t="shared" si="7"/>
        <v>1</v>
      </c>
      <c r="Z18" s="146">
        <f t="shared" si="8"/>
        <v>0</v>
      </c>
      <c r="AA18" s="146">
        <f t="shared" si="9"/>
        <v>0</v>
      </c>
      <c r="AB18" s="146">
        <f t="shared" si="10"/>
        <v>0</v>
      </c>
      <c r="AC18" s="146">
        <f t="shared" si="11"/>
        <v>0</v>
      </c>
      <c r="AD18" s="146">
        <f t="shared" si="12"/>
        <v>0</v>
      </c>
      <c r="AE18" s="146">
        <f t="shared" si="13"/>
        <v>0</v>
      </c>
      <c r="AF18" s="146">
        <f t="shared" si="14"/>
        <v>0</v>
      </c>
      <c r="AG18" s="147">
        <f t="shared" si="15"/>
        <v>3</v>
      </c>
      <c r="AH18" s="147">
        <f t="shared" si="15"/>
        <v>1</v>
      </c>
      <c r="AI18" s="148">
        <f t="shared" si="16"/>
        <v>2</v>
      </c>
      <c r="AJ18" s="148">
        <f t="shared" si="17"/>
        <v>1</v>
      </c>
      <c r="AK18" s="149">
        <f t="shared" si="18"/>
        <v>6</v>
      </c>
      <c r="AL18" s="149">
        <f t="shared" si="19"/>
        <v>6</v>
      </c>
      <c r="AM18" s="149">
        <f t="shared" si="20"/>
        <v>-8</v>
      </c>
      <c r="AN18" s="149">
        <f t="shared" si="21"/>
        <v>8</v>
      </c>
      <c r="AO18" s="149" t="str">
        <f t="shared" si="22"/>
        <v/>
      </c>
      <c r="AP18" s="149" t="str">
        <f t="shared" si="23"/>
        <v/>
      </c>
      <c r="AQ18" s="149" t="str">
        <f t="shared" si="24"/>
        <v/>
      </c>
      <c r="AR18" s="150" t="str">
        <f t="shared" si="25"/>
        <v>3 - 1</v>
      </c>
      <c r="AS18" s="151" t="str">
        <f t="shared" si="26"/>
        <v>6,6,-8,8</v>
      </c>
      <c r="AT18" s="152">
        <f t="shared" si="27"/>
        <v>1</v>
      </c>
      <c r="AU18" s="152">
        <f t="shared" si="28"/>
        <v>2</v>
      </c>
      <c r="AV18" s="149">
        <f t="shared" si="29"/>
        <v>-6</v>
      </c>
      <c r="AW18" s="149">
        <f t="shared" si="30"/>
        <v>-6</v>
      </c>
      <c r="AX18" s="149">
        <f t="shared" si="31"/>
        <v>8</v>
      </c>
      <c r="AY18" s="149">
        <f t="shared" si="32"/>
        <v>-8</v>
      </c>
      <c r="AZ18" s="149" t="str">
        <f t="shared" si="33"/>
        <v/>
      </c>
      <c r="BA18" s="149" t="str">
        <f t="shared" si="34"/>
        <v/>
      </c>
      <c r="BB18" s="149" t="str">
        <f t="shared" si="35"/>
        <v/>
      </c>
      <c r="BC18" s="150" t="str">
        <f t="shared" si="36"/>
        <v>1 - 3</v>
      </c>
      <c r="BD18" s="151" t="str">
        <f t="shared" si="37"/>
        <v>-6,-6,8,-8</v>
      </c>
      <c r="BE18" s="162"/>
      <c r="BF18" s="163"/>
      <c r="BG18" s="154" t="e">
        <f>SUMIF(A5:A12,C18,B5:B12)</f>
        <v>#REF!</v>
      </c>
      <c r="BH18" s="155" t="e">
        <f>SUMIF(A5:A12,D18,B5:B12)</f>
        <v>#REF!</v>
      </c>
      <c r="BI18" s="132" t="e">
        <f>1+#REF!</f>
        <v>#REF!</v>
      </c>
      <c r="BJ18" s="156" t="e">
        <f t="shared" si="38"/>
        <v>#REF!</v>
      </c>
      <c r="BK18" s="170">
        <v>4</v>
      </c>
      <c r="BL18" s="164" t="str">
        <f t="shared" si="0"/>
        <v>4 - 5</v>
      </c>
      <c r="BM18" s="165" t="s">
        <v>87</v>
      </c>
      <c r="BN18" s="166" t="s">
        <v>94</v>
      </c>
      <c r="BO18" s="167">
        <v>11</v>
      </c>
      <c r="BP18" s="321"/>
      <c r="BQ18" s="323"/>
      <c r="BR18" s="324" t="s">
        <v>159</v>
      </c>
      <c r="BS18" s="325"/>
      <c r="BT18" s="326"/>
      <c r="BU18" s="197" t="e">
        <f>IF(BQ17=0,0,VLOOKUP(BQ17,[1]Список!$A:P,8,FALSE))</f>
        <v>#REF!</v>
      </c>
      <c r="BV18" s="327"/>
      <c r="BW18" s="363" t="str">
        <f>IF(AI21&gt;AJ21,BC21,IF(AJ21&gt;AI21,BD21," "))</f>
        <v>2 - 3</v>
      </c>
      <c r="BX18" s="363"/>
      <c r="BY18" s="363"/>
      <c r="BZ18" s="364" t="str">
        <f>IF(AI30&gt;AJ30,BC30,IF(AJ30&gt;AI30,BD30," "))</f>
        <v>2 - 3</v>
      </c>
      <c r="CA18" s="363"/>
      <c r="CB18" s="365"/>
      <c r="CC18" s="329"/>
      <c r="CD18" s="329"/>
      <c r="CE18" s="329"/>
      <c r="CF18" s="364" t="str">
        <f>IF(AI26&lt;AJ26,AR26,IF(AJ26&lt;AI26,AS26," "))</f>
        <v>-6,9,-11,11,10</v>
      </c>
      <c r="CG18" s="363"/>
      <c r="CH18" s="365"/>
      <c r="CI18" s="363" t="str">
        <f>IF(AI6&lt;AJ6,AR6,IF(AJ6&lt;AI6,AS6," "))</f>
        <v>0 - 3</v>
      </c>
      <c r="CJ18" s="363"/>
      <c r="CK18" s="363"/>
      <c r="CL18" s="364" t="str">
        <f>IF(AI20&lt;AJ20,AR20,IF(AJ20&lt;AI20,AS20," "))</f>
        <v>4,6,4</v>
      </c>
      <c r="CM18" s="363"/>
      <c r="CN18" s="365"/>
      <c r="CO18" s="363" t="str">
        <f>IF(AI16&lt;AJ16,AR16,IF(AJ16&lt;AI16,AS16," "))</f>
        <v>6,7,7</v>
      </c>
      <c r="CP18" s="363"/>
      <c r="CQ18" s="363"/>
      <c r="CR18" s="364" t="str">
        <f>IF(AI11&lt;AJ11,AR11,IF(AJ11&lt;AI11,AS11," "))</f>
        <v>8,10,-6,3,6</v>
      </c>
      <c r="CS18" s="363"/>
      <c r="CT18" s="365"/>
      <c r="CU18" s="194"/>
      <c r="CV18" s="330"/>
      <c r="CW18" s="196"/>
      <c r="CX18" s="332"/>
    </row>
    <row r="19" spans="1:102" ht="11.1" customHeight="1" x14ac:dyDescent="0.2">
      <c r="A19" s="139">
        <v>15</v>
      </c>
      <c r="C19" s="141">
        <v>2</v>
      </c>
      <c r="D19" s="141">
        <v>7</v>
      </c>
      <c r="E19" s="142">
        <v>14</v>
      </c>
      <c r="F19" s="143">
        <v>12</v>
      </c>
      <c r="G19" s="144">
        <v>11</v>
      </c>
      <c r="H19" s="145">
        <v>6</v>
      </c>
      <c r="I19" s="142">
        <v>11</v>
      </c>
      <c r="J19" s="143">
        <v>5</v>
      </c>
      <c r="K19" s="144"/>
      <c r="L19" s="145"/>
      <c r="M19" s="142"/>
      <c r="N19" s="143"/>
      <c r="O19" s="144"/>
      <c r="P19" s="145"/>
      <c r="Q19" s="142"/>
      <c r="R19" s="143"/>
      <c r="S19" s="146">
        <f t="shared" si="1"/>
        <v>1</v>
      </c>
      <c r="T19" s="146">
        <f t="shared" si="2"/>
        <v>0</v>
      </c>
      <c r="U19" s="146">
        <f t="shared" si="3"/>
        <v>1</v>
      </c>
      <c r="V19" s="146">
        <f t="shared" si="4"/>
        <v>0</v>
      </c>
      <c r="W19" s="146">
        <f t="shared" si="5"/>
        <v>1</v>
      </c>
      <c r="X19" s="146">
        <f t="shared" si="6"/>
        <v>0</v>
      </c>
      <c r="Y19" s="146">
        <f t="shared" si="7"/>
        <v>0</v>
      </c>
      <c r="Z19" s="146">
        <f t="shared" si="8"/>
        <v>0</v>
      </c>
      <c r="AA19" s="146">
        <f t="shared" si="9"/>
        <v>0</v>
      </c>
      <c r="AB19" s="146">
        <f t="shared" si="10"/>
        <v>0</v>
      </c>
      <c r="AC19" s="146">
        <f t="shared" si="11"/>
        <v>0</v>
      </c>
      <c r="AD19" s="146">
        <f t="shared" si="12"/>
        <v>0</v>
      </c>
      <c r="AE19" s="146">
        <f t="shared" si="13"/>
        <v>0</v>
      </c>
      <c r="AF19" s="146">
        <f t="shared" si="14"/>
        <v>0</v>
      </c>
      <c r="AG19" s="147">
        <f t="shared" si="15"/>
        <v>3</v>
      </c>
      <c r="AH19" s="147">
        <f t="shared" si="15"/>
        <v>0</v>
      </c>
      <c r="AI19" s="148">
        <f t="shared" si="16"/>
        <v>2</v>
      </c>
      <c r="AJ19" s="148">
        <f t="shared" si="17"/>
        <v>1</v>
      </c>
      <c r="AK19" s="149">
        <f t="shared" si="18"/>
        <v>12</v>
      </c>
      <c r="AL19" s="149">
        <f t="shared" si="19"/>
        <v>6</v>
      </c>
      <c r="AM19" s="149">
        <f t="shared" si="20"/>
        <v>5</v>
      </c>
      <c r="AN19" s="149" t="str">
        <f t="shared" si="21"/>
        <v/>
      </c>
      <c r="AO19" s="149" t="str">
        <f t="shared" si="22"/>
        <v/>
      </c>
      <c r="AP19" s="149" t="str">
        <f t="shared" si="23"/>
        <v/>
      </c>
      <c r="AQ19" s="149" t="str">
        <f t="shared" si="24"/>
        <v/>
      </c>
      <c r="AR19" s="150" t="str">
        <f t="shared" si="25"/>
        <v>3 - 0</v>
      </c>
      <c r="AS19" s="151" t="str">
        <f t="shared" si="26"/>
        <v>12,6,5</v>
      </c>
      <c r="AT19" s="152">
        <f t="shared" si="27"/>
        <v>1</v>
      </c>
      <c r="AU19" s="152">
        <f t="shared" si="28"/>
        <v>2</v>
      </c>
      <c r="AV19" s="149">
        <f t="shared" si="29"/>
        <v>-12</v>
      </c>
      <c r="AW19" s="149">
        <f t="shared" si="30"/>
        <v>-6</v>
      </c>
      <c r="AX19" s="149">
        <f t="shared" si="31"/>
        <v>-5</v>
      </c>
      <c r="AY19" s="149" t="str">
        <f t="shared" si="32"/>
        <v/>
      </c>
      <c r="AZ19" s="149" t="str">
        <f t="shared" si="33"/>
        <v/>
      </c>
      <c r="BA19" s="149" t="str">
        <f t="shared" si="34"/>
        <v/>
      </c>
      <c r="BB19" s="149" t="str">
        <f t="shared" si="35"/>
        <v/>
      </c>
      <c r="BC19" s="150" t="str">
        <f t="shared" si="36"/>
        <v>0 - 3</v>
      </c>
      <c r="BD19" s="151" t="str">
        <f t="shared" si="37"/>
        <v>-12,-6,-5</v>
      </c>
      <c r="BE19" s="153">
        <f>SUMIF(C5:C32,8,AI5:AI32)+SUMIF(D5:D32,8,AJ5:AJ32)</f>
        <v>10</v>
      </c>
      <c r="BF19" s="153">
        <f>IF(BE19&lt;&gt;0,RANK(BE19,BE5:BE20),"")</f>
        <v>6</v>
      </c>
      <c r="BG19" s="154" t="e">
        <f>SUMIF(A5:A12,C19,B5:B12)</f>
        <v>#REF!</v>
      </c>
      <c r="BH19" s="155" t="e">
        <f>SUMIF(A5:A12,D19,B5:B12)</f>
        <v>#REF!</v>
      </c>
      <c r="BI19" s="132" t="e">
        <f>1+#REF!</f>
        <v>#REF!</v>
      </c>
      <c r="BJ19" s="156" t="e">
        <f t="shared" si="38"/>
        <v>#REF!</v>
      </c>
      <c r="BK19" s="170">
        <v>4</v>
      </c>
      <c r="BL19" s="174" t="str">
        <f t="shared" si="0"/>
        <v>2 - 7</v>
      </c>
      <c r="BM19" s="165" t="s">
        <v>87</v>
      </c>
      <c r="BN19" s="166" t="s">
        <v>94</v>
      </c>
      <c r="BO19" s="167">
        <v>10</v>
      </c>
      <c r="BP19" s="366">
        <v>4</v>
      </c>
      <c r="BQ19" s="368" t="e">
        <f>B8</f>
        <v>#REF!</v>
      </c>
      <c r="BR19" s="370" t="s">
        <v>103</v>
      </c>
      <c r="BS19" s="371"/>
      <c r="BT19" s="372"/>
      <c r="BU19" s="201" t="e">
        <f>IF(BQ19=0,0,VLOOKUP(BQ19,[1]Список!$A:P,7,FALSE))</f>
        <v>#REF!</v>
      </c>
      <c r="BV19" s="373" t="e">
        <f>IF(BQ19=0,0,VLOOKUP(BQ19,[1]Список!$A:$P,6,FALSE))</f>
        <v>#REF!</v>
      </c>
      <c r="BW19" s="202"/>
      <c r="BX19" s="203">
        <f>IF(AG29&lt;AH29,AT29,IF(AH29&lt;AG29,AT29," "))</f>
        <v>1</v>
      </c>
      <c r="BY19" s="204"/>
      <c r="BZ19" s="205"/>
      <c r="CA19" s="203">
        <f>IF(AG22&lt;AH22,AT22,IF(AH22&lt;AG22,AT22," "))</f>
        <v>1</v>
      </c>
      <c r="CB19" s="206"/>
      <c r="CC19" s="204"/>
      <c r="CD19" s="203">
        <f>IF(AG26&lt;AH26,AT26,IF(AH26&lt;AG26,AT26," "))</f>
        <v>1</v>
      </c>
      <c r="CE19" s="204"/>
      <c r="CF19" s="375"/>
      <c r="CG19" s="376"/>
      <c r="CH19" s="377"/>
      <c r="CI19" s="204"/>
      <c r="CJ19" s="203">
        <f>IF(AG18&lt;AH18,AI18,IF(AH18&lt;AG18,AI18," "))</f>
        <v>2</v>
      </c>
      <c r="CK19" s="204"/>
      <c r="CL19" s="205"/>
      <c r="CM19" s="203">
        <f>IF(AG15&lt;AH15,AI15,IF(AH15&lt;AG15,AI15," "))</f>
        <v>2</v>
      </c>
      <c r="CN19" s="206"/>
      <c r="CO19" s="204"/>
      <c r="CP19" s="203">
        <f>IF(AG12&lt;AH12,AI12,IF(AH12&lt;AG12,AI12," "))</f>
        <v>2</v>
      </c>
      <c r="CQ19" s="204"/>
      <c r="CR19" s="205"/>
      <c r="CS19" s="203">
        <f>IF(AG8&lt;AH8,AI8,IF(AH8&lt;AG8,AI8," "))</f>
        <v>2</v>
      </c>
      <c r="CT19" s="206"/>
      <c r="CU19" s="207"/>
      <c r="CV19" s="351">
        <f>BE11</f>
        <v>11</v>
      </c>
      <c r="CW19" s="381"/>
      <c r="CX19" s="355">
        <v>5</v>
      </c>
    </row>
    <row r="20" spans="1:102" ht="11.1" customHeight="1" x14ac:dyDescent="0.2">
      <c r="A20" s="139">
        <v>16</v>
      </c>
      <c r="C20" s="141">
        <v>3</v>
      </c>
      <c r="D20" s="141">
        <v>6</v>
      </c>
      <c r="E20" s="142">
        <v>11</v>
      </c>
      <c r="F20" s="143">
        <v>4</v>
      </c>
      <c r="G20" s="144">
        <v>11</v>
      </c>
      <c r="H20" s="145">
        <v>6</v>
      </c>
      <c r="I20" s="142">
        <v>11</v>
      </c>
      <c r="J20" s="143">
        <v>4</v>
      </c>
      <c r="K20" s="144"/>
      <c r="L20" s="145"/>
      <c r="M20" s="142"/>
      <c r="N20" s="143"/>
      <c r="O20" s="144"/>
      <c r="P20" s="145"/>
      <c r="Q20" s="142"/>
      <c r="R20" s="143"/>
      <c r="S20" s="146">
        <f t="shared" si="1"/>
        <v>1</v>
      </c>
      <c r="T20" s="146">
        <f t="shared" si="2"/>
        <v>0</v>
      </c>
      <c r="U20" s="146">
        <f t="shared" si="3"/>
        <v>1</v>
      </c>
      <c r="V20" s="146">
        <f t="shared" si="4"/>
        <v>0</v>
      </c>
      <c r="W20" s="146">
        <f t="shared" si="5"/>
        <v>1</v>
      </c>
      <c r="X20" s="146">
        <f t="shared" si="6"/>
        <v>0</v>
      </c>
      <c r="Y20" s="146">
        <f t="shared" si="7"/>
        <v>0</v>
      </c>
      <c r="Z20" s="146">
        <f t="shared" si="8"/>
        <v>0</v>
      </c>
      <c r="AA20" s="146">
        <f t="shared" si="9"/>
        <v>0</v>
      </c>
      <c r="AB20" s="146">
        <f t="shared" si="10"/>
        <v>0</v>
      </c>
      <c r="AC20" s="146">
        <f t="shared" si="11"/>
        <v>0</v>
      </c>
      <c r="AD20" s="146">
        <f t="shared" si="12"/>
        <v>0</v>
      </c>
      <c r="AE20" s="146">
        <f t="shared" si="13"/>
        <v>0</v>
      </c>
      <c r="AF20" s="146">
        <f t="shared" si="14"/>
        <v>0</v>
      </c>
      <c r="AG20" s="147">
        <f t="shared" si="15"/>
        <v>3</v>
      </c>
      <c r="AH20" s="147">
        <f t="shared" si="15"/>
        <v>0</v>
      </c>
      <c r="AI20" s="148">
        <f t="shared" si="16"/>
        <v>2</v>
      </c>
      <c r="AJ20" s="148">
        <f t="shared" si="17"/>
        <v>1</v>
      </c>
      <c r="AK20" s="149">
        <f t="shared" si="18"/>
        <v>4</v>
      </c>
      <c r="AL20" s="149">
        <f t="shared" si="19"/>
        <v>6</v>
      </c>
      <c r="AM20" s="149">
        <f t="shared" si="20"/>
        <v>4</v>
      </c>
      <c r="AN20" s="149" t="str">
        <f t="shared" si="21"/>
        <v/>
      </c>
      <c r="AO20" s="149" t="str">
        <f t="shared" si="22"/>
        <v/>
      </c>
      <c r="AP20" s="149" t="str">
        <f t="shared" si="23"/>
        <v/>
      </c>
      <c r="AQ20" s="149" t="str">
        <f t="shared" si="24"/>
        <v/>
      </c>
      <c r="AR20" s="150" t="str">
        <f t="shared" si="25"/>
        <v>3 - 0</v>
      </c>
      <c r="AS20" s="151" t="str">
        <f t="shared" si="26"/>
        <v>4,6,4</v>
      </c>
      <c r="AT20" s="152">
        <f t="shared" si="27"/>
        <v>1</v>
      </c>
      <c r="AU20" s="152">
        <f t="shared" si="28"/>
        <v>2</v>
      </c>
      <c r="AV20" s="149">
        <f t="shared" si="29"/>
        <v>-4</v>
      </c>
      <c r="AW20" s="149">
        <f t="shared" si="30"/>
        <v>-6</v>
      </c>
      <c r="AX20" s="149">
        <f t="shared" si="31"/>
        <v>-4</v>
      </c>
      <c r="AY20" s="149" t="str">
        <f t="shared" si="32"/>
        <v/>
      </c>
      <c r="AZ20" s="149" t="str">
        <f t="shared" si="33"/>
        <v/>
      </c>
      <c r="BA20" s="149" t="str">
        <f t="shared" si="34"/>
        <v/>
      </c>
      <c r="BB20" s="149" t="str">
        <f t="shared" si="35"/>
        <v/>
      </c>
      <c r="BC20" s="150" t="str">
        <f t="shared" si="36"/>
        <v>0 - 3</v>
      </c>
      <c r="BD20" s="151" t="str">
        <f t="shared" si="37"/>
        <v>-4,-6,-4</v>
      </c>
      <c r="BE20" s="162"/>
      <c r="BF20" s="163"/>
      <c r="BG20" s="154" t="e">
        <f>SUMIF(A5:A12,C20,B5:B12)</f>
        <v>#REF!</v>
      </c>
      <c r="BH20" s="155" t="e">
        <f>SUMIF(A5:A12,D20,B5:B12)</f>
        <v>#REF!</v>
      </c>
      <c r="BI20" s="132" t="e">
        <f>1+#REF!</f>
        <v>#REF!</v>
      </c>
      <c r="BJ20" s="156" t="e">
        <f t="shared" si="38"/>
        <v>#REF!</v>
      </c>
      <c r="BK20" s="170">
        <v>4</v>
      </c>
      <c r="BL20" s="175" t="str">
        <f t="shared" si="0"/>
        <v>3 - 6</v>
      </c>
      <c r="BM20" s="165" t="s">
        <v>87</v>
      </c>
      <c r="BN20" s="166" t="s">
        <v>94</v>
      </c>
      <c r="BO20" s="167">
        <v>9</v>
      </c>
      <c r="BP20" s="367"/>
      <c r="BQ20" s="369"/>
      <c r="BR20" s="357" t="s">
        <v>158</v>
      </c>
      <c r="BS20" s="358"/>
      <c r="BT20" s="359"/>
      <c r="BU20" s="180" t="e">
        <f>IF(BQ19=0,0,VLOOKUP(BQ19,[1]Список!$A:P,8,FALSE))</f>
        <v>#REF!</v>
      </c>
      <c r="BV20" s="374"/>
      <c r="BW20" s="360" t="str">
        <f>IF(AI29&gt;AJ29,BC29,IF(AJ29&gt;AI29,BD29," "))</f>
        <v>0 - 3</v>
      </c>
      <c r="BX20" s="360"/>
      <c r="BY20" s="360"/>
      <c r="BZ20" s="361" t="str">
        <f>IF(AI22&gt;AJ22,BC22,IF(AJ22&gt;AI22,BD22," "))</f>
        <v>1 - 3</v>
      </c>
      <c r="CA20" s="360"/>
      <c r="CB20" s="362"/>
      <c r="CC20" s="360" t="str">
        <f>IF(AI26&gt;AJ26,BC26,IF(AJ26&gt;AI26,BD26," "))</f>
        <v>2 - 3</v>
      </c>
      <c r="CD20" s="360"/>
      <c r="CE20" s="360"/>
      <c r="CF20" s="378"/>
      <c r="CG20" s="379"/>
      <c r="CH20" s="380"/>
      <c r="CI20" s="360" t="str">
        <f>IF(AI18&lt;AJ18,AR18,IF(AJ18&lt;AI18,AS18," "))</f>
        <v>6,6,-8,8</v>
      </c>
      <c r="CJ20" s="360"/>
      <c r="CK20" s="360"/>
      <c r="CL20" s="361" t="str">
        <f>IF(AI15&lt;AJ15,AR15,IF(AJ15&lt;AI15,AS15," "))</f>
        <v>5,4,9</v>
      </c>
      <c r="CM20" s="360"/>
      <c r="CN20" s="362"/>
      <c r="CO20" s="360" t="str">
        <f>IF(AI12&lt;AJ12,AR12,IF(AJ12&lt;AI12,AS12," "))</f>
        <v>7,7,7</v>
      </c>
      <c r="CP20" s="360"/>
      <c r="CQ20" s="360"/>
      <c r="CR20" s="361" t="str">
        <f>IF(AI8&lt;AJ8,AR8,IF(AJ8&lt;AI8,AS8," "))</f>
        <v>6,-10,9,3</v>
      </c>
      <c r="CS20" s="360"/>
      <c r="CT20" s="362"/>
      <c r="CU20" s="195"/>
      <c r="CV20" s="352"/>
      <c r="CW20" s="382"/>
      <c r="CX20" s="356"/>
    </row>
    <row r="21" spans="1:102" ht="11.1" customHeight="1" x14ac:dyDescent="0.2">
      <c r="A21" s="139">
        <v>17</v>
      </c>
      <c r="C21" s="141">
        <v>1</v>
      </c>
      <c r="D21" s="141">
        <v>3</v>
      </c>
      <c r="E21" s="142">
        <v>11</v>
      </c>
      <c r="F21" s="143">
        <v>7</v>
      </c>
      <c r="G21" s="144">
        <v>11</v>
      </c>
      <c r="H21" s="145">
        <v>8</v>
      </c>
      <c r="I21" s="142">
        <v>9</v>
      </c>
      <c r="J21" s="143">
        <v>11</v>
      </c>
      <c r="K21" s="144">
        <v>9</v>
      </c>
      <c r="L21" s="145">
        <v>11</v>
      </c>
      <c r="M21" s="142">
        <v>11</v>
      </c>
      <c r="N21" s="143">
        <v>8</v>
      </c>
      <c r="O21" s="144"/>
      <c r="P21" s="145"/>
      <c r="Q21" s="142"/>
      <c r="R21" s="143"/>
      <c r="S21" s="146">
        <f t="shared" si="1"/>
        <v>1</v>
      </c>
      <c r="T21" s="146">
        <f t="shared" si="2"/>
        <v>0</v>
      </c>
      <c r="U21" s="146">
        <f t="shared" si="3"/>
        <v>1</v>
      </c>
      <c r="V21" s="146">
        <f t="shared" si="4"/>
        <v>0</v>
      </c>
      <c r="W21" s="146">
        <f t="shared" si="5"/>
        <v>0</v>
      </c>
      <c r="X21" s="146">
        <f t="shared" si="6"/>
        <v>1</v>
      </c>
      <c r="Y21" s="146">
        <f t="shared" si="7"/>
        <v>0</v>
      </c>
      <c r="Z21" s="146">
        <f t="shared" si="8"/>
        <v>1</v>
      </c>
      <c r="AA21" s="146">
        <f t="shared" si="9"/>
        <v>1</v>
      </c>
      <c r="AB21" s="146">
        <f t="shared" si="10"/>
        <v>0</v>
      </c>
      <c r="AC21" s="146">
        <f t="shared" si="11"/>
        <v>0</v>
      </c>
      <c r="AD21" s="146">
        <f t="shared" si="12"/>
        <v>0</v>
      </c>
      <c r="AE21" s="146">
        <f t="shared" si="13"/>
        <v>0</v>
      </c>
      <c r="AF21" s="146">
        <f t="shared" si="14"/>
        <v>0</v>
      </c>
      <c r="AG21" s="147">
        <f t="shared" si="15"/>
        <v>3</v>
      </c>
      <c r="AH21" s="147">
        <f t="shared" si="15"/>
        <v>2</v>
      </c>
      <c r="AI21" s="148">
        <f t="shared" si="16"/>
        <v>2</v>
      </c>
      <c r="AJ21" s="148">
        <f t="shared" si="17"/>
        <v>1</v>
      </c>
      <c r="AK21" s="149">
        <f t="shared" si="18"/>
        <v>7</v>
      </c>
      <c r="AL21" s="149">
        <f t="shared" si="19"/>
        <v>8</v>
      </c>
      <c r="AM21" s="149">
        <f t="shared" si="20"/>
        <v>-9</v>
      </c>
      <c r="AN21" s="149">
        <f t="shared" si="21"/>
        <v>-9</v>
      </c>
      <c r="AO21" s="149">
        <f t="shared" si="22"/>
        <v>8</v>
      </c>
      <c r="AP21" s="149" t="str">
        <f t="shared" si="23"/>
        <v/>
      </c>
      <c r="AQ21" s="149" t="str">
        <f t="shared" si="24"/>
        <v/>
      </c>
      <c r="AR21" s="150" t="str">
        <f t="shared" si="25"/>
        <v>3 - 2</v>
      </c>
      <c r="AS21" s="151" t="str">
        <f t="shared" si="26"/>
        <v>7,8,-9,-9,8</v>
      </c>
      <c r="AT21" s="152">
        <f t="shared" si="27"/>
        <v>1</v>
      </c>
      <c r="AU21" s="152">
        <f t="shared" si="28"/>
        <v>2</v>
      </c>
      <c r="AV21" s="149">
        <f t="shared" si="29"/>
        <v>-7</v>
      </c>
      <c r="AW21" s="149">
        <f t="shared" si="30"/>
        <v>-8</v>
      </c>
      <c r="AX21" s="149">
        <f t="shared" si="31"/>
        <v>9</v>
      </c>
      <c r="AY21" s="149">
        <f t="shared" si="32"/>
        <v>9</v>
      </c>
      <c r="AZ21" s="149">
        <f t="shared" si="33"/>
        <v>-8</v>
      </c>
      <c r="BA21" s="149" t="str">
        <f t="shared" si="34"/>
        <v/>
      </c>
      <c r="BB21" s="149" t="str">
        <f t="shared" si="35"/>
        <v/>
      </c>
      <c r="BC21" s="150" t="str">
        <f t="shared" si="36"/>
        <v>2 - 3</v>
      </c>
      <c r="BD21" s="151" t="str">
        <f t="shared" si="37"/>
        <v>-7,-8,9,9,-8</v>
      </c>
      <c r="BG21" s="154" t="e">
        <f>SUMIF(A5:A12,C21,B5:B12)</f>
        <v>#REF!</v>
      </c>
      <c r="BH21" s="155" t="e">
        <f>SUMIF(A5:A12,D21,B5:B12)</f>
        <v>#REF!</v>
      </c>
      <c r="BI21" s="132" t="e">
        <f>1+#REF!</f>
        <v>#REF!</v>
      </c>
      <c r="BJ21" s="156" t="e">
        <f t="shared" si="38"/>
        <v>#REF!</v>
      </c>
      <c r="BK21" s="170">
        <v>5</v>
      </c>
      <c r="BL21" s="176" t="str">
        <f t="shared" si="0"/>
        <v>1 - 3</v>
      </c>
      <c r="BM21" s="159" t="s">
        <v>87</v>
      </c>
      <c r="BN21" s="160" t="s">
        <v>95</v>
      </c>
      <c r="BO21" s="161">
        <v>7</v>
      </c>
      <c r="BP21" s="320">
        <v>5</v>
      </c>
      <c r="BQ21" s="322" t="e">
        <f>B9</f>
        <v>#REF!</v>
      </c>
      <c r="BR21" s="324" t="s">
        <v>104</v>
      </c>
      <c r="BS21" s="325"/>
      <c r="BT21" s="326"/>
      <c r="BU21" s="197" t="e">
        <f>IF(BQ21=0,0,VLOOKUP(BQ21,[1]Список!$A:P,7,FALSE))</f>
        <v>#REF!</v>
      </c>
      <c r="BV21" s="327" t="e">
        <f>IF(BQ21=0,0,VLOOKUP(BQ21,[1]Список!$A:$P,6,FALSE))</f>
        <v>#REF!</v>
      </c>
      <c r="BW21" s="178"/>
      <c r="BX21" s="173">
        <f>IF(AG13&lt;AH13,AT13,IF(AH13&lt;AG13,AT13," "))</f>
        <v>1</v>
      </c>
      <c r="BY21" s="179"/>
      <c r="BZ21" s="191"/>
      <c r="CA21" s="173">
        <f>IF(AG9&lt;AH9,AT9,IF(AH9&lt;AG9,AT9," "))</f>
        <v>2</v>
      </c>
      <c r="CB21" s="192"/>
      <c r="CC21" s="179"/>
      <c r="CD21" s="173">
        <f>IF(AG6&lt;AH6,AT6,IF(AH6&lt;AG6,AT6," "))</f>
        <v>2</v>
      </c>
      <c r="CE21" s="179"/>
      <c r="CF21" s="191"/>
      <c r="CG21" s="173">
        <f>IF(AG18&lt;AH18,AT18,IF(AH18&lt;AG18,AT18," "))</f>
        <v>1</v>
      </c>
      <c r="CH21" s="192"/>
      <c r="CI21" s="329"/>
      <c r="CJ21" s="329"/>
      <c r="CK21" s="329"/>
      <c r="CL21" s="191"/>
      <c r="CM21" s="173">
        <f>IF(AG27&lt;AH27,AI27,IF(AH27&lt;AG27,AI27," "))</f>
        <v>2</v>
      </c>
      <c r="CN21" s="192"/>
      <c r="CO21" s="179"/>
      <c r="CP21" s="173">
        <f>IF(AG23&lt;AH23,AI23,IF(AH23&lt;AG23,AI23," "))</f>
        <v>2</v>
      </c>
      <c r="CQ21" s="179"/>
      <c r="CR21" s="191"/>
      <c r="CS21" s="173">
        <f>IF(AG32&lt;AH32,AI32,IF(AH32&lt;AG32,AI32," "))</f>
        <v>2</v>
      </c>
      <c r="CT21" s="192"/>
      <c r="CU21" s="194"/>
      <c r="CV21" s="330">
        <f>BE13</f>
        <v>12</v>
      </c>
      <c r="CW21" s="196"/>
      <c r="CX21" s="332">
        <f>IF(BF14="",BF13,BF14)</f>
        <v>2</v>
      </c>
    </row>
    <row r="22" spans="1:102" ht="11.1" customHeight="1" x14ac:dyDescent="0.2">
      <c r="A22" s="139">
        <v>18</v>
      </c>
      <c r="C22" s="141">
        <v>2</v>
      </c>
      <c r="D22" s="141">
        <v>4</v>
      </c>
      <c r="E22" s="142">
        <v>11</v>
      </c>
      <c r="F22" s="143">
        <v>9</v>
      </c>
      <c r="G22" s="144">
        <v>11</v>
      </c>
      <c r="H22" s="145">
        <v>8</v>
      </c>
      <c r="I22" s="142">
        <v>5</v>
      </c>
      <c r="J22" s="143">
        <v>11</v>
      </c>
      <c r="K22" s="144">
        <v>11</v>
      </c>
      <c r="L22" s="145">
        <v>9</v>
      </c>
      <c r="M22" s="142"/>
      <c r="N22" s="143"/>
      <c r="O22" s="144"/>
      <c r="P22" s="145"/>
      <c r="Q22" s="142"/>
      <c r="R22" s="143"/>
      <c r="S22" s="146">
        <f t="shared" si="1"/>
        <v>1</v>
      </c>
      <c r="T22" s="146">
        <f t="shared" si="2"/>
        <v>0</v>
      </c>
      <c r="U22" s="146">
        <f t="shared" si="3"/>
        <v>1</v>
      </c>
      <c r="V22" s="146">
        <f t="shared" si="4"/>
        <v>0</v>
      </c>
      <c r="W22" s="146">
        <f t="shared" si="5"/>
        <v>0</v>
      </c>
      <c r="X22" s="146">
        <f t="shared" si="6"/>
        <v>1</v>
      </c>
      <c r="Y22" s="146">
        <f t="shared" si="7"/>
        <v>1</v>
      </c>
      <c r="Z22" s="146">
        <f t="shared" si="8"/>
        <v>0</v>
      </c>
      <c r="AA22" s="146">
        <f t="shared" si="9"/>
        <v>0</v>
      </c>
      <c r="AB22" s="146">
        <f t="shared" si="10"/>
        <v>0</v>
      </c>
      <c r="AC22" s="146">
        <f t="shared" si="11"/>
        <v>0</v>
      </c>
      <c r="AD22" s="146">
        <f t="shared" si="12"/>
        <v>0</v>
      </c>
      <c r="AE22" s="146">
        <f t="shared" si="13"/>
        <v>0</v>
      </c>
      <c r="AF22" s="146">
        <f t="shared" si="14"/>
        <v>0</v>
      </c>
      <c r="AG22" s="147">
        <f t="shared" si="15"/>
        <v>3</v>
      </c>
      <c r="AH22" s="147">
        <f t="shared" si="15"/>
        <v>1</v>
      </c>
      <c r="AI22" s="148">
        <f t="shared" si="16"/>
        <v>2</v>
      </c>
      <c r="AJ22" s="148">
        <f t="shared" si="17"/>
        <v>1</v>
      </c>
      <c r="AK22" s="149">
        <f t="shared" si="18"/>
        <v>9</v>
      </c>
      <c r="AL22" s="149">
        <f t="shared" si="19"/>
        <v>8</v>
      </c>
      <c r="AM22" s="149">
        <f t="shared" si="20"/>
        <v>-5</v>
      </c>
      <c r="AN22" s="149">
        <f t="shared" si="21"/>
        <v>9</v>
      </c>
      <c r="AO22" s="149" t="str">
        <f t="shared" si="22"/>
        <v/>
      </c>
      <c r="AP22" s="149" t="str">
        <f t="shared" si="23"/>
        <v/>
      </c>
      <c r="AQ22" s="149" t="str">
        <f t="shared" si="24"/>
        <v/>
      </c>
      <c r="AR22" s="150" t="str">
        <f t="shared" si="25"/>
        <v>3 - 1</v>
      </c>
      <c r="AS22" s="151" t="str">
        <f t="shared" si="26"/>
        <v>9,8,-5,9</v>
      </c>
      <c r="AT22" s="152">
        <f t="shared" si="27"/>
        <v>1</v>
      </c>
      <c r="AU22" s="152">
        <f t="shared" si="28"/>
        <v>2</v>
      </c>
      <c r="AV22" s="149">
        <f t="shared" si="29"/>
        <v>-9</v>
      </c>
      <c r="AW22" s="149">
        <f t="shared" si="30"/>
        <v>-8</v>
      </c>
      <c r="AX22" s="149">
        <f t="shared" si="31"/>
        <v>5</v>
      </c>
      <c r="AY22" s="149">
        <f t="shared" si="32"/>
        <v>-9</v>
      </c>
      <c r="AZ22" s="149" t="str">
        <f t="shared" si="33"/>
        <v/>
      </c>
      <c r="BA22" s="149" t="str">
        <f t="shared" si="34"/>
        <v/>
      </c>
      <c r="BB22" s="149" t="str">
        <f t="shared" si="35"/>
        <v/>
      </c>
      <c r="BC22" s="150" t="str">
        <f t="shared" si="36"/>
        <v>1 - 3</v>
      </c>
      <c r="BD22" s="151" t="str">
        <f t="shared" si="37"/>
        <v>-9,-8,5,-9</v>
      </c>
      <c r="BG22" s="154" t="e">
        <f>SUMIF(A5:A12,C22,B5:B12)</f>
        <v>#REF!</v>
      </c>
      <c r="BH22" s="155" t="e">
        <f>SUMIF(A5:A12,D22,B5:B12)</f>
        <v>#REF!</v>
      </c>
      <c r="BI22" s="132" t="e">
        <f>1+#REF!</f>
        <v>#REF!</v>
      </c>
      <c r="BJ22" s="156" t="e">
        <f t="shared" si="38"/>
        <v>#REF!</v>
      </c>
      <c r="BK22" s="170">
        <v>5</v>
      </c>
      <c r="BL22" s="176" t="str">
        <f t="shared" si="0"/>
        <v>2 - 4</v>
      </c>
      <c r="BM22" s="159" t="s">
        <v>87</v>
      </c>
      <c r="BN22" s="160" t="s">
        <v>95</v>
      </c>
      <c r="BO22" s="161">
        <v>6</v>
      </c>
      <c r="BP22" s="321"/>
      <c r="BQ22" s="323"/>
      <c r="BR22" s="324" t="s">
        <v>157</v>
      </c>
      <c r="BS22" s="325"/>
      <c r="BT22" s="326"/>
      <c r="BU22" s="197" t="e">
        <f>IF(BQ21=0,0,VLOOKUP(BQ21,[1]Список!$A:P,8,FALSE))</f>
        <v>#REF!</v>
      </c>
      <c r="BV22" s="327"/>
      <c r="BW22" s="388" t="str">
        <f>IF(AI13&gt;AJ13,BC13,IF(AJ13&gt;AI13,BD13," "))</f>
        <v>0 - 3</v>
      </c>
      <c r="BX22" s="363"/>
      <c r="BY22" s="363"/>
      <c r="BZ22" s="364" t="str">
        <f>IF(AI9&gt;AJ9,BC9,IF(AJ9&gt;AI9,BD9," "))</f>
        <v>4,-11,-7,5,3</v>
      </c>
      <c r="CA22" s="363"/>
      <c r="CB22" s="365"/>
      <c r="CC22" s="363" t="str">
        <f>IF(AI6&gt;AJ6,BC6,IF(AJ6&gt;AI6,BD6," "))</f>
        <v>8,7,8</v>
      </c>
      <c r="CD22" s="363"/>
      <c r="CE22" s="363"/>
      <c r="CF22" s="364" t="str">
        <f>IF(AI18&gt;AJ18,BC18,IF(AJ18&gt;AI18,BD18," "))</f>
        <v>1 - 3</v>
      </c>
      <c r="CG22" s="363"/>
      <c r="CH22" s="365"/>
      <c r="CI22" s="329"/>
      <c r="CJ22" s="329"/>
      <c r="CK22" s="329"/>
      <c r="CL22" s="364" t="str">
        <f>IF(AI27&lt;AJ27,AR27,IF(AJ27&lt;AI27,AS27," "))</f>
        <v>8,8,8</v>
      </c>
      <c r="CM22" s="363"/>
      <c r="CN22" s="365"/>
      <c r="CO22" s="363" t="str">
        <f>IF(AI23&lt;AJ23,AR23,IF(AJ23&lt;AI23,AS23," "))</f>
        <v>9,6,5</v>
      </c>
      <c r="CP22" s="363"/>
      <c r="CQ22" s="363"/>
      <c r="CR22" s="364" t="str">
        <f>IF(AI32&lt;AJ32,AR32,IF(AJ32&lt;AI32,AS32," "))</f>
        <v>9,-8,5,-9,8</v>
      </c>
      <c r="CS22" s="363"/>
      <c r="CT22" s="365"/>
      <c r="CU22" s="194"/>
      <c r="CV22" s="330"/>
      <c r="CW22" s="196"/>
      <c r="CX22" s="332"/>
    </row>
    <row r="23" spans="1:102" ht="11.1" customHeight="1" x14ac:dyDescent="0.2">
      <c r="A23" s="139">
        <v>19</v>
      </c>
      <c r="C23" s="141">
        <v>5</v>
      </c>
      <c r="D23" s="141">
        <v>7</v>
      </c>
      <c r="E23" s="142">
        <v>11</v>
      </c>
      <c r="F23" s="143">
        <v>9</v>
      </c>
      <c r="G23" s="144">
        <v>11</v>
      </c>
      <c r="H23" s="145">
        <v>6</v>
      </c>
      <c r="I23" s="142">
        <v>11</v>
      </c>
      <c r="J23" s="143">
        <v>5</v>
      </c>
      <c r="K23" s="144"/>
      <c r="L23" s="145"/>
      <c r="M23" s="142"/>
      <c r="N23" s="143"/>
      <c r="O23" s="144"/>
      <c r="P23" s="145"/>
      <c r="Q23" s="142"/>
      <c r="R23" s="143"/>
      <c r="S23" s="146">
        <f t="shared" si="1"/>
        <v>1</v>
      </c>
      <c r="T23" s="146">
        <f t="shared" si="2"/>
        <v>0</v>
      </c>
      <c r="U23" s="146">
        <f t="shared" si="3"/>
        <v>1</v>
      </c>
      <c r="V23" s="146">
        <f t="shared" si="4"/>
        <v>0</v>
      </c>
      <c r="W23" s="146">
        <f t="shared" si="5"/>
        <v>1</v>
      </c>
      <c r="X23" s="146">
        <f t="shared" si="6"/>
        <v>0</v>
      </c>
      <c r="Y23" s="146">
        <f t="shared" si="7"/>
        <v>0</v>
      </c>
      <c r="Z23" s="146">
        <f t="shared" si="8"/>
        <v>0</v>
      </c>
      <c r="AA23" s="146">
        <f t="shared" si="9"/>
        <v>0</v>
      </c>
      <c r="AB23" s="146">
        <f t="shared" si="10"/>
        <v>0</v>
      </c>
      <c r="AC23" s="146">
        <f t="shared" si="11"/>
        <v>0</v>
      </c>
      <c r="AD23" s="146">
        <f t="shared" si="12"/>
        <v>0</v>
      </c>
      <c r="AE23" s="146">
        <f t="shared" si="13"/>
        <v>0</v>
      </c>
      <c r="AF23" s="146">
        <f t="shared" si="14"/>
        <v>0</v>
      </c>
      <c r="AG23" s="147">
        <f t="shared" si="15"/>
        <v>3</v>
      </c>
      <c r="AH23" s="147">
        <f t="shared" si="15"/>
        <v>0</v>
      </c>
      <c r="AI23" s="148">
        <f t="shared" si="16"/>
        <v>2</v>
      </c>
      <c r="AJ23" s="148">
        <f t="shared" si="17"/>
        <v>1</v>
      </c>
      <c r="AK23" s="149">
        <f t="shared" si="18"/>
        <v>9</v>
      </c>
      <c r="AL23" s="149">
        <f t="shared" si="19"/>
        <v>6</v>
      </c>
      <c r="AM23" s="149">
        <f t="shared" si="20"/>
        <v>5</v>
      </c>
      <c r="AN23" s="149" t="str">
        <f t="shared" si="21"/>
        <v/>
      </c>
      <c r="AO23" s="149" t="str">
        <f t="shared" si="22"/>
        <v/>
      </c>
      <c r="AP23" s="149" t="str">
        <f t="shared" si="23"/>
        <v/>
      </c>
      <c r="AQ23" s="149" t="str">
        <f t="shared" si="24"/>
        <v/>
      </c>
      <c r="AR23" s="150" t="str">
        <f t="shared" si="25"/>
        <v>3 - 0</v>
      </c>
      <c r="AS23" s="151" t="str">
        <f t="shared" si="26"/>
        <v>9,6,5</v>
      </c>
      <c r="AT23" s="152">
        <f t="shared" si="27"/>
        <v>1</v>
      </c>
      <c r="AU23" s="152">
        <f t="shared" si="28"/>
        <v>2</v>
      </c>
      <c r="AV23" s="149">
        <f t="shared" si="29"/>
        <v>-9</v>
      </c>
      <c r="AW23" s="149">
        <f t="shared" si="30"/>
        <v>-6</v>
      </c>
      <c r="AX23" s="149">
        <f t="shared" si="31"/>
        <v>-5</v>
      </c>
      <c r="AY23" s="149" t="str">
        <f t="shared" si="32"/>
        <v/>
      </c>
      <c r="AZ23" s="149" t="str">
        <f t="shared" si="33"/>
        <v/>
      </c>
      <c r="BA23" s="149" t="str">
        <f t="shared" si="34"/>
        <v/>
      </c>
      <c r="BB23" s="149" t="str">
        <f t="shared" si="35"/>
        <v/>
      </c>
      <c r="BC23" s="150" t="str">
        <f t="shared" si="36"/>
        <v>0 - 3</v>
      </c>
      <c r="BD23" s="151" t="str">
        <f t="shared" si="37"/>
        <v>-9,-6,-5</v>
      </c>
      <c r="BG23" s="154" t="e">
        <f>SUMIF(A5:A12,C23,B5:B12)</f>
        <v>#REF!</v>
      </c>
      <c r="BH23" s="155" t="e">
        <f>SUMIF(A5:A12,D23,B5:B12)</f>
        <v>#REF!</v>
      </c>
      <c r="BI23" s="132" t="e">
        <f>1+#REF!</f>
        <v>#REF!</v>
      </c>
      <c r="BJ23" s="156" t="e">
        <f t="shared" si="38"/>
        <v>#REF!</v>
      </c>
      <c r="BK23" s="170">
        <v>5</v>
      </c>
      <c r="BL23" s="176" t="str">
        <f t="shared" si="0"/>
        <v>5 - 7</v>
      </c>
      <c r="BM23" s="159" t="s">
        <v>87</v>
      </c>
      <c r="BN23" s="160" t="s">
        <v>95</v>
      </c>
      <c r="BO23" s="161">
        <v>5</v>
      </c>
      <c r="BP23" s="384">
        <v>6</v>
      </c>
      <c r="BQ23" s="386" t="e">
        <f>B10</f>
        <v>#REF!</v>
      </c>
      <c r="BR23" s="370" t="s">
        <v>105</v>
      </c>
      <c r="BS23" s="371"/>
      <c r="BT23" s="372"/>
      <c r="BU23" s="201" t="e">
        <f>IF(BQ23=0,0,VLOOKUP(BQ23,[1]Список!$A:P,7,FALSE))</f>
        <v>#REF!</v>
      </c>
      <c r="BV23" s="373" t="e">
        <f>IF(BQ23=0,0,VLOOKUP(BQ23,[1]Список!$A:$P,6,FALSE))</f>
        <v>#REF!</v>
      </c>
      <c r="BW23" s="208"/>
      <c r="BX23" s="203">
        <f>IF(AG10&lt;AH10,AT10,IF(AH10&lt;AG10,AT10," "))</f>
        <v>1</v>
      </c>
      <c r="BY23" s="204"/>
      <c r="BZ23" s="205"/>
      <c r="CA23" s="203">
        <f>IF(AG5&lt;AH5,AT5,IF(AH5&lt;AG5,AT5," "))</f>
        <v>1</v>
      </c>
      <c r="CB23" s="206"/>
      <c r="CC23" s="204"/>
      <c r="CD23" s="203">
        <f>IF(AG20&lt;AH20,AT20,IF(AH20&lt;AG20,AT20," "))</f>
        <v>1</v>
      </c>
      <c r="CE23" s="204"/>
      <c r="CF23" s="205"/>
      <c r="CG23" s="203">
        <f>IF(AG15&lt;AH15,AT15,IF(AH15&lt;AG15,AT15," "))</f>
        <v>1</v>
      </c>
      <c r="CH23" s="206"/>
      <c r="CI23" s="204"/>
      <c r="CJ23" s="203">
        <f>IF(AG27&lt;AH27,AT27,IF(AH27&lt;AG27,AT27," "))</f>
        <v>1</v>
      </c>
      <c r="CK23" s="204"/>
      <c r="CL23" s="375"/>
      <c r="CM23" s="376"/>
      <c r="CN23" s="377"/>
      <c r="CO23" s="204"/>
      <c r="CP23" s="203">
        <f>IF(AG31&lt;AH31,AI31,IF(AH31&lt;AG31,AI31," "))</f>
        <v>2</v>
      </c>
      <c r="CQ23" s="204"/>
      <c r="CR23" s="205"/>
      <c r="CS23" s="203">
        <f>IF(AG24&lt;AH24,AI24,IF(AH24&lt;AG24,AI24," "))</f>
        <v>1</v>
      </c>
      <c r="CT23" s="206"/>
      <c r="CU23" s="209"/>
      <c r="CV23" s="351">
        <f>BE15</f>
        <v>8</v>
      </c>
      <c r="CW23" s="236"/>
      <c r="CX23" s="355">
        <f>IF(BF16="",BF15,BF16)</f>
        <v>7</v>
      </c>
    </row>
    <row r="24" spans="1:102" ht="11.1" customHeight="1" x14ac:dyDescent="0.2">
      <c r="A24" s="139">
        <v>20</v>
      </c>
      <c r="C24" s="141">
        <v>6</v>
      </c>
      <c r="D24" s="141">
        <v>8</v>
      </c>
      <c r="E24" s="142">
        <v>11</v>
      </c>
      <c r="F24" s="143">
        <v>8</v>
      </c>
      <c r="G24" s="144">
        <v>6</v>
      </c>
      <c r="H24" s="145">
        <v>11</v>
      </c>
      <c r="I24" s="142">
        <v>8</v>
      </c>
      <c r="J24" s="143">
        <v>11</v>
      </c>
      <c r="K24" s="144">
        <v>5</v>
      </c>
      <c r="L24" s="145">
        <v>11</v>
      </c>
      <c r="M24" s="142"/>
      <c r="N24" s="143"/>
      <c r="O24" s="144"/>
      <c r="P24" s="145"/>
      <c r="Q24" s="142"/>
      <c r="R24" s="143"/>
      <c r="S24" s="146">
        <f t="shared" si="1"/>
        <v>1</v>
      </c>
      <c r="T24" s="146">
        <f t="shared" si="2"/>
        <v>0</v>
      </c>
      <c r="U24" s="146">
        <f t="shared" si="3"/>
        <v>0</v>
      </c>
      <c r="V24" s="146">
        <f t="shared" si="4"/>
        <v>1</v>
      </c>
      <c r="W24" s="146">
        <f t="shared" si="5"/>
        <v>0</v>
      </c>
      <c r="X24" s="146">
        <f t="shared" si="6"/>
        <v>1</v>
      </c>
      <c r="Y24" s="146">
        <f t="shared" si="7"/>
        <v>0</v>
      </c>
      <c r="Z24" s="146">
        <f t="shared" si="8"/>
        <v>1</v>
      </c>
      <c r="AA24" s="146">
        <f t="shared" si="9"/>
        <v>0</v>
      </c>
      <c r="AB24" s="146">
        <f t="shared" si="10"/>
        <v>0</v>
      </c>
      <c r="AC24" s="146">
        <f t="shared" si="11"/>
        <v>0</v>
      </c>
      <c r="AD24" s="146">
        <f t="shared" si="12"/>
        <v>0</v>
      </c>
      <c r="AE24" s="146">
        <f t="shared" si="13"/>
        <v>0</v>
      </c>
      <c r="AF24" s="146">
        <f t="shared" si="14"/>
        <v>0</v>
      </c>
      <c r="AG24" s="147">
        <f t="shared" si="15"/>
        <v>1</v>
      </c>
      <c r="AH24" s="147">
        <f t="shared" si="15"/>
        <v>3</v>
      </c>
      <c r="AI24" s="148">
        <f t="shared" si="16"/>
        <v>1</v>
      </c>
      <c r="AJ24" s="148">
        <f t="shared" si="17"/>
        <v>2</v>
      </c>
      <c r="AK24" s="149">
        <f t="shared" si="18"/>
        <v>8</v>
      </c>
      <c r="AL24" s="149">
        <f t="shared" si="19"/>
        <v>-6</v>
      </c>
      <c r="AM24" s="149">
        <f t="shared" si="20"/>
        <v>-8</v>
      </c>
      <c r="AN24" s="149">
        <f t="shared" si="21"/>
        <v>-5</v>
      </c>
      <c r="AO24" s="149" t="str">
        <f t="shared" si="22"/>
        <v/>
      </c>
      <c r="AP24" s="149" t="str">
        <f t="shared" si="23"/>
        <v/>
      </c>
      <c r="AQ24" s="149" t="str">
        <f t="shared" si="24"/>
        <v/>
      </c>
      <c r="AR24" s="150" t="str">
        <f t="shared" si="25"/>
        <v>1 - 3</v>
      </c>
      <c r="AS24" s="151" t="str">
        <f t="shared" si="26"/>
        <v>8,-6,-8,-5</v>
      </c>
      <c r="AT24" s="152">
        <f t="shared" si="27"/>
        <v>2</v>
      </c>
      <c r="AU24" s="152">
        <f t="shared" si="28"/>
        <v>1</v>
      </c>
      <c r="AV24" s="149">
        <f t="shared" si="29"/>
        <v>-8</v>
      </c>
      <c r="AW24" s="149">
        <f t="shared" si="30"/>
        <v>6</v>
      </c>
      <c r="AX24" s="149">
        <f t="shared" si="31"/>
        <v>8</v>
      </c>
      <c r="AY24" s="149">
        <f t="shared" si="32"/>
        <v>5</v>
      </c>
      <c r="AZ24" s="149" t="str">
        <f t="shared" si="33"/>
        <v/>
      </c>
      <c r="BA24" s="149" t="str">
        <f t="shared" si="34"/>
        <v/>
      </c>
      <c r="BB24" s="149" t="str">
        <f t="shared" si="35"/>
        <v/>
      </c>
      <c r="BC24" s="150" t="str">
        <f t="shared" si="36"/>
        <v>3 - 1</v>
      </c>
      <c r="BD24" s="151" t="str">
        <f t="shared" si="37"/>
        <v>-8,6,8,5</v>
      </c>
      <c r="BG24" s="154" t="e">
        <f>SUMIF(A5:A12,C24,B5:B12)</f>
        <v>#REF!</v>
      </c>
      <c r="BH24" s="155" t="e">
        <f>SUMIF(A5:A12,D24,B5:B12)</f>
        <v>#REF!</v>
      </c>
      <c r="BI24" s="132" t="e">
        <f>1+#REF!</f>
        <v>#REF!</v>
      </c>
      <c r="BJ24" s="156" t="e">
        <f t="shared" si="38"/>
        <v>#REF!</v>
      </c>
      <c r="BK24" s="170">
        <v>5</v>
      </c>
      <c r="BL24" s="176" t="str">
        <f t="shared" si="0"/>
        <v>6 - 8</v>
      </c>
      <c r="BM24" s="159" t="s">
        <v>87</v>
      </c>
      <c r="BN24" s="160" t="s">
        <v>95</v>
      </c>
      <c r="BO24" s="161">
        <v>8</v>
      </c>
      <c r="BP24" s="385"/>
      <c r="BQ24" s="387"/>
      <c r="BR24" s="357" t="s">
        <v>156</v>
      </c>
      <c r="BS24" s="358"/>
      <c r="BT24" s="359"/>
      <c r="BU24" s="180" t="e">
        <f>IF(BQ23=0,0,VLOOKUP(BQ23,[1]Список!$A:P,8,FALSE))</f>
        <v>#REF!</v>
      </c>
      <c r="BV24" s="374"/>
      <c r="BW24" s="383" t="str">
        <f>IF(AI10&gt;AJ10,BC10,IF(AJ10&gt;AI10,BD10," "))</f>
        <v>0 - 3</v>
      </c>
      <c r="BX24" s="360"/>
      <c r="BY24" s="360"/>
      <c r="BZ24" s="361" t="str">
        <f>IF(AI5&gt;AJ5,BC5,IF(AJ5&gt;AI5,BD5," "))</f>
        <v>0 - 3</v>
      </c>
      <c r="CA24" s="360"/>
      <c r="CB24" s="362"/>
      <c r="CC24" s="360" t="str">
        <f>IF(AI20&gt;AJ20,BC20,IF(AJ20&gt;AI20,BD20," "))</f>
        <v>0 - 3</v>
      </c>
      <c r="CD24" s="360"/>
      <c r="CE24" s="360"/>
      <c r="CF24" s="361" t="str">
        <f>IF(AI15&gt;AJ15,BC15,IF(AJ15&gt;AI15,BD15," "))</f>
        <v>0 - 3</v>
      </c>
      <c r="CG24" s="360"/>
      <c r="CH24" s="362"/>
      <c r="CI24" s="360" t="str">
        <f>IF(AI27&gt;AJ27,BC27,IF(AJ27&gt;AI27,BD27," "))</f>
        <v>0 - 3</v>
      </c>
      <c r="CJ24" s="360"/>
      <c r="CK24" s="360"/>
      <c r="CL24" s="378"/>
      <c r="CM24" s="379"/>
      <c r="CN24" s="380"/>
      <c r="CO24" s="360" t="str">
        <f>IF(AI31&lt;AJ31,AR31,IF(AJ31&lt;AI31,AS31," "))</f>
        <v>8,7,-7,10</v>
      </c>
      <c r="CP24" s="360"/>
      <c r="CQ24" s="360"/>
      <c r="CR24" s="361" t="str">
        <f>IF(AI24&lt;AJ24,AR24,IF(AJ24&lt;AI24,AS24," "))</f>
        <v>1 - 3</v>
      </c>
      <c r="CS24" s="360"/>
      <c r="CT24" s="362"/>
      <c r="CU24" s="195"/>
      <c r="CV24" s="352"/>
      <c r="CW24" s="237"/>
      <c r="CX24" s="356"/>
    </row>
    <row r="25" spans="1:102" ht="11.1" customHeight="1" x14ac:dyDescent="0.2">
      <c r="A25" s="139">
        <v>21</v>
      </c>
      <c r="C25" s="141">
        <v>1</v>
      </c>
      <c r="D25" s="141">
        <v>2</v>
      </c>
      <c r="E25" s="142">
        <v>10</v>
      </c>
      <c r="F25" s="143">
        <v>12</v>
      </c>
      <c r="G25" s="144">
        <v>11</v>
      </c>
      <c r="H25" s="145">
        <v>7</v>
      </c>
      <c r="I25" s="142">
        <v>11</v>
      </c>
      <c r="J25" s="143">
        <v>9</v>
      </c>
      <c r="K25" s="144">
        <v>11</v>
      </c>
      <c r="L25" s="145">
        <v>8</v>
      </c>
      <c r="M25" s="142"/>
      <c r="N25" s="143"/>
      <c r="O25" s="144"/>
      <c r="P25" s="145"/>
      <c r="Q25" s="142"/>
      <c r="R25" s="143"/>
      <c r="S25" s="146">
        <f t="shared" si="1"/>
        <v>0</v>
      </c>
      <c r="T25" s="146">
        <f t="shared" si="2"/>
        <v>1</v>
      </c>
      <c r="U25" s="146">
        <f t="shared" si="3"/>
        <v>1</v>
      </c>
      <c r="V25" s="146">
        <f t="shared" si="4"/>
        <v>0</v>
      </c>
      <c r="W25" s="146">
        <f t="shared" si="5"/>
        <v>1</v>
      </c>
      <c r="X25" s="146">
        <f t="shared" si="6"/>
        <v>0</v>
      </c>
      <c r="Y25" s="146">
        <f t="shared" si="7"/>
        <v>1</v>
      </c>
      <c r="Z25" s="146">
        <f t="shared" si="8"/>
        <v>0</v>
      </c>
      <c r="AA25" s="146">
        <f t="shared" si="9"/>
        <v>0</v>
      </c>
      <c r="AB25" s="146">
        <f t="shared" si="10"/>
        <v>0</v>
      </c>
      <c r="AC25" s="146">
        <f t="shared" si="11"/>
        <v>0</v>
      </c>
      <c r="AD25" s="146">
        <f t="shared" si="12"/>
        <v>0</v>
      </c>
      <c r="AE25" s="146">
        <f t="shared" si="13"/>
        <v>0</v>
      </c>
      <c r="AF25" s="146">
        <f t="shared" si="14"/>
        <v>0</v>
      </c>
      <c r="AG25" s="147">
        <f t="shared" si="15"/>
        <v>3</v>
      </c>
      <c r="AH25" s="147">
        <f t="shared" si="15"/>
        <v>1</v>
      </c>
      <c r="AI25" s="148">
        <f t="shared" si="16"/>
        <v>2</v>
      </c>
      <c r="AJ25" s="148">
        <f t="shared" si="17"/>
        <v>1</v>
      </c>
      <c r="AK25" s="149">
        <f t="shared" si="18"/>
        <v>-10</v>
      </c>
      <c r="AL25" s="149">
        <f t="shared" si="19"/>
        <v>7</v>
      </c>
      <c r="AM25" s="149">
        <f t="shared" si="20"/>
        <v>9</v>
      </c>
      <c r="AN25" s="149">
        <f t="shared" si="21"/>
        <v>8</v>
      </c>
      <c r="AO25" s="149" t="str">
        <f t="shared" si="22"/>
        <v/>
      </c>
      <c r="AP25" s="149" t="str">
        <f t="shared" si="23"/>
        <v/>
      </c>
      <c r="AQ25" s="149" t="str">
        <f t="shared" si="24"/>
        <v/>
      </c>
      <c r="AR25" s="150" t="str">
        <f t="shared" si="25"/>
        <v>3 - 1</v>
      </c>
      <c r="AS25" s="151" t="str">
        <f t="shared" si="26"/>
        <v>-10,7,9,8</v>
      </c>
      <c r="AT25" s="152">
        <f t="shared" si="27"/>
        <v>1</v>
      </c>
      <c r="AU25" s="152">
        <f t="shared" si="28"/>
        <v>2</v>
      </c>
      <c r="AV25" s="149">
        <f t="shared" si="29"/>
        <v>10</v>
      </c>
      <c r="AW25" s="149">
        <f t="shared" si="30"/>
        <v>-7</v>
      </c>
      <c r="AX25" s="149">
        <f t="shared" si="31"/>
        <v>-9</v>
      </c>
      <c r="AY25" s="149">
        <f t="shared" si="32"/>
        <v>-8</v>
      </c>
      <c r="AZ25" s="149" t="str">
        <f t="shared" si="33"/>
        <v/>
      </c>
      <c r="BA25" s="149" t="str">
        <f t="shared" si="34"/>
        <v/>
      </c>
      <c r="BB25" s="149" t="str">
        <f t="shared" si="35"/>
        <v/>
      </c>
      <c r="BC25" s="150" t="str">
        <f t="shared" si="36"/>
        <v>1 - 3</v>
      </c>
      <c r="BD25" s="151" t="str">
        <f t="shared" si="37"/>
        <v>10,-7,-9,-8</v>
      </c>
      <c r="BG25" s="154" t="e">
        <f>SUMIF(A5:A12,C25,B5:B12)</f>
        <v>#REF!</v>
      </c>
      <c r="BH25" s="155" t="e">
        <f>SUMIF(A5:A12,D25,B5:B12)</f>
        <v>#REF!</v>
      </c>
      <c r="BI25" s="132" t="e">
        <f>1+#REF!</f>
        <v>#REF!</v>
      </c>
      <c r="BJ25" s="156" t="e">
        <f t="shared" si="38"/>
        <v>#REF!</v>
      </c>
      <c r="BK25" s="170">
        <v>6</v>
      </c>
      <c r="BL25" s="175" t="str">
        <f t="shared" si="0"/>
        <v>1 - 2</v>
      </c>
      <c r="BM25" s="177" t="s">
        <v>90</v>
      </c>
      <c r="BN25" s="166" t="s">
        <v>96</v>
      </c>
      <c r="BO25" s="167">
        <v>2</v>
      </c>
      <c r="BP25" s="320">
        <v>7</v>
      </c>
      <c r="BQ25" s="322" t="e">
        <f>B11</f>
        <v>#REF!</v>
      </c>
      <c r="BR25" s="324" t="s">
        <v>106</v>
      </c>
      <c r="BS25" s="325"/>
      <c r="BT25" s="326"/>
      <c r="BU25" s="197" t="e">
        <f>IF(BQ25=0,0,VLOOKUP(BQ25,[1]Список!$A:P,7,FALSE))</f>
        <v>#REF!</v>
      </c>
      <c r="BV25" s="327" t="e">
        <f>IF(BQ25=0,0,VLOOKUP(BQ25,[1]Список!$A:$P,6,FALSE))</f>
        <v>#REF!</v>
      </c>
      <c r="BW25" s="178"/>
      <c r="BX25" s="173">
        <f>IF(AG7&lt;AH7,AT7,IF(AH7&lt;AG7,AT7," "))</f>
        <v>1</v>
      </c>
      <c r="BY25" s="179"/>
      <c r="BZ25" s="191"/>
      <c r="CA25" s="173">
        <f>IF(AG19&lt;AH19,AT19,IF(AH19&lt;AG19,AT19," "))</f>
        <v>1</v>
      </c>
      <c r="CB25" s="192"/>
      <c r="CC25" s="179"/>
      <c r="CD25" s="173">
        <f>IF(AG16&lt;AH16,AT16,IF(AH16&lt;AG16,AT16," "))</f>
        <v>1</v>
      </c>
      <c r="CE25" s="179"/>
      <c r="CF25" s="191"/>
      <c r="CG25" s="173">
        <f>IF(AG12&lt;AH12,AT12,IF(AH12&lt;AG12,AT12," "))</f>
        <v>1</v>
      </c>
      <c r="CH25" s="192"/>
      <c r="CI25" s="179"/>
      <c r="CJ25" s="173">
        <f>IF(AG23&lt;AH23,AT23,IF(AH23&lt;AG23,AT23," "))</f>
        <v>1</v>
      </c>
      <c r="CK25" s="179"/>
      <c r="CL25" s="191"/>
      <c r="CM25" s="173">
        <f>IF(AG31&lt;AH31,AT31,IF(AH31&lt;AG31,AT31," "))</f>
        <v>1</v>
      </c>
      <c r="CN25" s="192"/>
      <c r="CO25" s="329"/>
      <c r="CP25" s="329"/>
      <c r="CQ25" s="329"/>
      <c r="CR25" s="191"/>
      <c r="CS25" s="173">
        <f>IF(AG28&lt;AH28,AI28,IF(AH28&lt;AG28,AI28," "))</f>
        <v>1</v>
      </c>
      <c r="CT25" s="192"/>
      <c r="CU25" s="194"/>
      <c r="CV25" s="330">
        <f>BE17</f>
        <v>7</v>
      </c>
      <c r="CW25" s="196"/>
      <c r="CX25" s="332">
        <f>IF(BF18="",BF17,BF18)</f>
        <v>8</v>
      </c>
    </row>
    <row r="26" spans="1:102" ht="11.1" customHeight="1" x14ac:dyDescent="0.2">
      <c r="A26" s="139">
        <v>22</v>
      </c>
      <c r="C26" s="141">
        <v>3</v>
      </c>
      <c r="D26" s="141">
        <v>4</v>
      </c>
      <c r="E26" s="142">
        <v>6</v>
      </c>
      <c r="F26" s="143">
        <v>11</v>
      </c>
      <c r="G26" s="144">
        <v>11</v>
      </c>
      <c r="H26" s="145">
        <v>9</v>
      </c>
      <c r="I26" s="142">
        <v>11</v>
      </c>
      <c r="J26" s="143">
        <v>13</v>
      </c>
      <c r="K26" s="144">
        <v>13</v>
      </c>
      <c r="L26" s="145">
        <v>11</v>
      </c>
      <c r="M26" s="142">
        <v>12</v>
      </c>
      <c r="N26" s="143">
        <v>10</v>
      </c>
      <c r="O26" s="144"/>
      <c r="P26" s="145"/>
      <c r="Q26" s="142"/>
      <c r="R26" s="143"/>
      <c r="S26" s="146">
        <f t="shared" si="1"/>
        <v>0</v>
      </c>
      <c r="T26" s="146">
        <f t="shared" si="2"/>
        <v>1</v>
      </c>
      <c r="U26" s="146">
        <f t="shared" si="3"/>
        <v>1</v>
      </c>
      <c r="V26" s="146">
        <f t="shared" si="4"/>
        <v>0</v>
      </c>
      <c r="W26" s="146">
        <f t="shared" si="5"/>
        <v>0</v>
      </c>
      <c r="X26" s="146">
        <f t="shared" si="6"/>
        <v>1</v>
      </c>
      <c r="Y26" s="146">
        <f t="shared" si="7"/>
        <v>1</v>
      </c>
      <c r="Z26" s="146">
        <f t="shared" si="8"/>
        <v>0</v>
      </c>
      <c r="AA26" s="146">
        <f t="shared" si="9"/>
        <v>1</v>
      </c>
      <c r="AB26" s="146">
        <f t="shared" si="10"/>
        <v>0</v>
      </c>
      <c r="AC26" s="146">
        <f t="shared" si="11"/>
        <v>0</v>
      </c>
      <c r="AD26" s="146">
        <f t="shared" si="12"/>
        <v>0</v>
      </c>
      <c r="AE26" s="146">
        <f t="shared" si="13"/>
        <v>0</v>
      </c>
      <c r="AF26" s="146">
        <f t="shared" si="14"/>
        <v>0</v>
      </c>
      <c r="AG26" s="147">
        <f t="shared" si="15"/>
        <v>3</v>
      </c>
      <c r="AH26" s="147">
        <f t="shared" si="15"/>
        <v>2</v>
      </c>
      <c r="AI26" s="148">
        <f t="shared" si="16"/>
        <v>2</v>
      </c>
      <c r="AJ26" s="148">
        <f t="shared" si="17"/>
        <v>1</v>
      </c>
      <c r="AK26" s="149">
        <f t="shared" si="18"/>
        <v>-6</v>
      </c>
      <c r="AL26" s="149">
        <f t="shared" si="19"/>
        <v>9</v>
      </c>
      <c r="AM26" s="149">
        <f t="shared" si="20"/>
        <v>-11</v>
      </c>
      <c r="AN26" s="149">
        <f t="shared" si="21"/>
        <v>11</v>
      </c>
      <c r="AO26" s="149">
        <f t="shared" si="22"/>
        <v>10</v>
      </c>
      <c r="AP26" s="149" t="str">
        <f t="shared" si="23"/>
        <v/>
      </c>
      <c r="AQ26" s="149" t="str">
        <f t="shared" si="24"/>
        <v/>
      </c>
      <c r="AR26" s="150" t="str">
        <f t="shared" si="25"/>
        <v>3 - 2</v>
      </c>
      <c r="AS26" s="151" t="str">
        <f t="shared" si="26"/>
        <v>-6,9,-11,11,10</v>
      </c>
      <c r="AT26" s="152">
        <f t="shared" si="27"/>
        <v>1</v>
      </c>
      <c r="AU26" s="152">
        <f t="shared" si="28"/>
        <v>2</v>
      </c>
      <c r="AV26" s="149">
        <f t="shared" si="29"/>
        <v>6</v>
      </c>
      <c r="AW26" s="149">
        <f t="shared" si="30"/>
        <v>-9</v>
      </c>
      <c r="AX26" s="149">
        <f t="shared" si="31"/>
        <v>11</v>
      </c>
      <c r="AY26" s="149">
        <f t="shared" si="32"/>
        <v>-11</v>
      </c>
      <c r="AZ26" s="149">
        <f t="shared" si="33"/>
        <v>-10</v>
      </c>
      <c r="BA26" s="149" t="str">
        <f t="shared" si="34"/>
        <v/>
      </c>
      <c r="BB26" s="149" t="str">
        <f t="shared" si="35"/>
        <v/>
      </c>
      <c r="BC26" s="150" t="str">
        <f t="shared" si="36"/>
        <v>2 - 3</v>
      </c>
      <c r="BD26" s="151" t="str">
        <f t="shared" si="37"/>
        <v>6,-9,11,-11,-10</v>
      </c>
      <c r="BG26" s="154" t="e">
        <f>SUMIF(A5:A12,C26,B5:B12)</f>
        <v>#REF!</v>
      </c>
      <c r="BH26" s="155" t="e">
        <f>SUMIF(A5:A12,D26,B5:B12)</f>
        <v>#REF!</v>
      </c>
      <c r="BI26" s="132" t="e">
        <f>1+#REF!</f>
        <v>#REF!</v>
      </c>
      <c r="BJ26" s="156" t="e">
        <f t="shared" si="38"/>
        <v>#REF!</v>
      </c>
      <c r="BK26" s="170">
        <v>6</v>
      </c>
      <c r="BL26" s="175" t="str">
        <f t="shared" si="0"/>
        <v>3 - 4</v>
      </c>
      <c r="BM26" s="177" t="s">
        <v>90</v>
      </c>
      <c r="BN26" s="166" t="s">
        <v>96</v>
      </c>
      <c r="BO26" s="167">
        <v>3</v>
      </c>
      <c r="BP26" s="321"/>
      <c r="BQ26" s="323"/>
      <c r="BR26" s="324" t="s">
        <v>154</v>
      </c>
      <c r="BS26" s="325"/>
      <c r="BT26" s="326"/>
      <c r="BU26" s="197" t="e">
        <f>IF(BQ25=0,0,VLOOKUP(BQ25,[1]Список!$A:P,8,FALSE))</f>
        <v>#REF!</v>
      </c>
      <c r="BV26" s="327"/>
      <c r="BW26" s="388" t="str">
        <f>IF(AI7&gt;AJ7,BC7,IF(AJ7&gt;AI7,BD7," "))</f>
        <v>0 - 3</v>
      </c>
      <c r="BX26" s="363"/>
      <c r="BY26" s="363"/>
      <c r="BZ26" s="364" t="str">
        <f>IF(AI19&gt;AJ19,BC19,IF(AJ19&gt;AI19,BD19," "))</f>
        <v>0 - 3</v>
      </c>
      <c r="CA26" s="363"/>
      <c r="CB26" s="365"/>
      <c r="CC26" s="363" t="str">
        <f>IF(AI16&gt;AJ16,BC16,IF(AJ16&gt;AI16,BD16," "))</f>
        <v>0 - 3</v>
      </c>
      <c r="CD26" s="363"/>
      <c r="CE26" s="363"/>
      <c r="CF26" s="364" t="str">
        <f>IF(AI12&gt;AJ12,BC12,IF(AJ12&gt;AI12,BD12," "))</f>
        <v>0 - 3</v>
      </c>
      <c r="CG26" s="363"/>
      <c r="CH26" s="365"/>
      <c r="CI26" s="363" t="str">
        <f>IF(AI23&gt;AJ23,BC23,IF(AJ23&gt;AI23,BD23," "))</f>
        <v>0 - 3</v>
      </c>
      <c r="CJ26" s="363"/>
      <c r="CK26" s="363"/>
      <c r="CL26" s="364" t="str">
        <f>IF(AI31&gt;AJ31,BC31,IF(AJ31&gt;AI31,BD31," "))</f>
        <v>1 - 3</v>
      </c>
      <c r="CM26" s="363"/>
      <c r="CN26" s="365"/>
      <c r="CO26" s="329"/>
      <c r="CP26" s="329"/>
      <c r="CQ26" s="329"/>
      <c r="CR26" s="364" t="str">
        <f>IF(AI28&lt;AJ28,AR28,IF(AJ28&lt;AI28,AS28," "))</f>
        <v>1 - 3</v>
      </c>
      <c r="CS26" s="363"/>
      <c r="CT26" s="365"/>
      <c r="CU26" s="194"/>
      <c r="CV26" s="330"/>
      <c r="CW26" s="196"/>
      <c r="CX26" s="332"/>
    </row>
    <row r="27" spans="1:102" ht="11.1" customHeight="1" x14ac:dyDescent="0.2">
      <c r="A27" s="139">
        <v>23</v>
      </c>
      <c r="C27" s="141">
        <v>5</v>
      </c>
      <c r="D27" s="141">
        <v>6</v>
      </c>
      <c r="E27" s="142">
        <v>11</v>
      </c>
      <c r="F27" s="143">
        <v>8</v>
      </c>
      <c r="G27" s="144">
        <v>11</v>
      </c>
      <c r="H27" s="145">
        <v>8</v>
      </c>
      <c r="I27" s="142">
        <v>11</v>
      </c>
      <c r="J27" s="143">
        <v>8</v>
      </c>
      <c r="K27" s="144"/>
      <c r="L27" s="145"/>
      <c r="M27" s="142"/>
      <c r="N27" s="143"/>
      <c r="O27" s="144"/>
      <c r="P27" s="145"/>
      <c r="Q27" s="142"/>
      <c r="R27" s="143"/>
      <c r="S27" s="146">
        <f t="shared" si="1"/>
        <v>1</v>
      </c>
      <c r="T27" s="146">
        <f t="shared" si="2"/>
        <v>0</v>
      </c>
      <c r="U27" s="146">
        <f t="shared" si="3"/>
        <v>1</v>
      </c>
      <c r="V27" s="146">
        <f t="shared" si="4"/>
        <v>0</v>
      </c>
      <c r="W27" s="146">
        <f t="shared" si="5"/>
        <v>1</v>
      </c>
      <c r="X27" s="146">
        <f t="shared" si="6"/>
        <v>0</v>
      </c>
      <c r="Y27" s="146">
        <f t="shared" si="7"/>
        <v>0</v>
      </c>
      <c r="Z27" s="146">
        <f t="shared" si="8"/>
        <v>0</v>
      </c>
      <c r="AA27" s="146">
        <f t="shared" si="9"/>
        <v>0</v>
      </c>
      <c r="AB27" s="146">
        <f t="shared" si="10"/>
        <v>0</v>
      </c>
      <c r="AC27" s="146">
        <f t="shared" si="11"/>
        <v>0</v>
      </c>
      <c r="AD27" s="146">
        <f t="shared" si="12"/>
        <v>0</v>
      </c>
      <c r="AE27" s="146">
        <f t="shared" si="13"/>
        <v>0</v>
      </c>
      <c r="AF27" s="146">
        <f t="shared" si="14"/>
        <v>0</v>
      </c>
      <c r="AG27" s="147">
        <f t="shared" si="15"/>
        <v>3</v>
      </c>
      <c r="AH27" s="147">
        <f t="shared" si="15"/>
        <v>0</v>
      </c>
      <c r="AI27" s="148">
        <f t="shared" si="16"/>
        <v>2</v>
      </c>
      <c r="AJ27" s="148">
        <f t="shared" si="17"/>
        <v>1</v>
      </c>
      <c r="AK27" s="149">
        <f t="shared" si="18"/>
        <v>8</v>
      </c>
      <c r="AL27" s="149">
        <f t="shared" si="19"/>
        <v>8</v>
      </c>
      <c r="AM27" s="149">
        <f t="shared" si="20"/>
        <v>8</v>
      </c>
      <c r="AN27" s="149" t="str">
        <f t="shared" si="21"/>
        <v/>
      </c>
      <c r="AO27" s="149" t="str">
        <f t="shared" si="22"/>
        <v/>
      </c>
      <c r="AP27" s="149" t="str">
        <f t="shared" si="23"/>
        <v/>
      </c>
      <c r="AQ27" s="149" t="str">
        <f t="shared" si="24"/>
        <v/>
      </c>
      <c r="AR27" s="150" t="str">
        <f t="shared" si="25"/>
        <v>3 - 0</v>
      </c>
      <c r="AS27" s="151" t="str">
        <f t="shared" si="26"/>
        <v>8,8,8</v>
      </c>
      <c r="AT27" s="152">
        <f t="shared" si="27"/>
        <v>1</v>
      </c>
      <c r="AU27" s="152">
        <f t="shared" si="28"/>
        <v>2</v>
      </c>
      <c r="AV27" s="149">
        <f t="shared" si="29"/>
        <v>-8</v>
      </c>
      <c r="AW27" s="149">
        <f t="shared" si="30"/>
        <v>-8</v>
      </c>
      <c r="AX27" s="149">
        <f t="shared" si="31"/>
        <v>-8</v>
      </c>
      <c r="AY27" s="149" t="str">
        <f t="shared" si="32"/>
        <v/>
      </c>
      <c r="AZ27" s="149" t="str">
        <f t="shared" si="33"/>
        <v/>
      </c>
      <c r="BA27" s="149" t="str">
        <f t="shared" si="34"/>
        <v/>
      </c>
      <c r="BB27" s="149" t="str">
        <f t="shared" si="35"/>
        <v/>
      </c>
      <c r="BC27" s="150" t="str">
        <f t="shared" si="36"/>
        <v>0 - 3</v>
      </c>
      <c r="BD27" s="151" t="str">
        <f t="shared" si="37"/>
        <v>-8,-8,-8</v>
      </c>
      <c r="BG27" s="154" t="e">
        <f>SUMIF(A5:A12,C27,B5:B12)</f>
        <v>#REF!</v>
      </c>
      <c r="BH27" s="155" t="e">
        <f>SUMIF(A5:A12,D27,B5:B12)</f>
        <v>#REF!</v>
      </c>
      <c r="BI27" s="132" t="e">
        <f>1+#REF!</f>
        <v>#REF!</v>
      </c>
      <c r="BJ27" s="156" t="e">
        <f t="shared" si="38"/>
        <v>#REF!</v>
      </c>
      <c r="BK27" s="170">
        <v>6</v>
      </c>
      <c r="BL27" s="175" t="str">
        <f t="shared" si="0"/>
        <v>5 - 6</v>
      </c>
      <c r="BM27" s="177" t="s">
        <v>90</v>
      </c>
      <c r="BN27" s="166" t="s">
        <v>96</v>
      </c>
      <c r="BO27" s="167">
        <v>1</v>
      </c>
      <c r="BP27" s="384">
        <v>8</v>
      </c>
      <c r="BQ27" s="386" t="e">
        <f>B12</f>
        <v>#REF!</v>
      </c>
      <c r="BR27" s="370" t="s">
        <v>107</v>
      </c>
      <c r="BS27" s="371"/>
      <c r="BT27" s="372"/>
      <c r="BU27" s="201" t="e">
        <f>IF(BQ27=0,0,VLOOKUP(BQ27,[1]Список!$A:P,7,FALSE))</f>
        <v>#REF!</v>
      </c>
      <c r="BV27" s="373" t="e">
        <f>IF(BQ27=0,0,VLOOKUP(BQ27,[1]Список!$A:$P,6,FALSE))</f>
        <v>#REF!</v>
      </c>
      <c r="BW27" s="208"/>
      <c r="BX27" s="203">
        <f>IF(AG17&lt;AH17,AT17,IF(AH17&lt;AG17,AT17," "))</f>
        <v>1</v>
      </c>
      <c r="BY27" s="204"/>
      <c r="BZ27" s="205"/>
      <c r="CA27" s="203">
        <f>IF(AG14&lt;AH14,AT14,IF(AH14&lt;AG14,AT14," "))</f>
        <v>2</v>
      </c>
      <c r="CB27" s="206"/>
      <c r="CC27" s="204"/>
      <c r="CD27" s="203">
        <f>IF(AG11&lt;AH11,AT11,IF(AH11&lt;AG11,AT11," "))</f>
        <v>1</v>
      </c>
      <c r="CE27" s="204"/>
      <c r="CF27" s="205"/>
      <c r="CG27" s="203">
        <f>IF(AG8&lt;AH8,AT8,IF(AH8&lt;AG8,AT8," "))</f>
        <v>1</v>
      </c>
      <c r="CH27" s="206"/>
      <c r="CI27" s="204"/>
      <c r="CJ27" s="203">
        <f>IF(AG32&lt;AH32,AT32,IF(AH32&lt;AG32,AT32," "))</f>
        <v>1</v>
      </c>
      <c r="CK27" s="204"/>
      <c r="CL27" s="205"/>
      <c r="CM27" s="203">
        <f>IF(AG24&lt;AH24,AT24,IF(AH24&lt;AG24,AT24," "))</f>
        <v>2</v>
      </c>
      <c r="CN27" s="206"/>
      <c r="CO27" s="204"/>
      <c r="CP27" s="203">
        <f>IF(AG28&lt;AH28,AT28,IF(AH28&lt;AG28,AT28," "))</f>
        <v>2</v>
      </c>
      <c r="CQ27" s="204"/>
      <c r="CR27" s="375"/>
      <c r="CS27" s="376"/>
      <c r="CT27" s="377"/>
      <c r="CU27" s="209"/>
      <c r="CV27" s="351">
        <f>BE19</f>
        <v>10</v>
      </c>
      <c r="CW27" s="236"/>
      <c r="CX27" s="355">
        <f>IF(BF20="",BF19,BF20)</f>
        <v>6</v>
      </c>
    </row>
    <row r="28" spans="1:102" ht="11.1" customHeight="1" x14ac:dyDescent="0.2">
      <c r="A28" s="139">
        <v>24</v>
      </c>
      <c r="C28" s="141">
        <v>7</v>
      </c>
      <c r="D28" s="141">
        <v>8</v>
      </c>
      <c r="E28" s="142">
        <v>2</v>
      </c>
      <c r="F28" s="143">
        <v>11</v>
      </c>
      <c r="G28" s="144">
        <v>11</v>
      </c>
      <c r="H28" s="145">
        <v>9</v>
      </c>
      <c r="I28" s="142">
        <v>7</v>
      </c>
      <c r="J28" s="143">
        <v>11</v>
      </c>
      <c r="K28" s="144">
        <v>9</v>
      </c>
      <c r="L28" s="145">
        <v>11</v>
      </c>
      <c r="M28" s="142"/>
      <c r="N28" s="143"/>
      <c r="O28" s="144"/>
      <c r="P28" s="145"/>
      <c r="Q28" s="142"/>
      <c r="R28" s="143"/>
      <c r="S28" s="146">
        <f t="shared" si="1"/>
        <v>0</v>
      </c>
      <c r="T28" s="146">
        <f t="shared" si="2"/>
        <v>1</v>
      </c>
      <c r="U28" s="146">
        <f t="shared" si="3"/>
        <v>1</v>
      </c>
      <c r="V28" s="146">
        <f t="shared" si="4"/>
        <v>0</v>
      </c>
      <c r="W28" s="146">
        <f t="shared" si="5"/>
        <v>0</v>
      </c>
      <c r="X28" s="146">
        <f t="shared" si="6"/>
        <v>1</v>
      </c>
      <c r="Y28" s="146">
        <f t="shared" si="7"/>
        <v>0</v>
      </c>
      <c r="Z28" s="146">
        <f t="shared" si="8"/>
        <v>1</v>
      </c>
      <c r="AA28" s="146">
        <f t="shared" si="9"/>
        <v>0</v>
      </c>
      <c r="AB28" s="146">
        <f t="shared" si="10"/>
        <v>0</v>
      </c>
      <c r="AC28" s="146">
        <f t="shared" si="11"/>
        <v>0</v>
      </c>
      <c r="AD28" s="146">
        <f t="shared" si="12"/>
        <v>0</v>
      </c>
      <c r="AE28" s="146">
        <f t="shared" si="13"/>
        <v>0</v>
      </c>
      <c r="AF28" s="146">
        <f t="shared" si="14"/>
        <v>0</v>
      </c>
      <c r="AG28" s="147">
        <f t="shared" si="15"/>
        <v>1</v>
      </c>
      <c r="AH28" s="147">
        <f t="shared" si="15"/>
        <v>3</v>
      </c>
      <c r="AI28" s="148">
        <f t="shared" si="16"/>
        <v>1</v>
      </c>
      <c r="AJ28" s="148">
        <f t="shared" si="17"/>
        <v>2</v>
      </c>
      <c r="AK28" s="149">
        <f t="shared" si="18"/>
        <v>-2</v>
      </c>
      <c r="AL28" s="149">
        <f t="shared" si="19"/>
        <v>9</v>
      </c>
      <c r="AM28" s="149">
        <f t="shared" si="20"/>
        <v>-7</v>
      </c>
      <c r="AN28" s="149">
        <f t="shared" si="21"/>
        <v>-9</v>
      </c>
      <c r="AO28" s="149" t="str">
        <f t="shared" si="22"/>
        <v/>
      </c>
      <c r="AP28" s="149" t="str">
        <f t="shared" si="23"/>
        <v/>
      </c>
      <c r="AQ28" s="149" t="str">
        <f t="shared" si="24"/>
        <v/>
      </c>
      <c r="AR28" s="150" t="str">
        <f t="shared" si="25"/>
        <v>1 - 3</v>
      </c>
      <c r="AS28" s="151" t="str">
        <f t="shared" si="26"/>
        <v>-2,9,-7,-9</v>
      </c>
      <c r="AT28" s="152">
        <f t="shared" si="27"/>
        <v>2</v>
      </c>
      <c r="AU28" s="152">
        <f t="shared" si="28"/>
        <v>1</v>
      </c>
      <c r="AV28" s="149">
        <f t="shared" si="29"/>
        <v>2</v>
      </c>
      <c r="AW28" s="149">
        <f t="shared" si="30"/>
        <v>-9</v>
      </c>
      <c r="AX28" s="149">
        <f t="shared" si="31"/>
        <v>7</v>
      </c>
      <c r="AY28" s="149">
        <f t="shared" si="32"/>
        <v>9</v>
      </c>
      <c r="AZ28" s="149" t="str">
        <f t="shared" si="33"/>
        <v/>
      </c>
      <c r="BA28" s="149" t="str">
        <f t="shared" si="34"/>
        <v/>
      </c>
      <c r="BB28" s="149" t="str">
        <f t="shared" si="35"/>
        <v/>
      </c>
      <c r="BC28" s="150" t="str">
        <f t="shared" si="36"/>
        <v>3 - 1</v>
      </c>
      <c r="BD28" s="151" t="str">
        <f t="shared" si="37"/>
        <v>2,-9,7,9</v>
      </c>
      <c r="BG28" s="154" t="e">
        <f>SUMIF(A5:A12,C28,B5:B12)</f>
        <v>#REF!</v>
      </c>
      <c r="BH28" s="155" t="e">
        <f>SUMIF(A5:A12,D28,B5:B12)</f>
        <v>#REF!</v>
      </c>
      <c r="BI28" s="132" t="e">
        <f>1+#REF!</f>
        <v>#REF!</v>
      </c>
      <c r="BJ28" s="156" t="e">
        <f t="shared" si="38"/>
        <v>#REF!</v>
      </c>
      <c r="BK28" s="170">
        <v>6</v>
      </c>
      <c r="BL28" s="175" t="str">
        <f t="shared" si="0"/>
        <v>7 - 8</v>
      </c>
      <c r="BM28" s="177" t="s">
        <v>90</v>
      </c>
      <c r="BN28" s="166" t="s">
        <v>96</v>
      </c>
      <c r="BO28" s="167">
        <v>4</v>
      </c>
      <c r="BP28" s="385"/>
      <c r="BQ28" s="387"/>
      <c r="BR28" s="357" t="s">
        <v>155</v>
      </c>
      <c r="BS28" s="358"/>
      <c r="BT28" s="359"/>
      <c r="BU28" s="180" t="e">
        <f>IF(BQ27=0,0,VLOOKUP(BQ27,[1]Список!$A:P,8,FALSE))</f>
        <v>#REF!</v>
      </c>
      <c r="BV28" s="374"/>
      <c r="BW28" s="383" t="str">
        <f>IF(AI17&gt;AJ17,BC17,IF(AJ17&gt;AI17,BD17," "))</f>
        <v>0 - 3</v>
      </c>
      <c r="BX28" s="360"/>
      <c r="BY28" s="360"/>
      <c r="BZ28" s="361" t="str">
        <f>IF(AI14&gt;AJ14,BC14,IF(AJ14&gt;AI14,BD14," "))</f>
        <v>7,-6,9,13</v>
      </c>
      <c r="CA28" s="360"/>
      <c r="CB28" s="362"/>
      <c r="CC28" s="360" t="str">
        <f>IF(AI11&gt;AJ11,BC11,IF(AJ11&gt;AI11,BD11," "))</f>
        <v>2 - 3</v>
      </c>
      <c r="CD28" s="360"/>
      <c r="CE28" s="360"/>
      <c r="CF28" s="361" t="str">
        <f>IF(AI8&gt;AJ8,BC8,IF(AJ8&gt;AI8,BD8," "))</f>
        <v>1 - 3</v>
      </c>
      <c r="CG28" s="360"/>
      <c r="CH28" s="362"/>
      <c r="CI28" s="360" t="str">
        <f>IF(AI32&gt;AJ32,BC32,IF(AJ32&gt;AI32,BD32," "))</f>
        <v>2 - 3</v>
      </c>
      <c r="CJ28" s="360"/>
      <c r="CK28" s="360"/>
      <c r="CL28" s="361" t="str">
        <f>IF(AI24&gt;AJ24,BC24,IF(AJ24&gt;AI24,BD24," "))</f>
        <v>-8,6,8,5</v>
      </c>
      <c r="CM28" s="360"/>
      <c r="CN28" s="362"/>
      <c r="CO28" s="360" t="str">
        <f>IF(AI28&gt;AJ28,BC28,IF(AJ28&gt;AI28,BD28," "))</f>
        <v>2,-9,7,9</v>
      </c>
      <c r="CP28" s="360"/>
      <c r="CQ28" s="360"/>
      <c r="CR28" s="378"/>
      <c r="CS28" s="379"/>
      <c r="CT28" s="380"/>
      <c r="CU28" s="195"/>
      <c r="CV28" s="352"/>
      <c r="CW28" s="237"/>
      <c r="CX28" s="356"/>
    </row>
    <row r="29" spans="1:102" ht="11.1" hidden="1" customHeight="1" outlineLevel="1" x14ac:dyDescent="0.2">
      <c r="A29" s="139">
        <v>25</v>
      </c>
      <c r="C29" s="141">
        <v>1</v>
      </c>
      <c r="D29" s="141">
        <v>4</v>
      </c>
      <c r="E29" s="142">
        <v>11</v>
      </c>
      <c r="F29" s="143">
        <v>9</v>
      </c>
      <c r="G29" s="144">
        <v>14</v>
      </c>
      <c r="H29" s="145">
        <v>12</v>
      </c>
      <c r="I29" s="142">
        <v>11</v>
      </c>
      <c r="J29" s="143">
        <v>9</v>
      </c>
      <c r="K29" s="144"/>
      <c r="L29" s="145"/>
      <c r="M29" s="142"/>
      <c r="N29" s="143"/>
      <c r="O29" s="144"/>
      <c r="P29" s="145"/>
      <c r="Q29" s="142"/>
      <c r="R29" s="143"/>
      <c r="S29" s="146">
        <f t="shared" si="1"/>
        <v>1</v>
      </c>
      <c r="T29" s="146">
        <f t="shared" si="2"/>
        <v>0</v>
      </c>
      <c r="U29" s="146">
        <f t="shared" si="3"/>
        <v>1</v>
      </c>
      <c r="V29" s="146">
        <f t="shared" si="4"/>
        <v>0</v>
      </c>
      <c r="W29" s="146">
        <f t="shared" si="5"/>
        <v>1</v>
      </c>
      <c r="X29" s="146">
        <f t="shared" si="6"/>
        <v>0</v>
      </c>
      <c r="Y29" s="146">
        <f t="shared" si="7"/>
        <v>0</v>
      </c>
      <c r="Z29" s="146">
        <f t="shared" si="8"/>
        <v>0</v>
      </c>
      <c r="AA29" s="146">
        <f t="shared" si="9"/>
        <v>0</v>
      </c>
      <c r="AB29" s="146">
        <f t="shared" si="10"/>
        <v>0</v>
      </c>
      <c r="AC29" s="146">
        <f t="shared" si="11"/>
        <v>0</v>
      </c>
      <c r="AD29" s="146">
        <f t="shared" si="12"/>
        <v>0</v>
      </c>
      <c r="AE29" s="146">
        <f t="shared" si="13"/>
        <v>0</v>
      </c>
      <c r="AF29" s="146">
        <f t="shared" si="14"/>
        <v>0</v>
      </c>
      <c r="AG29" s="147">
        <f t="shared" si="15"/>
        <v>3</v>
      </c>
      <c r="AH29" s="147">
        <f t="shared" si="15"/>
        <v>0</v>
      </c>
      <c r="AI29" s="148">
        <f t="shared" si="16"/>
        <v>2</v>
      </c>
      <c r="AJ29" s="148">
        <f t="shared" si="17"/>
        <v>1</v>
      </c>
      <c r="AK29" s="149">
        <f t="shared" si="18"/>
        <v>9</v>
      </c>
      <c r="AL29" s="149">
        <f t="shared" si="19"/>
        <v>12</v>
      </c>
      <c r="AM29" s="149">
        <f t="shared" si="20"/>
        <v>9</v>
      </c>
      <c r="AN29" s="149" t="str">
        <f t="shared" si="21"/>
        <v/>
      </c>
      <c r="AO29" s="149" t="str">
        <f t="shared" si="22"/>
        <v/>
      </c>
      <c r="AP29" s="149" t="str">
        <f t="shared" si="23"/>
        <v/>
      </c>
      <c r="AQ29" s="149" t="str">
        <f t="shared" si="24"/>
        <v/>
      </c>
      <c r="AR29" s="150" t="str">
        <f t="shared" si="25"/>
        <v>3 - 0</v>
      </c>
      <c r="AS29" s="151" t="str">
        <f t="shared" si="26"/>
        <v>9,12,9</v>
      </c>
      <c r="AT29" s="152">
        <f t="shared" si="27"/>
        <v>1</v>
      </c>
      <c r="AU29" s="152">
        <f t="shared" si="28"/>
        <v>2</v>
      </c>
      <c r="AV29" s="149">
        <f t="shared" si="29"/>
        <v>-9</v>
      </c>
      <c r="AW29" s="149">
        <f t="shared" si="30"/>
        <v>-12</v>
      </c>
      <c r="AX29" s="149">
        <f t="shared" si="31"/>
        <v>-9</v>
      </c>
      <c r="AY29" s="149" t="str">
        <f t="shared" si="32"/>
        <v/>
      </c>
      <c r="AZ29" s="149" t="str">
        <f t="shared" si="33"/>
        <v/>
      </c>
      <c r="BA29" s="149" t="str">
        <f t="shared" si="34"/>
        <v/>
      </c>
      <c r="BB29" s="149" t="str">
        <f t="shared" si="35"/>
        <v/>
      </c>
      <c r="BC29" s="150" t="str">
        <f t="shared" si="36"/>
        <v>0 - 3</v>
      </c>
      <c r="BD29" s="151" t="str">
        <f t="shared" si="37"/>
        <v>-9,-12,-9</v>
      </c>
      <c r="BG29" s="154" t="e">
        <f>SUMIF(A5:A12,C29,B5:B12)</f>
        <v>#REF!</v>
      </c>
      <c r="BH29" s="155" t="e">
        <f>SUMIF(A5:A12,D29,B5:B12)</f>
        <v>#REF!</v>
      </c>
      <c r="BI29" s="132" t="e">
        <f>1+#REF!</f>
        <v>#REF!</v>
      </c>
      <c r="BJ29" s="156" t="e">
        <f t="shared" si="38"/>
        <v>#REF!</v>
      </c>
      <c r="BK29" s="170">
        <v>7</v>
      </c>
      <c r="BL29" s="176" t="str">
        <f t="shared" si="0"/>
        <v>1 - 4</v>
      </c>
      <c r="BM29" s="181" t="s">
        <v>90</v>
      </c>
      <c r="BN29" s="160" t="s">
        <v>97</v>
      </c>
      <c r="BO29" s="161">
        <v>13</v>
      </c>
      <c r="BP29" s="186"/>
      <c r="BQ29" s="186"/>
      <c r="BR29" s="186"/>
      <c r="BS29" s="186"/>
      <c r="BT29" s="186"/>
      <c r="BU29" s="186"/>
      <c r="BV29" s="186"/>
      <c r="BW29" s="186"/>
      <c r="BX29" s="187"/>
      <c r="BY29" s="187"/>
      <c r="BZ29" s="187"/>
      <c r="CA29" s="187"/>
      <c r="CB29" s="187"/>
      <c r="CC29" s="187"/>
      <c r="CD29" s="187"/>
      <c r="CE29" s="187"/>
      <c r="CF29" s="187"/>
      <c r="CG29" s="187"/>
      <c r="CH29" s="187"/>
      <c r="CI29" s="187"/>
      <c r="CJ29" s="187"/>
      <c r="CK29" s="187"/>
      <c r="CL29" s="187"/>
      <c r="CM29" s="187"/>
      <c r="CN29" s="187"/>
      <c r="CO29" s="187"/>
      <c r="CP29" s="187"/>
      <c r="CQ29" s="187"/>
      <c r="CR29" s="187"/>
      <c r="CS29" s="187"/>
      <c r="CT29" s="187"/>
      <c r="CU29" s="187"/>
      <c r="CV29" s="187"/>
      <c r="CW29" s="187"/>
      <c r="CX29" s="187"/>
    </row>
    <row r="30" spans="1:102" ht="11.1" hidden="1" customHeight="1" outlineLevel="1" x14ac:dyDescent="0.2">
      <c r="A30" s="139">
        <v>26</v>
      </c>
      <c r="C30" s="141">
        <v>2</v>
      </c>
      <c r="D30" s="141">
        <v>3</v>
      </c>
      <c r="E30" s="142">
        <v>5</v>
      </c>
      <c r="F30" s="143">
        <v>11</v>
      </c>
      <c r="G30" s="144">
        <v>7</v>
      </c>
      <c r="H30" s="145">
        <v>11</v>
      </c>
      <c r="I30" s="142">
        <v>11</v>
      </c>
      <c r="J30" s="143">
        <v>3</v>
      </c>
      <c r="K30" s="144">
        <v>11</v>
      </c>
      <c r="L30" s="145">
        <v>9</v>
      </c>
      <c r="M30" s="142">
        <v>11</v>
      </c>
      <c r="N30" s="143">
        <v>8</v>
      </c>
      <c r="O30" s="144"/>
      <c r="P30" s="145"/>
      <c r="Q30" s="142"/>
      <c r="R30" s="143"/>
      <c r="S30" s="146">
        <f t="shared" si="1"/>
        <v>0</v>
      </c>
      <c r="T30" s="146">
        <f t="shared" si="2"/>
        <v>1</v>
      </c>
      <c r="U30" s="146">
        <f t="shared" si="3"/>
        <v>0</v>
      </c>
      <c r="V30" s="146">
        <f t="shared" si="4"/>
        <v>1</v>
      </c>
      <c r="W30" s="146">
        <f t="shared" si="5"/>
        <v>1</v>
      </c>
      <c r="X30" s="146">
        <f t="shared" si="6"/>
        <v>0</v>
      </c>
      <c r="Y30" s="146">
        <f t="shared" si="7"/>
        <v>1</v>
      </c>
      <c r="Z30" s="146">
        <f t="shared" si="8"/>
        <v>0</v>
      </c>
      <c r="AA30" s="146">
        <f t="shared" si="9"/>
        <v>1</v>
      </c>
      <c r="AB30" s="146">
        <f t="shared" si="10"/>
        <v>0</v>
      </c>
      <c r="AC30" s="146">
        <f t="shared" si="11"/>
        <v>0</v>
      </c>
      <c r="AD30" s="146">
        <f t="shared" si="12"/>
        <v>0</v>
      </c>
      <c r="AE30" s="146">
        <f t="shared" si="13"/>
        <v>0</v>
      </c>
      <c r="AF30" s="146">
        <f t="shared" si="14"/>
        <v>0</v>
      </c>
      <c r="AG30" s="147">
        <f t="shared" si="15"/>
        <v>3</v>
      </c>
      <c r="AH30" s="147">
        <f t="shared" si="15"/>
        <v>2</v>
      </c>
      <c r="AI30" s="148">
        <f t="shared" si="16"/>
        <v>2</v>
      </c>
      <c r="AJ30" s="148">
        <f t="shared" si="17"/>
        <v>1</v>
      </c>
      <c r="AK30" s="149">
        <f t="shared" si="18"/>
        <v>-5</v>
      </c>
      <c r="AL30" s="149">
        <f t="shared" si="19"/>
        <v>-7</v>
      </c>
      <c r="AM30" s="149">
        <f t="shared" si="20"/>
        <v>3</v>
      </c>
      <c r="AN30" s="149">
        <f t="shared" si="21"/>
        <v>9</v>
      </c>
      <c r="AO30" s="149">
        <f t="shared" si="22"/>
        <v>8</v>
      </c>
      <c r="AP30" s="149" t="str">
        <f t="shared" si="23"/>
        <v/>
      </c>
      <c r="AQ30" s="149" t="str">
        <f t="shared" si="24"/>
        <v/>
      </c>
      <c r="AR30" s="150" t="str">
        <f t="shared" si="25"/>
        <v>3 - 2</v>
      </c>
      <c r="AS30" s="151" t="str">
        <f t="shared" si="26"/>
        <v>-5,-7,3,9,8</v>
      </c>
      <c r="AT30" s="152">
        <f t="shared" si="27"/>
        <v>1</v>
      </c>
      <c r="AU30" s="152">
        <f t="shared" si="28"/>
        <v>2</v>
      </c>
      <c r="AV30" s="149">
        <f t="shared" si="29"/>
        <v>5</v>
      </c>
      <c r="AW30" s="149">
        <f t="shared" si="30"/>
        <v>7</v>
      </c>
      <c r="AX30" s="149">
        <f t="shared" si="31"/>
        <v>-3</v>
      </c>
      <c r="AY30" s="149">
        <f t="shared" si="32"/>
        <v>-9</v>
      </c>
      <c r="AZ30" s="149">
        <f t="shared" si="33"/>
        <v>-8</v>
      </c>
      <c r="BA30" s="149" t="str">
        <f t="shared" si="34"/>
        <v/>
      </c>
      <c r="BB30" s="149" t="str">
        <f t="shared" si="35"/>
        <v/>
      </c>
      <c r="BC30" s="150" t="str">
        <f t="shared" si="36"/>
        <v>2 - 3</v>
      </c>
      <c r="BD30" s="151" t="str">
        <f t="shared" si="37"/>
        <v>5,7,-3,-9,-8</v>
      </c>
      <c r="BG30" s="154" t="e">
        <f>SUMIF(A5:A12,C30,B5:B12)</f>
        <v>#REF!</v>
      </c>
      <c r="BH30" s="155" t="e">
        <f>SUMIF(A5:A12,D30,B5:B12)</f>
        <v>#REF!</v>
      </c>
      <c r="BI30" s="132" t="e">
        <f>1+#REF!</f>
        <v>#REF!</v>
      </c>
      <c r="BJ30" s="156" t="e">
        <f t="shared" si="38"/>
        <v>#REF!</v>
      </c>
      <c r="BK30" s="170">
        <v>7</v>
      </c>
      <c r="BL30" s="176" t="str">
        <f t="shared" si="0"/>
        <v>2 - 3</v>
      </c>
      <c r="BM30" s="181" t="s">
        <v>90</v>
      </c>
      <c r="BN30" s="160" t="s">
        <v>97</v>
      </c>
      <c r="BO30" s="161">
        <v>15</v>
      </c>
      <c r="BP30" s="182"/>
      <c r="BQ30" s="182"/>
      <c r="BR30" s="182"/>
      <c r="BS30" s="182"/>
      <c r="BT30" s="182"/>
      <c r="BU30" s="182"/>
      <c r="BV30" s="182"/>
      <c r="BW30" s="182"/>
      <c r="BX30" s="183"/>
      <c r="BY30" s="183"/>
      <c r="BZ30" s="183"/>
      <c r="CA30" s="183"/>
      <c r="CB30" s="183"/>
      <c r="CC30" s="183"/>
      <c r="CD30" s="183"/>
      <c r="CE30" s="183"/>
      <c r="CF30" s="183"/>
      <c r="CG30" s="183"/>
      <c r="CH30" s="183"/>
      <c r="CI30" s="183"/>
      <c r="CJ30" s="183"/>
      <c r="CK30" s="183"/>
      <c r="CL30" s="183"/>
      <c r="CM30" s="183"/>
      <c r="CN30" s="183"/>
      <c r="CO30" s="183"/>
      <c r="CP30" s="183"/>
      <c r="CQ30" s="183"/>
      <c r="CR30" s="183"/>
      <c r="CS30" s="183"/>
      <c r="CT30" s="183"/>
      <c r="CU30" s="183"/>
      <c r="CV30" s="183"/>
      <c r="CW30" s="183"/>
      <c r="CX30" s="183"/>
    </row>
    <row r="31" spans="1:102" ht="11.1" hidden="1" customHeight="1" outlineLevel="1" x14ac:dyDescent="0.2">
      <c r="A31" s="139">
        <v>27</v>
      </c>
      <c r="C31" s="141">
        <v>6</v>
      </c>
      <c r="D31" s="141">
        <v>7</v>
      </c>
      <c r="E31" s="142">
        <v>11</v>
      </c>
      <c r="F31" s="143">
        <v>8</v>
      </c>
      <c r="G31" s="144">
        <v>11</v>
      </c>
      <c r="H31" s="145">
        <v>7</v>
      </c>
      <c r="I31" s="142">
        <v>7</v>
      </c>
      <c r="J31" s="143">
        <v>11</v>
      </c>
      <c r="K31" s="144">
        <v>12</v>
      </c>
      <c r="L31" s="145">
        <v>10</v>
      </c>
      <c r="M31" s="142"/>
      <c r="N31" s="143"/>
      <c r="O31" s="144"/>
      <c r="P31" s="145"/>
      <c r="Q31" s="142"/>
      <c r="R31" s="143"/>
      <c r="S31" s="146">
        <f t="shared" si="1"/>
        <v>1</v>
      </c>
      <c r="T31" s="146">
        <f t="shared" si="2"/>
        <v>0</v>
      </c>
      <c r="U31" s="146">
        <f t="shared" si="3"/>
        <v>1</v>
      </c>
      <c r="V31" s="146">
        <f t="shared" si="4"/>
        <v>0</v>
      </c>
      <c r="W31" s="146">
        <f t="shared" si="5"/>
        <v>0</v>
      </c>
      <c r="X31" s="146">
        <f t="shared" si="6"/>
        <v>1</v>
      </c>
      <c r="Y31" s="146">
        <f t="shared" si="7"/>
        <v>1</v>
      </c>
      <c r="Z31" s="146">
        <f t="shared" si="8"/>
        <v>0</v>
      </c>
      <c r="AA31" s="146">
        <f t="shared" si="9"/>
        <v>0</v>
      </c>
      <c r="AB31" s="146">
        <f t="shared" si="10"/>
        <v>0</v>
      </c>
      <c r="AC31" s="146">
        <f t="shared" si="11"/>
        <v>0</v>
      </c>
      <c r="AD31" s="146">
        <f t="shared" si="12"/>
        <v>0</v>
      </c>
      <c r="AE31" s="146">
        <f t="shared" si="13"/>
        <v>0</v>
      </c>
      <c r="AF31" s="146">
        <f t="shared" si="14"/>
        <v>0</v>
      </c>
      <c r="AG31" s="147">
        <f t="shared" si="15"/>
        <v>3</v>
      </c>
      <c r="AH31" s="147">
        <f t="shared" si="15"/>
        <v>1</v>
      </c>
      <c r="AI31" s="148">
        <f t="shared" si="16"/>
        <v>2</v>
      </c>
      <c r="AJ31" s="148">
        <f t="shared" si="17"/>
        <v>1</v>
      </c>
      <c r="AK31" s="149">
        <f t="shared" si="18"/>
        <v>8</v>
      </c>
      <c r="AL31" s="149">
        <f t="shared" si="19"/>
        <v>7</v>
      </c>
      <c r="AM31" s="149">
        <f t="shared" si="20"/>
        <v>-7</v>
      </c>
      <c r="AN31" s="149">
        <f t="shared" si="21"/>
        <v>10</v>
      </c>
      <c r="AO31" s="149" t="str">
        <f t="shared" si="22"/>
        <v/>
      </c>
      <c r="AP31" s="149" t="str">
        <f t="shared" si="23"/>
        <v/>
      </c>
      <c r="AQ31" s="149" t="str">
        <f t="shared" si="24"/>
        <v/>
      </c>
      <c r="AR31" s="150" t="str">
        <f t="shared" si="25"/>
        <v>3 - 1</v>
      </c>
      <c r="AS31" s="151" t="str">
        <f t="shared" si="26"/>
        <v>8,7,-7,10</v>
      </c>
      <c r="AT31" s="152">
        <f t="shared" si="27"/>
        <v>1</v>
      </c>
      <c r="AU31" s="152">
        <f t="shared" si="28"/>
        <v>2</v>
      </c>
      <c r="AV31" s="149">
        <f t="shared" si="29"/>
        <v>-8</v>
      </c>
      <c r="AW31" s="149">
        <f t="shared" si="30"/>
        <v>-7</v>
      </c>
      <c r="AX31" s="149">
        <f t="shared" si="31"/>
        <v>7</v>
      </c>
      <c r="AY31" s="149">
        <f t="shared" si="32"/>
        <v>-10</v>
      </c>
      <c r="AZ31" s="149" t="str">
        <f t="shared" si="33"/>
        <v/>
      </c>
      <c r="BA31" s="149" t="str">
        <f t="shared" si="34"/>
        <v/>
      </c>
      <c r="BB31" s="149" t="str">
        <f t="shared" si="35"/>
        <v/>
      </c>
      <c r="BC31" s="150" t="str">
        <f t="shared" si="36"/>
        <v>1 - 3</v>
      </c>
      <c r="BD31" s="151" t="str">
        <f t="shared" si="37"/>
        <v>-8,-7,7,-10</v>
      </c>
      <c r="BG31" s="154" t="e">
        <f>SUMIF(A5:A12,C31,B5:B12)</f>
        <v>#REF!</v>
      </c>
      <c r="BH31" s="155" t="e">
        <f>SUMIF(A5:A12,D31,B5:B12)</f>
        <v>#REF!</v>
      </c>
      <c r="BI31" s="132" t="e">
        <f>1+#REF!</f>
        <v>#REF!</v>
      </c>
      <c r="BJ31" s="156" t="e">
        <f t="shared" si="38"/>
        <v>#REF!</v>
      </c>
      <c r="BK31" s="170">
        <v>7</v>
      </c>
      <c r="BL31" s="176" t="str">
        <f t="shared" si="0"/>
        <v>6 - 7</v>
      </c>
      <c r="BM31" s="181" t="s">
        <v>90</v>
      </c>
      <c r="BN31" s="160" t="s">
        <v>97</v>
      </c>
      <c r="BO31" s="161">
        <v>14</v>
      </c>
      <c r="BP31" s="182"/>
      <c r="BQ31" s="182"/>
      <c r="BR31" s="182"/>
      <c r="BS31" s="182"/>
      <c r="BT31" s="182"/>
      <c r="BU31" s="182"/>
      <c r="BV31" s="182"/>
      <c r="BW31" s="182"/>
      <c r="BX31" s="183"/>
      <c r="BY31" s="183"/>
      <c r="BZ31" s="183"/>
      <c r="CA31" s="183"/>
      <c r="CB31" s="183"/>
      <c r="CC31" s="183"/>
      <c r="CD31" s="183"/>
      <c r="CE31" s="183"/>
      <c r="CF31" s="183"/>
      <c r="CG31" s="183"/>
      <c r="CH31" s="183"/>
      <c r="CI31" s="183"/>
      <c r="CJ31" s="183"/>
      <c r="CK31" s="183"/>
      <c r="CL31" s="183"/>
      <c r="CM31" s="183"/>
      <c r="CN31" s="183"/>
      <c r="CO31" s="183"/>
      <c r="CP31" s="183"/>
      <c r="CQ31" s="183"/>
      <c r="CR31" s="183"/>
      <c r="CS31" s="183"/>
      <c r="CT31" s="183"/>
      <c r="CU31" s="183"/>
      <c r="CV31" s="183"/>
      <c r="CW31" s="183"/>
      <c r="CX31" s="183"/>
    </row>
    <row r="32" spans="1:102" ht="11.1" hidden="1" customHeight="1" outlineLevel="1" x14ac:dyDescent="0.2">
      <c r="A32" s="139">
        <v>28</v>
      </c>
      <c r="C32" s="141">
        <v>5</v>
      </c>
      <c r="D32" s="141">
        <v>8</v>
      </c>
      <c r="E32" s="142">
        <v>11</v>
      </c>
      <c r="F32" s="143">
        <v>9</v>
      </c>
      <c r="G32" s="144">
        <v>8</v>
      </c>
      <c r="H32" s="145">
        <v>11</v>
      </c>
      <c r="I32" s="142">
        <v>11</v>
      </c>
      <c r="J32" s="143">
        <v>5</v>
      </c>
      <c r="K32" s="144">
        <v>9</v>
      </c>
      <c r="L32" s="145">
        <v>11</v>
      </c>
      <c r="M32" s="142">
        <v>11</v>
      </c>
      <c r="N32" s="143">
        <v>8</v>
      </c>
      <c r="O32" s="144"/>
      <c r="P32" s="145"/>
      <c r="Q32" s="142"/>
      <c r="R32" s="143"/>
      <c r="S32" s="146">
        <f t="shared" si="1"/>
        <v>1</v>
      </c>
      <c r="T32" s="146">
        <f t="shared" si="2"/>
        <v>0</v>
      </c>
      <c r="U32" s="146">
        <f t="shared" si="3"/>
        <v>0</v>
      </c>
      <c r="V32" s="146">
        <f t="shared" si="4"/>
        <v>1</v>
      </c>
      <c r="W32" s="146">
        <f t="shared" si="5"/>
        <v>1</v>
      </c>
      <c r="X32" s="146">
        <f t="shared" si="6"/>
        <v>0</v>
      </c>
      <c r="Y32" s="146">
        <f t="shared" si="7"/>
        <v>0</v>
      </c>
      <c r="Z32" s="146">
        <f t="shared" si="8"/>
        <v>1</v>
      </c>
      <c r="AA32" s="146">
        <f t="shared" si="9"/>
        <v>1</v>
      </c>
      <c r="AB32" s="146">
        <f t="shared" si="10"/>
        <v>0</v>
      </c>
      <c r="AC32" s="146">
        <f t="shared" si="11"/>
        <v>0</v>
      </c>
      <c r="AD32" s="146">
        <f t="shared" si="12"/>
        <v>0</v>
      </c>
      <c r="AE32" s="146">
        <f t="shared" si="13"/>
        <v>0</v>
      </c>
      <c r="AF32" s="146">
        <f t="shared" si="14"/>
        <v>0</v>
      </c>
      <c r="AG32" s="147">
        <f t="shared" si="15"/>
        <v>3</v>
      </c>
      <c r="AH32" s="147">
        <f t="shared" si="15"/>
        <v>2</v>
      </c>
      <c r="AI32" s="148">
        <f t="shared" si="16"/>
        <v>2</v>
      </c>
      <c r="AJ32" s="148">
        <f t="shared" si="17"/>
        <v>1</v>
      </c>
      <c r="AK32" s="149">
        <f t="shared" si="18"/>
        <v>9</v>
      </c>
      <c r="AL32" s="149">
        <f t="shared" si="19"/>
        <v>-8</v>
      </c>
      <c r="AM32" s="149">
        <f t="shared" si="20"/>
        <v>5</v>
      </c>
      <c r="AN32" s="149">
        <f t="shared" si="21"/>
        <v>-9</v>
      </c>
      <c r="AO32" s="149">
        <f t="shared" si="22"/>
        <v>8</v>
      </c>
      <c r="AP32" s="149" t="str">
        <f t="shared" si="23"/>
        <v/>
      </c>
      <c r="AQ32" s="149" t="str">
        <f t="shared" si="24"/>
        <v/>
      </c>
      <c r="AR32" s="150" t="str">
        <f t="shared" si="25"/>
        <v>3 - 2</v>
      </c>
      <c r="AS32" s="151" t="str">
        <f t="shared" si="26"/>
        <v>9,-8,5,-9,8</v>
      </c>
      <c r="AT32" s="152">
        <f t="shared" si="27"/>
        <v>1</v>
      </c>
      <c r="AU32" s="152">
        <f t="shared" si="28"/>
        <v>2</v>
      </c>
      <c r="AV32" s="149">
        <f t="shared" si="29"/>
        <v>-9</v>
      </c>
      <c r="AW32" s="149">
        <f t="shared" si="30"/>
        <v>8</v>
      </c>
      <c r="AX32" s="149">
        <f t="shared" si="31"/>
        <v>-5</v>
      </c>
      <c r="AY32" s="149">
        <f t="shared" si="32"/>
        <v>9</v>
      </c>
      <c r="AZ32" s="149">
        <f t="shared" si="33"/>
        <v>-8</v>
      </c>
      <c r="BA32" s="149" t="str">
        <f t="shared" si="34"/>
        <v/>
      </c>
      <c r="BB32" s="149" t="str">
        <f t="shared" si="35"/>
        <v/>
      </c>
      <c r="BC32" s="150" t="str">
        <f t="shared" si="36"/>
        <v>2 - 3</v>
      </c>
      <c r="BD32" s="151" t="str">
        <f t="shared" si="37"/>
        <v>-9,8,-5,9,-8</v>
      </c>
      <c r="BG32" s="154" t="e">
        <f>SUMIF(A5:A12,C32,B5:B12)</f>
        <v>#REF!</v>
      </c>
      <c r="BH32" s="155" t="e">
        <f>SUMIF(A5:A12,D32,B5:B12)</f>
        <v>#REF!</v>
      </c>
      <c r="BI32" s="132" t="e">
        <f>1+#REF!</f>
        <v>#REF!</v>
      </c>
      <c r="BJ32" s="156" t="e">
        <f t="shared" si="38"/>
        <v>#REF!</v>
      </c>
      <c r="BK32" s="170">
        <v>7</v>
      </c>
      <c r="BL32" s="185" t="str">
        <f t="shared" si="0"/>
        <v>5 - 8</v>
      </c>
      <c r="BM32" s="181" t="s">
        <v>90</v>
      </c>
      <c r="BN32" s="160" t="s">
        <v>97</v>
      </c>
      <c r="BO32" s="161">
        <v>16</v>
      </c>
      <c r="BP32" s="182"/>
      <c r="BQ32" s="182"/>
      <c r="BR32" s="182"/>
      <c r="BS32" s="182"/>
      <c r="BT32" s="182"/>
      <c r="BU32" s="182"/>
      <c r="BV32" s="182"/>
      <c r="BW32" s="182"/>
      <c r="BX32" s="183"/>
      <c r="BY32" s="183"/>
      <c r="BZ32" s="183"/>
      <c r="CA32" s="183"/>
      <c r="CB32" s="183"/>
      <c r="CC32" s="183"/>
      <c r="CD32" s="183"/>
      <c r="CE32" s="183"/>
      <c r="CF32" s="183"/>
      <c r="CG32" s="183"/>
      <c r="CH32" s="183"/>
      <c r="CI32" s="183"/>
      <c r="CJ32" s="183"/>
      <c r="CK32" s="183"/>
      <c r="CL32" s="183"/>
      <c r="CM32" s="183"/>
      <c r="CN32" s="183"/>
      <c r="CO32" s="183"/>
      <c r="CP32" s="183"/>
      <c r="CQ32" s="183"/>
      <c r="CR32" s="183"/>
      <c r="CS32" s="183"/>
      <c r="CT32" s="183"/>
      <c r="CU32" s="183"/>
      <c r="CV32" s="183"/>
      <c r="CW32" s="183"/>
      <c r="CX32" s="183"/>
    </row>
    <row r="33" spans="1:102" ht="11.1" hidden="1" customHeight="1" outlineLevel="1" x14ac:dyDescent="0.2">
      <c r="A33" s="125">
        <v>2</v>
      </c>
      <c r="B33" s="126">
        <v>8</v>
      </c>
      <c r="C33" s="127" t="s">
        <v>363</v>
      </c>
      <c r="D33" s="127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9">
        <v>2</v>
      </c>
      <c r="AR33" s="130" t="e">
        <f>#VALUE!</f>
        <v>#VALUE!</v>
      </c>
      <c r="BC33" s="130" t="e">
        <f>IF(BE33=77,7,IF(BE33&gt;77,8))</f>
        <v>#REF!</v>
      </c>
      <c r="BE33" s="131" t="e">
        <f>SUM(#REF!,#REF!,#REF!,#REF!,#REF!,#REF!,#REF!,#REF!)</f>
        <v>#REF!</v>
      </c>
      <c r="BF33" s="131" t="e">
        <f>SUM(#REF!,#REF!,#REF!,#REF!,#REF!,#REF!,#REF!,#REF!)</f>
        <v>#REF!</v>
      </c>
      <c r="BK33" s="133"/>
      <c r="BL33" s="134" t="s">
        <v>84</v>
      </c>
      <c r="BM33" s="135" t="s">
        <v>2</v>
      </c>
      <c r="BN33" s="136" t="s">
        <v>85</v>
      </c>
      <c r="BO33" s="137" t="s">
        <v>86</v>
      </c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</row>
    <row r="34" spans="1:102" ht="11.1" hidden="1" customHeight="1" outlineLevel="1" x14ac:dyDescent="0.2">
      <c r="A34" s="139">
        <v>1</v>
      </c>
      <c r="B34" s="140" t="e">
        <f>IF(#REF!="","",VLOOKUP(#REF!,'[1]Посев групп - Д'!B:AO,2,FALSE))</f>
        <v>#REF!</v>
      </c>
      <c r="C34" s="141">
        <v>2</v>
      </c>
      <c r="D34" s="141">
        <v>6</v>
      </c>
      <c r="E34" s="142">
        <v>13</v>
      </c>
      <c r="F34" s="143">
        <v>11</v>
      </c>
      <c r="G34" s="144">
        <v>11</v>
      </c>
      <c r="H34" s="145">
        <v>9</v>
      </c>
      <c r="I34" s="142">
        <v>7</v>
      </c>
      <c r="J34" s="143">
        <v>11</v>
      </c>
      <c r="K34" s="144">
        <v>11</v>
      </c>
      <c r="L34" s="145">
        <v>3</v>
      </c>
      <c r="M34" s="142"/>
      <c r="N34" s="143"/>
      <c r="O34" s="144"/>
      <c r="P34" s="145"/>
      <c r="Q34" s="142"/>
      <c r="R34" s="143"/>
      <c r="S34" s="146">
        <f>IF(E34="wo",0,IF(F34="wo",1,IF(E34&gt;F34,1,0)))</f>
        <v>1</v>
      </c>
      <c r="T34" s="146">
        <f>IF(E34="wo",1,IF(F34="wo",0,IF(F34&gt;E34,1,0)))</f>
        <v>0</v>
      </c>
      <c r="U34" s="146">
        <f>IF(G34="wo",0,IF(H34="wo",1,IF(G34&gt;H34,1,0)))</f>
        <v>1</v>
      </c>
      <c r="V34" s="146">
        <f>IF(G34="wo",1,IF(H34="wo",0,IF(H34&gt;G34,1,0)))</f>
        <v>0</v>
      </c>
      <c r="W34" s="146">
        <f>IF(I34="wo",0,IF(J34="wo",1,IF(I34&gt;J34,1,0)))</f>
        <v>0</v>
      </c>
      <c r="X34" s="146">
        <f>IF(I34="wo",1,IF(J34="wo",0,IF(J34&gt;I34,1,0)))</f>
        <v>1</v>
      </c>
      <c r="Y34" s="146">
        <f>IF(K34="wo",0,IF(L34="wo",1,IF(K34&gt;L34,1,0)))</f>
        <v>1</v>
      </c>
      <c r="Z34" s="146">
        <f>IF(K34="wo",1,IF(L34="wo",0,IF(L34&gt;K34,1,0)))</f>
        <v>0</v>
      </c>
      <c r="AA34" s="146">
        <f>IF(M34="wo",0,IF(N34="wo",1,IF(M34&gt;N34,1,0)))</f>
        <v>0</v>
      </c>
      <c r="AB34" s="146">
        <f>IF(M34="wo",1,IF(N34="wo",0,IF(N34&gt;M34,1,0)))</f>
        <v>0</v>
      </c>
      <c r="AC34" s="146">
        <f>IF(O34="wo",0,IF(P34="wo",1,IF(O34&gt;P34,1,0)))</f>
        <v>0</v>
      </c>
      <c r="AD34" s="146">
        <f>IF(O34="wo",1,IF(P34="wo",0,IF(P34&gt;O34,1,0)))</f>
        <v>0</v>
      </c>
      <c r="AE34" s="146">
        <f>IF(Q34="wo",0,IF(R34="wo",1,IF(Q34&gt;R34,1,0)))</f>
        <v>0</v>
      </c>
      <c r="AF34" s="146">
        <f>IF(Q34="wo",1,IF(R34="wo",0,IF(R34&gt;Q34,1,0)))</f>
        <v>0</v>
      </c>
      <c r="AG34" s="147">
        <f>IF(E34="wo","wo",+S34+U34+W34+Y34+AA34+AC34+AE34)</f>
        <v>3</v>
      </c>
      <c r="AH34" s="147">
        <f>IF(F34="wo","wo",+T34+V34+X34+Z34+AB34+AD34+AF34)</f>
        <v>1</v>
      </c>
      <c r="AI34" s="148">
        <f>IF(E34="",0,IF(E34="wo",0,IF(F34="wo",2,IF(AG34=AH34,0,IF(AG34&gt;AH34,2,1)))))</f>
        <v>2</v>
      </c>
      <c r="AJ34" s="148">
        <f>IF(F34="",0,IF(F34="wo",0,IF(E34="wo",2,IF(AH34=AG34,0,IF(AH34&gt;AG34,2,1)))))</f>
        <v>1</v>
      </c>
      <c r="AK34" s="149">
        <f>IF(E34="","",IF(E34="wo",0,IF(F34="wo",0,IF(E34=F34,"ERROR",IF(E34&gt;F34,F34,-1*E34)))))</f>
        <v>11</v>
      </c>
      <c r="AL34" s="149">
        <f>IF(G34="","",IF(G34="wo",0,IF(H34="wo",0,IF(G34=H34,"ERROR",IF(G34&gt;H34,H34,-1*G34)))))</f>
        <v>9</v>
      </c>
      <c r="AM34" s="149">
        <f>IF(I34="","",IF(I34="wo",0,IF(J34="wo",0,IF(I34=J34,"ERROR",IF(I34&gt;J34,J34,-1*I34)))))</f>
        <v>-7</v>
      </c>
      <c r="AN34" s="149">
        <f>IF(K34="","",IF(K34="wo",0,IF(L34="wo",0,IF(K34=L34,"ERROR",IF(K34&gt;L34,L34,-1*K34)))))</f>
        <v>3</v>
      </c>
      <c r="AO34" s="149" t="str">
        <f>IF(M34="","",IF(M34="wo",0,IF(N34="wo",0,IF(M34=N34,"ERROR",IF(M34&gt;N34,N34,-1*M34)))))</f>
        <v/>
      </c>
      <c r="AP34" s="149" t="str">
        <f>IF(O34="","",IF(O34="wo",0,IF(P34="wo",0,IF(O34=P34,"ERROR",IF(O34&gt;P34,P34,-1*O34)))))</f>
        <v/>
      </c>
      <c r="AQ34" s="149" t="str">
        <f>IF(Q34="","",IF(Q34="wo",0,IF(R34="wo",0,IF(Q34=R34,"ERROR",IF(Q34&gt;R34,R34,-1*Q34)))))</f>
        <v/>
      </c>
      <c r="AR34" s="150" t="str">
        <f>CONCATENATE(AG34," - ",AH34)</f>
        <v>3 - 1</v>
      </c>
      <c r="AS34" s="151" t="str">
        <f>IF(E34="","",(IF(K34="",AK34&amp;","&amp;AL34&amp;","&amp;AM34,IF(M34="",AK34&amp;","&amp;AL34&amp;","&amp;AM34&amp;","&amp;AN34,IF(O34="",AK34&amp;","&amp;AL34&amp;","&amp;AM34&amp;","&amp;AN34&amp;","&amp;AO34,IF(Q34="",AK34&amp;","&amp;AL34&amp;","&amp;AM34&amp;","&amp;AN34&amp;","&amp;AO34&amp;","&amp;AP34,AK34&amp;","&amp;AL34&amp;","&amp;AM34&amp;","&amp;AN34&amp;","&amp;AO34&amp;","&amp;AP34&amp;","&amp;AQ34))))))</f>
        <v>11,9,-7,3</v>
      </c>
      <c r="AT34" s="152">
        <f>IF(F34="",0,IF(F34="wo",0,IF(E34="wo",2,IF(AH34=AG34,0,IF(AH34&gt;AG34,2,1)))))</f>
        <v>1</v>
      </c>
      <c r="AU34" s="152">
        <f>IF(E34="",0,IF(E34="wo",0,IF(F34="wo",2,IF(AG34=AH34,0,IF(AG34&gt;AH34,2,1)))))</f>
        <v>2</v>
      </c>
      <c r="AV34" s="149">
        <f>IF(F34="","",IF(F34="wo",0,IF(E34="wo",0,IF(F34=E34,"ERROR",IF(F34&gt;E34,E34,-1*F34)))))</f>
        <v>-11</v>
      </c>
      <c r="AW34" s="149">
        <f>IF(H34="","",IF(H34="wo",0,IF(G34="wo",0,IF(H34=G34,"ERROR",IF(H34&gt;G34,G34,-1*H34)))))</f>
        <v>-9</v>
      </c>
      <c r="AX34" s="149">
        <f>IF(J34="","",IF(J34="wo",0,IF(I34="wo",0,IF(J34=I34,"ERROR",IF(J34&gt;I34,I34,-1*J34)))))</f>
        <v>7</v>
      </c>
      <c r="AY34" s="149">
        <f>IF(L34="","",IF(L34="wo",0,IF(K34="wo",0,IF(L34=K34,"ERROR",IF(L34&gt;K34,K34,-1*L34)))))</f>
        <v>-3</v>
      </c>
      <c r="AZ34" s="149" t="str">
        <f>IF(N34="","",IF(N34="wo",0,IF(M34="wo",0,IF(N34=M34,"ERROR",IF(N34&gt;M34,M34,-1*N34)))))</f>
        <v/>
      </c>
      <c r="BA34" s="149" t="str">
        <f>IF(P34="","",IF(P34="wo",0,IF(O34="wo",0,IF(P34=O34,"ERROR",IF(P34&gt;O34,O34,-1*P34)))))</f>
        <v/>
      </c>
      <c r="BB34" s="149" t="str">
        <f>IF(R34="","",IF(R34="wo",0,IF(Q34="wo",0,IF(R34=Q34,"ERROR",IF(R34&gt;Q34,Q34,-1*R34)))))</f>
        <v/>
      </c>
      <c r="BC34" s="150" t="str">
        <f>CONCATENATE(AH34," - ",AG34)</f>
        <v>1 - 3</v>
      </c>
      <c r="BD34" s="151" t="str">
        <f>IF(E34="","",(IF(K34="",AV34&amp;","&amp;AW34&amp;","&amp;AX34,IF(M34="",AV34&amp;","&amp;AW34&amp;","&amp;AX34&amp;","&amp;AY34,IF(O34="",AV34&amp;","&amp;AW34&amp;","&amp;AX34&amp;","&amp;AY34&amp;","&amp;AZ34,IF(Q34="",AV34&amp;","&amp;AW34&amp;","&amp;AX34&amp;","&amp;AY34&amp;","&amp;AZ34&amp;","&amp;BA34,AV34&amp;","&amp;AW34&amp;","&amp;AX34&amp;","&amp;AY34&amp;","&amp;AZ34&amp;","&amp;BA34&amp;","&amp;BB34))))))</f>
        <v>-11,-9,7,-3</v>
      </c>
      <c r="BE34" s="153">
        <f>SUMIF(C34:C61,1,AI34:AI61)+SUMIF(D34:D61,1,AJ34:AJ61)</f>
        <v>14</v>
      </c>
      <c r="BF34" s="153">
        <f>IF(BE34&lt;&gt;0,RANK(BE34,BE34:BE49),"")</f>
        <v>1</v>
      </c>
      <c r="BG34" s="154" t="e">
        <f>SUMIF(A34:A41,C34,B34:B41)</f>
        <v>#REF!</v>
      </c>
      <c r="BH34" s="155" t="e">
        <f>SUMIF(A34:A41,D34,B34:B41)</f>
        <v>#REF!</v>
      </c>
      <c r="BI34" s="132" t="e">
        <f>1+#REF!</f>
        <v>#REF!</v>
      </c>
      <c r="BJ34" s="156" t="e">
        <f>1*#REF!+1</f>
        <v>#REF!</v>
      </c>
      <c r="BK34" s="157">
        <v>1</v>
      </c>
      <c r="BL34" s="158" t="str">
        <f t="shared" ref="BL34:BL61" si="39">CONCATENATE(C34," ","-"," ",D34)</f>
        <v>2 - 6</v>
      </c>
      <c r="BM34" s="159" t="s">
        <v>87</v>
      </c>
      <c r="BN34" s="160" t="s">
        <v>91</v>
      </c>
      <c r="BO34" s="161">
        <v>5</v>
      </c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8"/>
      <c r="CT34" s="138"/>
      <c r="CU34" s="138"/>
      <c r="CV34" s="138"/>
      <c r="CW34" s="138"/>
      <c r="CX34" s="138"/>
    </row>
    <row r="35" spans="1:102" ht="11.1" hidden="1" customHeight="1" outlineLevel="1" x14ac:dyDescent="0.2">
      <c r="A35" s="139">
        <v>2</v>
      </c>
      <c r="B35" s="140" t="e">
        <f>IF(#REF!="","",VLOOKUP(#REF!,'[1]Посев групп - Д'!B:AM,6,FALSE))</f>
        <v>#REF!</v>
      </c>
      <c r="C35" s="141">
        <v>3</v>
      </c>
      <c r="D35" s="141">
        <v>5</v>
      </c>
      <c r="E35" s="142">
        <v>12</v>
      </c>
      <c r="F35" s="143">
        <v>10</v>
      </c>
      <c r="G35" s="144">
        <v>11</v>
      </c>
      <c r="H35" s="145">
        <v>8</v>
      </c>
      <c r="I35" s="142">
        <v>11</v>
      </c>
      <c r="J35" s="143">
        <v>5</v>
      </c>
      <c r="K35" s="144"/>
      <c r="L35" s="145"/>
      <c r="M35" s="142"/>
      <c r="N35" s="143"/>
      <c r="O35" s="144"/>
      <c r="P35" s="145"/>
      <c r="Q35" s="142"/>
      <c r="R35" s="143"/>
      <c r="S35" s="146">
        <f t="shared" ref="S35:S61" si="40">IF(E35="wo",0,IF(F35="wo",1,IF(E35&gt;F35,1,0)))</f>
        <v>1</v>
      </c>
      <c r="T35" s="146">
        <f t="shared" ref="T35:T61" si="41">IF(E35="wo",1,IF(F35="wo",0,IF(F35&gt;E35,1,0)))</f>
        <v>0</v>
      </c>
      <c r="U35" s="146">
        <f t="shared" ref="U35:U61" si="42">IF(G35="wo",0,IF(H35="wo",1,IF(G35&gt;H35,1,0)))</f>
        <v>1</v>
      </c>
      <c r="V35" s="146">
        <f t="shared" ref="V35:V61" si="43">IF(G35="wo",1,IF(H35="wo",0,IF(H35&gt;G35,1,0)))</f>
        <v>0</v>
      </c>
      <c r="W35" s="146">
        <f t="shared" ref="W35:W61" si="44">IF(I35="wo",0,IF(J35="wo",1,IF(I35&gt;J35,1,0)))</f>
        <v>1</v>
      </c>
      <c r="X35" s="146">
        <f t="shared" ref="X35:X61" si="45">IF(I35="wo",1,IF(J35="wo",0,IF(J35&gt;I35,1,0)))</f>
        <v>0</v>
      </c>
      <c r="Y35" s="146">
        <f t="shared" ref="Y35:Y61" si="46">IF(K35="wo",0,IF(L35="wo",1,IF(K35&gt;L35,1,0)))</f>
        <v>0</v>
      </c>
      <c r="Z35" s="146">
        <f t="shared" ref="Z35:Z61" si="47">IF(K35="wo",1,IF(L35="wo",0,IF(L35&gt;K35,1,0)))</f>
        <v>0</v>
      </c>
      <c r="AA35" s="146">
        <f t="shared" ref="AA35:AA61" si="48">IF(M35="wo",0,IF(N35="wo",1,IF(M35&gt;N35,1,0)))</f>
        <v>0</v>
      </c>
      <c r="AB35" s="146">
        <f t="shared" ref="AB35:AB61" si="49">IF(M35="wo",1,IF(N35="wo",0,IF(N35&gt;M35,1,0)))</f>
        <v>0</v>
      </c>
      <c r="AC35" s="146">
        <f t="shared" ref="AC35:AC61" si="50">IF(O35="wo",0,IF(P35="wo",1,IF(O35&gt;P35,1,0)))</f>
        <v>0</v>
      </c>
      <c r="AD35" s="146">
        <f t="shared" ref="AD35:AD61" si="51">IF(O35="wo",1,IF(P35="wo",0,IF(P35&gt;O35,1,0)))</f>
        <v>0</v>
      </c>
      <c r="AE35" s="146">
        <f t="shared" ref="AE35:AE61" si="52">IF(Q35="wo",0,IF(R35="wo",1,IF(Q35&gt;R35,1,0)))</f>
        <v>0</v>
      </c>
      <c r="AF35" s="146">
        <f t="shared" ref="AF35:AF61" si="53">IF(Q35="wo",1,IF(R35="wo",0,IF(R35&gt;Q35,1,0)))</f>
        <v>0</v>
      </c>
      <c r="AG35" s="147">
        <f t="shared" ref="AG35:AH61" si="54">IF(E35="wo","wo",+S35+U35+W35+Y35+AA35+AC35+AE35)</f>
        <v>3</v>
      </c>
      <c r="AH35" s="147">
        <f t="shared" si="54"/>
        <v>0</v>
      </c>
      <c r="AI35" s="148">
        <f t="shared" ref="AI35:AI61" si="55">IF(E35="",0,IF(E35="wo",0,IF(F35="wo",2,IF(AG35=AH35,0,IF(AG35&gt;AH35,2,1)))))</f>
        <v>2</v>
      </c>
      <c r="AJ35" s="148">
        <f t="shared" ref="AJ35:AJ61" si="56">IF(F35="",0,IF(F35="wo",0,IF(E35="wo",2,IF(AH35=AG35,0,IF(AH35&gt;AG35,2,1)))))</f>
        <v>1</v>
      </c>
      <c r="AK35" s="149">
        <f t="shared" ref="AK35:AK61" si="57">IF(E35="","",IF(E35="wo",0,IF(F35="wo",0,IF(E35=F35,"ERROR",IF(E35&gt;F35,F35,-1*E35)))))</f>
        <v>10</v>
      </c>
      <c r="AL35" s="149">
        <f t="shared" ref="AL35:AL61" si="58">IF(G35="","",IF(G35="wo",0,IF(H35="wo",0,IF(G35=H35,"ERROR",IF(G35&gt;H35,H35,-1*G35)))))</f>
        <v>8</v>
      </c>
      <c r="AM35" s="149">
        <f t="shared" ref="AM35:AM61" si="59">IF(I35="","",IF(I35="wo",0,IF(J35="wo",0,IF(I35=J35,"ERROR",IF(I35&gt;J35,J35,-1*I35)))))</f>
        <v>5</v>
      </c>
      <c r="AN35" s="149" t="str">
        <f t="shared" ref="AN35:AN61" si="60">IF(K35="","",IF(K35="wo",0,IF(L35="wo",0,IF(K35=L35,"ERROR",IF(K35&gt;L35,L35,-1*K35)))))</f>
        <v/>
      </c>
      <c r="AO35" s="149" t="str">
        <f t="shared" ref="AO35:AO61" si="61">IF(M35="","",IF(M35="wo",0,IF(N35="wo",0,IF(M35=N35,"ERROR",IF(M35&gt;N35,N35,-1*M35)))))</f>
        <v/>
      </c>
      <c r="AP35" s="149" t="str">
        <f t="shared" ref="AP35:AP61" si="62">IF(O35="","",IF(O35="wo",0,IF(P35="wo",0,IF(O35=P35,"ERROR",IF(O35&gt;P35,P35,-1*O35)))))</f>
        <v/>
      </c>
      <c r="AQ35" s="149" t="str">
        <f t="shared" ref="AQ35:AQ61" si="63">IF(Q35="","",IF(Q35="wo",0,IF(R35="wo",0,IF(Q35=R35,"ERROR",IF(Q35&gt;R35,R35,-1*Q35)))))</f>
        <v/>
      </c>
      <c r="AR35" s="150" t="str">
        <f t="shared" ref="AR35:AR61" si="64">CONCATENATE(AG35," - ",AH35)</f>
        <v>3 - 0</v>
      </c>
      <c r="AS35" s="151" t="str">
        <f t="shared" ref="AS35:AS61" si="65">IF(E35="","",(IF(K35="",AK35&amp;","&amp;AL35&amp;","&amp;AM35,IF(M35="",AK35&amp;","&amp;AL35&amp;","&amp;AM35&amp;","&amp;AN35,IF(O35="",AK35&amp;","&amp;AL35&amp;","&amp;AM35&amp;","&amp;AN35&amp;","&amp;AO35,IF(Q35="",AK35&amp;","&amp;AL35&amp;","&amp;AM35&amp;","&amp;AN35&amp;","&amp;AO35&amp;","&amp;AP35,AK35&amp;","&amp;AL35&amp;","&amp;AM35&amp;","&amp;AN35&amp;","&amp;AO35&amp;","&amp;AP35&amp;","&amp;AQ35))))))</f>
        <v>10,8,5</v>
      </c>
      <c r="AT35" s="152">
        <f t="shared" ref="AT35:AT61" si="66">IF(F35="",0,IF(F35="wo",0,IF(E35="wo",2,IF(AH35=AG35,0,IF(AH35&gt;AG35,2,1)))))</f>
        <v>1</v>
      </c>
      <c r="AU35" s="152">
        <f t="shared" ref="AU35:AU61" si="67">IF(E35="",0,IF(E35="wo",0,IF(F35="wo",2,IF(AG35=AH35,0,IF(AG35&gt;AH35,2,1)))))</f>
        <v>2</v>
      </c>
      <c r="AV35" s="149">
        <f t="shared" ref="AV35:AV61" si="68">IF(F35="","",IF(F35="wo",0,IF(E35="wo",0,IF(F35=E35,"ERROR",IF(F35&gt;E35,E35,-1*F35)))))</f>
        <v>-10</v>
      </c>
      <c r="AW35" s="149">
        <f t="shared" ref="AW35:AW61" si="69">IF(H35="","",IF(H35="wo",0,IF(G35="wo",0,IF(H35=G35,"ERROR",IF(H35&gt;G35,G35,-1*H35)))))</f>
        <v>-8</v>
      </c>
      <c r="AX35" s="149">
        <f t="shared" ref="AX35:AX61" si="70">IF(J35="","",IF(J35="wo",0,IF(I35="wo",0,IF(J35=I35,"ERROR",IF(J35&gt;I35,I35,-1*J35)))))</f>
        <v>-5</v>
      </c>
      <c r="AY35" s="149" t="str">
        <f t="shared" ref="AY35:AY61" si="71">IF(L35="","",IF(L35="wo",0,IF(K35="wo",0,IF(L35=K35,"ERROR",IF(L35&gt;K35,K35,-1*L35)))))</f>
        <v/>
      </c>
      <c r="AZ35" s="149" t="str">
        <f t="shared" ref="AZ35:AZ61" si="72">IF(N35="","",IF(N35="wo",0,IF(M35="wo",0,IF(N35=M35,"ERROR",IF(N35&gt;M35,M35,-1*N35)))))</f>
        <v/>
      </c>
      <c r="BA35" s="149" t="str">
        <f t="shared" ref="BA35:BA61" si="73">IF(P35="","",IF(P35="wo",0,IF(O35="wo",0,IF(P35=O35,"ERROR",IF(P35&gt;O35,O35,-1*P35)))))</f>
        <v/>
      </c>
      <c r="BB35" s="149" t="str">
        <f t="shared" ref="BB35:BB61" si="74">IF(R35="","",IF(R35="wo",0,IF(Q35="wo",0,IF(R35=Q35,"ERROR",IF(R35&gt;Q35,Q35,-1*R35)))))</f>
        <v/>
      </c>
      <c r="BC35" s="150" t="str">
        <f t="shared" ref="BC35:BC61" si="75">CONCATENATE(AH35," - ",AG35)</f>
        <v>0 - 3</v>
      </c>
      <c r="BD35" s="151" t="str">
        <f t="shared" ref="BD35:BD61" si="76">IF(E35="","",(IF(K35="",AV35&amp;","&amp;AW35&amp;","&amp;AX35,IF(M35="",AV35&amp;","&amp;AW35&amp;","&amp;AX35&amp;","&amp;AY35,IF(O35="",AV35&amp;","&amp;AW35&amp;","&amp;AX35&amp;","&amp;AY35&amp;","&amp;AZ35,IF(Q35="",AV35&amp;","&amp;AW35&amp;","&amp;AX35&amp;","&amp;AY35&amp;","&amp;AZ35&amp;","&amp;BA35,AV35&amp;","&amp;AW35&amp;","&amp;AX35&amp;","&amp;AY35&amp;","&amp;AZ35&amp;","&amp;BA35&amp;","&amp;BB35))))))</f>
        <v>-10,-8,-5</v>
      </c>
      <c r="BE35" s="162"/>
      <c r="BF35" s="163"/>
      <c r="BG35" s="154" t="e">
        <f>SUMIF(A34:A41,C35,B34:B41)</f>
        <v>#REF!</v>
      </c>
      <c r="BH35" s="155" t="e">
        <f>SUMIF(A34:A41,D35,B34:B41)</f>
        <v>#REF!</v>
      </c>
      <c r="BI35" s="132" t="e">
        <f>1+#REF!</f>
        <v>#REF!</v>
      </c>
      <c r="BJ35" s="156" t="e">
        <f>1+BJ34</f>
        <v>#REF!</v>
      </c>
      <c r="BK35" s="157">
        <v>1</v>
      </c>
      <c r="BL35" s="158" t="str">
        <f t="shared" si="39"/>
        <v>3 - 5</v>
      </c>
      <c r="BM35" s="159" t="s">
        <v>87</v>
      </c>
      <c r="BN35" s="160" t="s">
        <v>91</v>
      </c>
      <c r="BO35" s="161">
        <v>6</v>
      </c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38"/>
      <c r="CU35" s="138"/>
      <c r="CV35" s="138"/>
      <c r="CW35" s="138"/>
      <c r="CX35" s="138"/>
    </row>
    <row r="36" spans="1:102" ht="11.1" hidden="1" customHeight="1" outlineLevel="1" x14ac:dyDescent="0.2">
      <c r="A36" s="139">
        <v>3</v>
      </c>
      <c r="B36" s="140" t="e">
        <f>IF(#REF!="","",VLOOKUP(#REF!,'[1]Посев групп - Д'!B:AM,10,FALSE))</f>
        <v>#REF!</v>
      </c>
      <c r="C36" s="141">
        <v>1</v>
      </c>
      <c r="D36" s="141">
        <v>7</v>
      </c>
      <c r="E36" s="142">
        <v>11</v>
      </c>
      <c r="F36" s="143">
        <v>7</v>
      </c>
      <c r="G36" s="144">
        <v>11</v>
      </c>
      <c r="H36" s="145">
        <v>2</v>
      </c>
      <c r="I36" s="142">
        <v>11</v>
      </c>
      <c r="J36" s="143">
        <v>3</v>
      </c>
      <c r="K36" s="144"/>
      <c r="L36" s="145"/>
      <c r="M36" s="142"/>
      <c r="N36" s="143"/>
      <c r="O36" s="144"/>
      <c r="P36" s="145"/>
      <c r="Q36" s="142"/>
      <c r="R36" s="143"/>
      <c r="S36" s="146">
        <f t="shared" si="40"/>
        <v>1</v>
      </c>
      <c r="T36" s="146">
        <f t="shared" si="41"/>
        <v>0</v>
      </c>
      <c r="U36" s="146">
        <f t="shared" si="42"/>
        <v>1</v>
      </c>
      <c r="V36" s="146">
        <f t="shared" si="43"/>
        <v>0</v>
      </c>
      <c r="W36" s="146">
        <f t="shared" si="44"/>
        <v>1</v>
      </c>
      <c r="X36" s="146">
        <f t="shared" si="45"/>
        <v>0</v>
      </c>
      <c r="Y36" s="146">
        <f t="shared" si="46"/>
        <v>0</v>
      </c>
      <c r="Z36" s="146">
        <f t="shared" si="47"/>
        <v>0</v>
      </c>
      <c r="AA36" s="146">
        <f t="shared" si="48"/>
        <v>0</v>
      </c>
      <c r="AB36" s="146">
        <f t="shared" si="49"/>
        <v>0</v>
      </c>
      <c r="AC36" s="146">
        <f t="shared" si="50"/>
        <v>0</v>
      </c>
      <c r="AD36" s="146">
        <f t="shared" si="51"/>
        <v>0</v>
      </c>
      <c r="AE36" s="146">
        <f t="shared" si="52"/>
        <v>0</v>
      </c>
      <c r="AF36" s="146">
        <f t="shared" si="53"/>
        <v>0</v>
      </c>
      <c r="AG36" s="147">
        <f t="shared" si="54"/>
        <v>3</v>
      </c>
      <c r="AH36" s="147">
        <f t="shared" si="54"/>
        <v>0</v>
      </c>
      <c r="AI36" s="148">
        <f t="shared" si="55"/>
        <v>2</v>
      </c>
      <c r="AJ36" s="148">
        <f t="shared" si="56"/>
        <v>1</v>
      </c>
      <c r="AK36" s="149">
        <f t="shared" si="57"/>
        <v>7</v>
      </c>
      <c r="AL36" s="149">
        <f t="shared" si="58"/>
        <v>2</v>
      </c>
      <c r="AM36" s="149">
        <f t="shared" si="59"/>
        <v>3</v>
      </c>
      <c r="AN36" s="149" t="str">
        <f t="shared" si="60"/>
        <v/>
      </c>
      <c r="AO36" s="149" t="str">
        <f t="shared" si="61"/>
        <v/>
      </c>
      <c r="AP36" s="149" t="str">
        <f t="shared" si="62"/>
        <v/>
      </c>
      <c r="AQ36" s="149" t="str">
        <f t="shared" si="63"/>
        <v/>
      </c>
      <c r="AR36" s="150" t="str">
        <f t="shared" si="64"/>
        <v>3 - 0</v>
      </c>
      <c r="AS36" s="151" t="str">
        <f t="shared" si="65"/>
        <v>7,2,3</v>
      </c>
      <c r="AT36" s="152">
        <f t="shared" si="66"/>
        <v>1</v>
      </c>
      <c r="AU36" s="152">
        <f t="shared" si="67"/>
        <v>2</v>
      </c>
      <c r="AV36" s="149">
        <f t="shared" si="68"/>
        <v>-7</v>
      </c>
      <c r="AW36" s="149">
        <f t="shared" si="69"/>
        <v>-2</v>
      </c>
      <c r="AX36" s="149">
        <f t="shared" si="70"/>
        <v>-3</v>
      </c>
      <c r="AY36" s="149" t="str">
        <f t="shared" si="71"/>
        <v/>
      </c>
      <c r="AZ36" s="149" t="str">
        <f t="shared" si="72"/>
        <v/>
      </c>
      <c r="BA36" s="149" t="str">
        <f t="shared" si="73"/>
        <v/>
      </c>
      <c r="BB36" s="149" t="str">
        <f t="shared" si="74"/>
        <v/>
      </c>
      <c r="BC36" s="150" t="str">
        <f t="shared" si="75"/>
        <v>0 - 3</v>
      </c>
      <c r="BD36" s="151" t="str">
        <f t="shared" si="76"/>
        <v>-7,-2,-3</v>
      </c>
      <c r="BE36" s="153">
        <f>SUMIF(C34:C61,2,AI34:AI61)+SUMIF(D34:D61,2,AJ34:AJ61)</f>
        <v>13</v>
      </c>
      <c r="BF36" s="153">
        <f>IF(BE36&lt;&gt;0,RANK(BE36,BE34:BE49),"")</f>
        <v>2</v>
      </c>
      <c r="BG36" s="154" t="e">
        <f>SUMIF(A34:A41,C36,B34:B41)</f>
        <v>#REF!</v>
      </c>
      <c r="BH36" s="155" t="e">
        <f>SUMIF(A34:A41,D36,B34:B41)</f>
        <v>#REF!</v>
      </c>
      <c r="BI36" s="132" t="e">
        <f>1+#REF!</f>
        <v>#REF!</v>
      </c>
      <c r="BJ36" s="156" t="e">
        <f t="shared" ref="BJ36:BJ61" si="77">1+BJ35</f>
        <v>#REF!</v>
      </c>
      <c r="BK36" s="157">
        <v>1</v>
      </c>
      <c r="BL36" s="158" t="str">
        <f t="shared" si="39"/>
        <v>1 - 7</v>
      </c>
      <c r="BM36" s="159" t="s">
        <v>87</v>
      </c>
      <c r="BN36" s="160" t="s">
        <v>91</v>
      </c>
      <c r="BO36" s="161">
        <v>7</v>
      </c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</row>
    <row r="37" spans="1:102" ht="11.1" hidden="1" customHeight="1" outlineLevel="1" x14ac:dyDescent="0.2">
      <c r="A37" s="139">
        <v>4</v>
      </c>
      <c r="B37" s="140" t="e">
        <f>IF(#REF!="","",VLOOKUP(#REF!,'[1]Посев групп - Д'!B:AM,14,FALSE))</f>
        <v>#REF!</v>
      </c>
      <c r="C37" s="141">
        <v>4</v>
      </c>
      <c r="D37" s="141">
        <v>8</v>
      </c>
      <c r="E37" s="142">
        <v>9</v>
      </c>
      <c r="F37" s="143">
        <v>11</v>
      </c>
      <c r="G37" s="144">
        <v>11</v>
      </c>
      <c r="H37" s="145">
        <v>7</v>
      </c>
      <c r="I37" s="142">
        <v>6</v>
      </c>
      <c r="J37" s="143">
        <v>11</v>
      </c>
      <c r="K37" s="144">
        <v>11</v>
      </c>
      <c r="L37" s="145">
        <v>8</v>
      </c>
      <c r="M37" s="142">
        <v>13</v>
      </c>
      <c r="N37" s="143">
        <v>11</v>
      </c>
      <c r="O37" s="144"/>
      <c r="P37" s="145"/>
      <c r="Q37" s="142"/>
      <c r="R37" s="143"/>
      <c r="S37" s="146">
        <f t="shared" si="40"/>
        <v>0</v>
      </c>
      <c r="T37" s="146">
        <f t="shared" si="41"/>
        <v>1</v>
      </c>
      <c r="U37" s="146">
        <f t="shared" si="42"/>
        <v>1</v>
      </c>
      <c r="V37" s="146">
        <f t="shared" si="43"/>
        <v>0</v>
      </c>
      <c r="W37" s="146">
        <f t="shared" si="44"/>
        <v>0</v>
      </c>
      <c r="X37" s="146">
        <f t="shared" si="45"/>
        <v>1</v>
      </c>
      <c r="Y37" s="146">
        <f t="shared" si="46"/>
        <v>1</v>
      </c>
      <c r="Z37" s="146">
        <f t="shared" si="47"/>
        <v>0</v>
      </c>
      <c r="AA37" s="146">
        <f t="shared" si="48"/>
        <v>1</v>
      </c>
      <c r="AB37" s="146">
        <f t="shared" si="49"/>
        <v>0</v>
      </c>
      <c r="AC37" s="146">
        <f t="shared" si="50"/>
        <v>0</v>
      </c>
      <c r="AD37" s="146">
        <f t="shared" si="51"/>
        <v>0</v>
      </c>
      <c r="AE37" s="146">
        <f t="shared" si="52"/>
        <v>0</v>
      </c>
      <c r="AF37" s="146">
        <f t="shared" si="53"/>
        <v>0</v>
      </c>
      <c r="AG37" s="147">
        <f t="shared" si="54"/>
        <v>3</v>
      </c>
      <c r="AH37" s="147">
        <f t="shared" si="54"/>
        <v>2</v>
      </c>
      <c r="AI37" s="148">
        <f t="shared" si="55"/>
        <v>2</v>
      </c>
      <c r="AJ37" s="148">
        <f t="shared" si="56"/>
        <v>1</v>
      </c>
      <c r="AK37" s="149">
        <f t="shared" si="57"/>
        <v>-9</v>
      </c>
      <c r="AL37" s="149">
        <f t="shared" si="58"/>
        <v>7</v>
      </c>
      <c r="AM37" s="149">
        <f t="shared" si="59"/>
        <v>-6</v>
      </c>
      <c r="AN37" s="149">
        <f t="shared" si="60"/>
        <v>8</v>
      </c>
      <c r="AO37" s="149">
        <f t="shared" si="61"/>
        <v>11</v>
      </c>
      <c r="AP37" s="149" t="str">
        <f t="shared" si="62"/>
        <v/>
      </c>
      <c r="AQ37" s="149" t="str">
        <f t="shared" si="63"/>
        <v/>
      </c>
      <c r="AR37" s="150" t="str">
        <f t="shared" si="64"/>
        <v>3 - 2</v>
      </c>
      <c r="AS37" s="151" t="str">
        <f t="shared" si="65"/>
        <v>-9,7,-6,8,11</v>
      </c>
      <c r="AT37" s="152">
        <f t="shared" si="66"/>
        <v>1</v>
      </c>
      <c r="AU37" s="152">
        <f t="shared" si="67"/>
        <v>2</v>
      </c>
      <c r="AV37" s="149">
        <f t="shared" si="68"/>
        <v>9</v>
      </c>
      <c r="AW37" s="149">
        <f t="shared" si="69"/>
        <v>-7</v>
      </c>
      <c r="AX37" s="149">
        <f t="shared" si="70"/>
        <v>6</v>
      </c>
      <c r="AY37" s="149">
        <f t="shared" si="71"/>
        <v>-8</v>
      </c>
      <c r="AZ37" s="149">
        <f t="shared" si="72"/>
        <v>-11</v>
      </c>
      <c r="BA37" s="149" t="str">
        <f t="shared" si="73"/>
        <v/>
      </c>
      <c r="BB37" s="149" t="str">
        <f t="shared" si="74"/>
        <v/>
      </c>
      <c r="BC37" s="150" t="str">
        <f t="shared" si="75"/>
        <v>2 - 3</v>
      </c>
      <c r="BD37" s="151" t="str">
        <f t="shared" si="76"/>
        <v>9,-7,6,-8,-11</v>
      </c>
      <c r="BE37" s="162"/>
      <c r="BF37" s="163"/>
      <c r="BG37" s="154" t="e">
        <f>SUMIF(A34:A41,C37,B34:B41)</f>
        <v>#REF!</v>
      </c>
      <c r="BH37" s="155" t="e">
        <f>SUMIF(A34:A41,D37,B34:B41)</f>
        <v>#REF!</v>
      </c>
      <c r="BI37" s="132" t="e">
        <f>1+#REF!</f>
        <v>#REF!</v>
      </c>
      <c r="BJ37" s="156" t="e">
        <f t="shared" si="77"/>
        <v>#REF!</v>
      </c>
      <c r="BK37" s="157">
        <v>1</v>
      </c>
      <c r="BL37" s="158" t="str">
        <f t="shared" si="39"/>
        <v>4 - 8</v>
      </c>
      <c r="BM37" s="159" t="s">
        <v>87</v>
      </c>
      <c r="BN37" s="160" t="s">
        <v>91</v>
      </c>
      <c r="BO37" s="161">
        <v>8</v>
      </c>
      <c r="BP37" s="339" t="str">
        <f>C33</f>
        <v>Девушки. 2007г.р. Предварительные игры. Группа 2</v>
      </c>
      <c r="BQ37" s="339"/>
      <c r="BR37" s="339"/>
      <c r="BS37" s="339"/>
      <c r="BT37" s="339"/>
      <c r="BU37" s="339"/>
      <c r="BV37" s="339"/>
      <c r="BW37" s="339"/>
      <c r="BX37" s="339"/>
      <c r="BY37" s="339"/>
      <c r="BZ37" s="339"/>
      <c r="CA37" s="339"/>
      <c r="CB37" s="339"/>
      <c r="CC37" s="339"/>
      <c r="CD37" s="339"/>
      <c r="CE37" s="339"/>
      <c r="CF37" s="339"/>
      <c r="CG37" s="339"/>
      <c r="CH37" s="339"/>
      <c r="CI37" s="339"/>
      <c r="CJ37" s="339"/>
      <c r="CK37" s="339"/>
      <c r="CL37" s="339"/>
      <c r="CM37" s="339"/>
      <c r="CN37" s="339"/>
      <c r="CO37" s="339"/>
      <c r="CP37" s="339"/>
      <c r="CQ37" s="339"/>
      <c r="CR37" s="339"/>
      <c r="CS37" s="339"/>
      <c r="CT37" s="339"/>
      <c r="CU37" s="339"/>
      <c r="CV37" s="339"/>
      <c r="CW37" s="339"/>
      <c r="CX37" s="339"/>
    </row>
    <row r="38" spans="1:102" ht="11.1" customHeight="1" collapsed="1" x14ac:dyDescent="0.2">
      <c r="A38" s="139">
        <v>5</v>
      </c>
      <c r="B38" s="140" t="e">
        <f>IF(#REF!="","",VLOOKUP(#REF!,'[1]Посев групп - Д'!B:AO,18,FALSE))</f>
        <v>#REF!</v>
      </c>
      <c r="C38" s="141">
        <v>2</v>
      </c>
      <c r="D38" s="141">
        <v>5</v>
      </c>
      <c r="E38" s="142">
        <v>11</v>
      </c>
      <c r="F38" s="143">
        <v>3</v>
      </c>
      <c r="G38" s="144">
        <v>11</v>
      </c>
      <c r="H38" s="145">
        <v>8</v>
      </c>
      <c r="I38" s="142">
        <v>16</v>
      </c>
      <c r="J38" s="143">
        <v>14</v>
      </c>
      <c r="K38" s="144"/>
      <c r="L38" s="145"/>
      <c r="M38" s="142"/>
      <c r="N38" s="143"/>
      <c r="O38" s="144"/>
      <c r="P38" s="145"/>
      <c r="Q38" s="142"/>
      <c r="R38" s="143"/>
      <c r="S38" s="146">
        <f t="shared" si="40"/>
        <v>1</v>
      </c>
      <c r="T38" s="146">
        <f t="shared" si="41"/>
        <v>0</v>
      </c>
      <c r="U38" s="146">
        <f t="shared" si="42"/>
        <v>1</v>
      </c>
      <c r="V38" s="146">
        <f t="shared" si="43"/>
        <v>0</v>
      </c>
      <c r="W38" s="146">
        <f t="shared" si="44"/>
        <v>1</v>
      </c>
      <c r="X38" s="146">
        <f t="shared" si="45"/>
        <v>0</v>
      </c>
      <c r="Y38" s="146">
        <f t="shared" si="46"/>
        <v>0</v>
      </c>
      <c r="Z38" s="146">
        <f t="shared" si="47"/>
        <v>0</v>
      </c>
      <c r="AA38" s="146">
        <f t="shared" si="48"/>
        <v>0</v>
      </c>
      <c r="AB38" s="146">
        <f t="shared" si="49"/>
        <v>0</v>
      </c>
      <c r="AC38" s="146">
        <f t="shared" si="50"/>
        <v>0</v>
      </c>
      <c r="AD38" s="146">
        <f t="shared" si="51"/>
        <v>0</v>
      </c>
      <c r="AE38" s="146">
        <f t="shared" si="52"/>
        <v>0</v>
      </c>
      <c r="AF38" s="146">
        <f t="shared" si="53"/>
        <v>0</v>
      </c>
      <c r="AG38" s="147">
        <f t="shared" si="54"/>
        <v>3</v>
      </c>
      <c r="AH38" s="147">
        <f t="shared" si="54"/>
        <v>0</v>
      </c>
      <c r="AI38" s="148">
        <f t="shared" si="55"/>
        <v>2</v>
      </c>
      <c r="AJ38" s="148">
        <f t="shared" si="56"/>
        <v>1</v>
      </c>
      <c r="AK38" s="149">
        <f t="shared" si="57"/>
        <v>3</v>
      </c>
      <c r="AL38" s="149">
        <f t="shared" si="58"/>
        <v>8</v>
      </c>
      <c r="AM38" s="149">
        <f t="shared" si="59"/>
        <v>14</v>
      </c>
      <c r="AN38" s="149" t="str">
        <f t="shared" si="60"/>
        <v/>
      </c>
      <c r="AO38" s="149" t="str">
        <f t="shared" si="61"/>
        <v/>
      </c>
      <c r="AP38" s="149" t="str">
        <f t="shared" si="62"/>
        <v/>
      </c>
      <c r="AQ38" s="149" t="str">
        <f t="shared" si="63"/>
        <v/>
      </c>
      <c r="AR38" s="150" t="str">
        <f t="shared" si="64"/>
        <v>3 - 0</v>
      </c>
      <c r="AS38" s="151" t="str">
        <f t="shared" si="65"/>
        <v>3,8,14</v>
      </c>
      <c r="AT38" s="152">
        <f t="shared" si="66"/>
        <v>1</v>
      </c>
      <c r="AU38" s="152">
        <f t="shared" si="67"/>
        <v>2</v>
      </c>
      <c r="AV38" s="149">
        <f t="shared" si="68"/>
        <v>-3</v>
      </c>
      <c r="AW38" s="149">
        <f t="shared" si="69"/>
        <v>-8</v>
      </c>
      <c r="AX38" s="149">
        <f t="shared" si="70"/>
        <v>-14</v>
      </c>
      <c r="AY38" s="149" t="str">
        <f t="shared" si="71"/>
        <v/>
      </c>
      <c r="AZ38" s="149" t="str">
        <f t="shared" si="72"/>
        <v/>
      </c>
      <c r="BA38" s="149" t="str">
        <f t="shared" si="73"/>
        <v/>
      </c>
      <c r="BB38" s="149" t="str">
        <f t="shared" si="74"/>
        <v/>
      </c>
      <c r="BC38" s="150" t="str">
        <f t="shared" si="75"/>
        <v>0 - 3</v>
      </c>
      <c r="BD38" s="151" t="str">
        <f t="shared" si="76"/>
        <v>-3,-8,-14</v>
      </c>
      <c r="BE38" s="153">
        <f>SUMIF(C34:C61,3,AI34:AI61)+SUMIF(D34:D61,3,AJ34:AJ61)</f>
        <v>11</v>
      </c>
      <c r="BF38" s="153">
        <f>IF(BE38&lt;&gt;0,RANK(BE38,BE34:BE49),"")</f>
        <v>3</v>
      </c>
      <c r="BG38" s="154" t="e">
        <f>SUMIF(A34:A41,C38,B34:B41)</f>
        <v>#REF!</v>
      </c>
      <c r="BH38" s="155" t="e">
        <f>SUMIF(A34:A41,D38,B34:B41)</f>
        <v>#REF!</v>
      </c>
      <c r="BI38" s="132" t="e">
        <f>1+#REF!</f>
        <v>#REF!</v>
      </c>
      <c r="BJ38" s="156" t="e">
        <f>1+BJ37</f>
        <v>#REF!</v>
      </c>
      <c r="BK38" s="157">
        <v>2</v>
      </c>
      <c r="BL38" s="164" t="str">
        <f t="shared" si="39"/>
        <v>2 - 5</v>
      </c>
      <c r="BM38" s="165" t="s">
        <v>87</v>
      </c>
      <c r="BN38" s="166" t="s">
        <v>92</v>
      </c>
      <c r="BO38" s="167">
        <v>16</v>
      </c>
      <c r="BP38" s="339"/>
      <c r="BQ38" s="339"/>
      <c r="BR38" s="339"/>
      <c r="BS38" s="339"/>
      <c r="BT38" s="339"/>
      <c r="BU38" s="339"/>
      <c r="BV38" s="339"/>
      <c r="BW38" s="339"/>
      <c r="BX38" s="339"/>
      <c r="BY38" s="339"/>
      <c r="BZ38" s="339"/>
      <c r="CA38" s="339"/>
      <c r="CB38" s="339"/>
      <c r="CC38" s="339"/>
      <c r="CD38" s="339"/>
      <c r="CE38" s="339"/>
      <c r="CF38" s="339"/>
      <c r="CG38" s="339"/>
      <c r="CH38" s="339"/>
      <c r="CI38" s="339"/>
      <c r="CJ38" s="339"/>
      <c r="CK38" s="339"/>
      <c r="CL38" s="339"/>
      <c r="CM38" s="339"/>
      <c r="CN38" s="339"/>
      <c r="CO38" s="339"/>
      <c r="CP38" s="339"/>
      <c r="CQ38" s="339"/>
      <c r="CR38" s="339"/>
      <c r="CS38" s="339"/>
      <c r="CT38" s="339"/>
      <c r="CU38" s="339"/>
      <c r="CV38" s="339"/>
      <c r="CW38" s="339"/>
      <c r="CX38" s="339"/>
    </row>
    <row r="39" spans="1:102" ht="11.1" customHeight="1" x14ac:dyDescent="0.2">
      <c r="A39" s="139">
        <v>6</v>
      </c>
      <c r="B39" s="140" t="e">
        <f>IF(#REF!="","",VLOOKUP(#REF!,'[1]Посев групп - Д'!B:AM,22,FALSE))</f>
        <v>#REF!</v>
      </c>
      <c r="C39" s="141">
        <v>1</v>
      </c>
      <c r="D39" s="141">
        <v>6</v>
      </c>
      <c r="E39" s="142">
        <v>11</v>
      </c>
      <c r="F39" s="143">
        <v>3</v>
      </c>
      <c r="G39" s="144">
        <v>11</v>
      </c>
      <c r="H39" s="145">
        <v>8</v>
      </c>
      <c r="I39" s="142">
        <v>11</v>
      </c>
      <c r="J39" s="143">
        <v>7</v>
      </c>
      <c r="K39" s="144"/>
      <c r="L39" s="145"/>
      <c r="M39" s="142"/>
      <c r="N39" s="143"/>
      <c r="O39" s="144"/>
      <c r="P39" s="145"/>
      <c r="Q39" s="142"/>
      <c r="R39" s="143"/>
      <c r="S39" s="146">
        <f t="shared" si="40"/>
        <v>1</v>
      </c>
      <c r="T39" s="146">
        <f t="shared" si="41"/>
        <v>0</v>
      </c>
      <c r="U39" s="146">
        <f t="shared" si="42"/>
        <v>1</v>
      </c>
      <c r="V39" s="146">
        <f t="shared" si="43"/>
        <v>0</v>
      </c>
      <c r="W39" s="146">
        <f t="shared" si="44"/>
        <v>1</v>
      </c>
      <c r="X39" s="146">
        <f t="shared" si="45"/>
        <v>0</v>
      </c>
      <c r="Y39" s="146">
        <f t="shared" si="46"/>
        <v>0</v>
      </c>
      <c r="Z39" s="146">
        <f t="shared" si="47"/>
        <v>0</v>
      </c>
      <c r="AA39" s="146">
        <f t="shared" si="48"/>
        <v>0</v>
      </c>
      <c r="AB39" s="146">
        <f t="shared" si="49"/>
        <v>0</v>
      </c>
      <c r="AC39" s="146">
        <f t="shared" si="50"/>
        <v>0</v>
      </c>
      <c r="AD39" s="146">
        <f t="shared" si="51"/>
        <v>0</v>
      </c>
      <c r="AE39" s="146">
        <f t="shared" si="52"/>
        <v>0</v>
      </c>
      <c r="AF39" s="146">
        <f t="shared" si="53"/>
        <v>0</v>
      </c>
      <c r="AG39" s="147">
        <f t="shared" si="54"/>
        <v>3</v>
      </c>
      <c r="AH39" s="147">
        <f t="shared" si="54"/>
        <v>0</v>
      </c>
      <c r="AI39" s="148">
        <f t="shared" si="55"/>
        <v>2</v>
      </c>
      <c r="AJ39" s="148">
        <f t="shared" si="56"/>
        <v>1</v>
      </c>
      <c r="AK39" s="149">
        <f t="shared" si="57"/>
        <v>3</v>
      </c>
      <c r="AL39" s="149">
        <f t="shared" si="58"/>
        <v>8</v>
      </c>
      <c r="AM39" s="149">
        <f t="shared" si="59"/>
        <v>7</v>
      </c>
      <c r="AN39" s="149" t="str">
        <f t="shared" si="60"/>
        <v/>
      </c>
      <c r="AO39" s="149" t="str">
        <f t="shared" si="61"/>
        <v/>
      </c>
      <c r="AP39" s="149" t="str">
        <f t="shared" si="62"/>
        <v/>
      </c>
      <c r="AQ39" s="149" t="str">
        <f t="shared" si="63"/>
        <v/>
      </c>
      <c r="AR39" s="150" t="str">
        <f t="shared" si="64"/>
        <v>3 - 0</v>
      </c>
      <c r="AS39" s="151" t="str">
        <f t="shared" si="65"/>
        <v>3,8,7</v>
      </c>
      <c r="AT39" s="152">
        <f t="shared" si="66"/>
        <v>1</v>
      </c>
      <c r="AU39" s="152">
        <f t="shared" si="67"/>
        <v>2</v>
      </c>
      <c r="AV39" s="149">
        <f t="shared" si="68"/>
        <v>-3</v>
      </c>
      <c r="AW39" s="149">
        <f t="shared" si="69"/>
        <v>-8</v>
      </c>
      <c r="AX39" s="149">
        <f t="shared" si="70"/>
        <v>-7</v>
      </c>
      <c r="AY39" s="149" t="str">
        <f t="shared" si="71"/>
        <v/>
      </c>
      <c r="AZ39" s="149" t="str">
        <f t="shared" si="72"/>
        <v/>
      </c>
      <c r="BA39" s="149" t="str">
        <f t="shared" si="73"/>
        <v/>
      </c>
      <c r="BB39" s="149" t="str">
        <f t="shared" si="74"/>
        <v/>
      </c>
      <c r="BC39" s="150" t="str">
        <f t="shared" si="75"/>
        <v>0 - 3</v>
      </c>
      <c r="BD39" s="151" t="str">
        <f t="shared" si="76"/>
        <v>-3,-8,-7</v>
      </c>
      <c r="BE39" s="162"/>
      <c r="BF39" s="163"/>
      <c r="BG39" s="154" t="e">
        <f>SUMIF(A34:A41,C39,B34:B41)</f>
        <v>#REF!</v>
      </c>
      <c r="BH39" s="155" t="e">
        <f>SUMIF(A34:A41,D39,B34:B41)</f>
        <v>#REF!</v>
      </c>
      <c r="BI39" s="132" t="e">
        <f>1+#REF!</f>
        <v>#REF!</v>
      </c>
      <c r="BJ39" s="156" t="e">
        <f t="shared" si="77"/>
        <v>#REF!</v>
      </c>
      <c r="BK39" s="157">
        <v>2</v>
      </c>
      <c r="BL39" s="164" t="str">
        <f t="shared" si="39"/>
        <v>1 - 6</v>
      </c>
      <c r="BM39" s="165" t="s">
        <v>87</v>
      </c>
      <c r="BN39" s="166" t="s">
        <v>92</v>
      </c>
      <c r="BO39" s="167">
        <v>15</v>
      </c>
      <c r="BP39" s="340"/>
      <c r="BQ39" s="340"/>
      <c r="BR39" s="340"/>
      <c r="BS39" s="340"/>
      <c r="BT39" s="340"/>
      <c r="BU39" s="340"/>
      <c r="BV39" s="340"/>
      <c r="BW39" s="340"/>
      <c r="BX39" s="340"/>
      <c r="BY39" s="340"/>
      <c r="BZ39" s="340"/>
      <c r="CA39" s="340"/>
      <c r="CB39" s="340"/>
      <c r="CC39" s="340"/>
      <c r="CD39" s="340"/>
      <c r="CE39" s="340"/>
      <c r="CF39" s="340"/>
      <c r="CG39" s="340"/>
      <c r="CH39" s="340"/>
      <c r="CI39" s="340"/>
      <c r="CJ39" s="340"/>
      <c r="CK39" s="340"/>
      <c r="CL39" s="340"/>
      <c r="CM39" s="340"/>
      <c r="CN39" s="340"/>
      <c r="CO39" s="340"/>
      <c r="CP39" s="340"/>
      <c r="CQ39" s="340"/>
      <c r="CR39" s="340"/>
      <c r="CS39" s="340"/>
      <c r="CT39" s="340"/>
      <c r="CU39" s="340"/>
      <c r="CV39" s="340"/>
      <c r="CW39" s="340"/>
      <c r="CX39" s="340"/>
    </row>
    <row r="40" spans="1:102" ht="11.1" customHeight="1" x14ac:dyDescent="0.2">
      <c r="A40" s="139">
        <v>7</v>
      </c>
      <c r="B40" s="140" t="e">
        <f>IF(#REF!="","",VLOOKUP(#REF!,'[1]Посев групп - Д'!B:AM,26,FALSE))</f>
        <v>#REF!</v>
      </c>
      <c r="C40" s="141">
        <v>3</v>
      </c>
      <c r="D40" s="141">
        <v>8</v>
      </c>
      <c r="E40" s="142">
        <v>11</v>
      </c>
      <c r="F40" s="143">
        <v>6</v>
      </c>
      <c r="G40" s="144">
        <v>11</v>
      </c>
      <c r="H40" s="145">
        <v>9</v>
      </c>
      <c r="I40" s="142">
        <v>11</v>
      </c>
      <c r="J40" s="143">
        <v>8</v>
      </c>
      <c r="K40" s="144"/>
      <c r="L40" s="145"/>
      <c r="M40" s="142"/>
      <c r="N40" s="143"/>
      <c r="O40" s="144"/>
      <c r="P40" s="145"/>
      <c r="Q40" s="142"/>
      <c r="R40" s="143"/>
      <c r="S40" s="146">
        <f t="shared" si="40"/>
        <v>1</v>
      </c>
      <c r="T40" s="146">
        <f t="shared" si="41"/>
        <v>0</v>
      </c>
      <c r="U40" s="146">
        <f t="shared" si="42"/>
        <v>1</v>
      </c>
      <c r="V40" s="146">
        <f t="shared" si="43"/>
        <v>0</v>
      </c>
      <c r="W40" s="146">
        <f t="shared" si="44"/>
        <v>1</v>
      </c>
      <c r="X40" s="146">
        <f t="shared" si="45"/>
        <v>0</v>
      </c>
      <c r="Y40" s="146">
        <f t="shared" si="46"/>
        <v>0</v>
      </c>
      <c r="Z40" s="146">
        <f t="shared" si="47"/>
        <v>0</v>
      </c>
      <c r="AA40" s="146">
        <f t="shared" si="48"/>
        <v>0</v>
      </c>
      <c r="AB40" s="146">
        <f t="shared" si="49"/>
        <v>0</v>
      </c>
      <c r="AC40" s="146">
        <f t="shared" si="50"/>
        <v>0</v>
      </c>
      <c r="AD40" s="146">
        <f t="shared" si="51"/>
        <v>0</v>
      </c>
      <c r="AE40" s="146">
        <f t="shared" si="52"/>
        <v>0</v>
      </c>
      <c r="AF40" s="146">
        <f t="shared" si="53"/>
        <v>0</v>
      </c>
      <c r="AG40" s="147">
        <f t="shared" si="54"/>
        <v>3</v>
      </c>
      <c r="AH40" s="147">
        <f t="shared" si="54"/>
        <v>0</v>
      </c>
      <c r="AI40" s="148">
        <f t="shared" si="55"/>
        <v>2</v>
      </c>
      <c r="AJ40" s="148">
        <f t="shared" si="56"/>
        <v>1</v>
      </c>
      <c r="AK40" s="149">
        <f t="shared" si="57"/>
        <v>6</v>
      </c>
      <c r="AL40" s="149">
        <f t="shared" si="58"/>
        <v>9</v>
      </c>
      <c r="AM40" s="149">
        <f t="shared" si="59"/>
        <v>8</v>
      </c>
      <c r="AN40" s="149" t="str">
        <f t="shared" si="60"/>
        <v/>
      </c>
      <c r="AO40" s="149" t="str">
        <f t="shared" si="61"/>
        <v/>
      </c>
      <c r="AP40" s="149" t="str">
        <f t="shared" si="62"/>
        <v/>
      </c>
      <c r="AQ40" s="149" t="str">
        <f t="shared" si="63"/>
        <v/>
      </c>
      <c r="AR40" s="150" t="str">
        <f t="shared" si="64"/>
        <v>3 - 0</v>
      </c>
      <c r="AS40" s="151" t="str">
        <f t="shared" si="65"/>
        <v>6,9,8</v>
      </c>
      <c r="AT40" s="152">
        <f t="shared" si="66"/>
        <v>1</v>
      </c>
      <c r="AU40" s="152">
        <f t="shared" si="67"/>
        <v>2</v>
      </c>
      <c r="AV40" s="149">
        <f t="shared" si="68"/>
        <v>-6</v>
      </c>
      <c r="AW40" s="149">
        <f t="shared" si="69"/>
        <v>-9</v>
      </c>
      <c r="AX40" s="149">
        <f t="shared" si="70"/>
        <v>-8</v>
      </c>
      <c r="AY40" s="149" t="str">
        <f t="shared" si="71"/>
        <v/>
      </c>
      <c r="AZ40" s="149" t="str">
        <f t="shared" si="72"/>
        <v/>
      </c>
      <c r="BA40" s="149" t="str">
        <f t="shared" si="73"/>
        <v/>
      </c>
      <c r="BB40" s="149" t="str">
        <f t="shared" si="74"/>
        <v/>
      </c>
      <c r="BC40" s="150" t="str">
        <f t="shared" si="75"/>
        <v>0 - 3</v>
      </c>
      <c r="BD40" s="151" t="str">
        <f t="shared" si="76"/>
        <v>-6,-9,-8</v>
      </c>
      <c r="BE40" s="153">
        <f>SUMIF(C34:C61,4,AI34:AI61)+SUMIF(D34:D61,4,AJ34:AJ61)</f>
        <v>9</v>
      </c>
      <c r="BF40" s="153">
        <f>IF(BE40&lt;&gt;0,RANK(BE40,BE34:BE49),"")</f>
        <v>5</v>
      </c>
      <c r="BG40" s="154" t="e">
        <f>SUMIF(A34:A41,C40,B34:B41)</f>
        <v>#REF!</v>
      </c>
      <c r="BH40" s="155" t="e">
        <f>SUMIF(A34:A41,D40,B34:B41)</f>
        <v>#REF!</v>
      </c>
      <c r="BI40" s="132" t="e">
        <f>1+#REF!</f>
        <v>#REF!</v>
      </c>
      <c r="BJ40" s="156" t="e">
        <f t="shared" si="77"/>
        <v>#REF!</v>
      </c>
      <c r="BK40" s="168">
        <v>2</v>
      </c>
      <c r="BL40" s="164" t="str">
        <f t="shared" si="39"/>
        <v>3 - 8</v>
      </c>
      <c r="BM40" s="165" t="s">
        <v>87</v>
      </c>
      <c r="BN40" s="166" t="s">
        <v>92</v>
      </c>
      <c r="BO40" s="167">
        <v>14</v>
      </c>
      <c r="BP40" s="341" t="s">
        <v>88</v>
      </c>
      <c r="BQ40" s="343" t="s">
        <v>1</v>
      </c>
      <c r="BR40" s="343"/>
      <c r="BS40" s="343"/>
      <c r="BT40" s="344"/>
      <c r="BU40" s="347" t="s">
        <v>89</v>
      </c>
      <c r="BV40" s="348"/>
      <c r="BW40" s="334">
        <v>1</v>
      </c>
      <c r="BX40" s="334"/>
      <c r="BY40" s="334"/>
      <c r="BZ40" s="333">
        <v>2</v>
      </c>
      <c r="CA40" s="334"/>
      <c r="CB40" s="318"/>
      <c r="CC40" s="334">
        <v>3</v>
      </c>
      <c r="CD40" s="334"/>
      <c r="CE40" s="334"/>
      <c r="CF40" s="333">
        <v>4</v>
      </c>
      <c r="CG40" s="334"/>
      <c r="CH40" s="318"/>
      <c r="CI40" s="334">
        <v>5</v>
      </c>
      <c r="CJ40" s="334"/>
      <c r="CK40" s="334"/>
      <c r="CL40" s="333">
        <v>6</v>
      </c>
      <c r="CM40" s="334"/>
      <c r="CN40" s="318"/>
      <c r="CO40" s="334">
        <v>7</v>
      </c>
      <c r="CP40" s="334"/>
      <c r="CQ40" s="334"/>
      <c r="CR40" s="333">
        <v>8</v>
      </c>
      <c r="CS40" s="334"/>
      <c r="CT40" s="318"/>
      <c r="CU40" s="169"/>
      <c r="CV40" s="333" t="s">
        <v>3</v>
      </c>
      <c r="CW40" s="316" t="s">
        <v>4</v>
      </c>
      <c r="CX40" s="318" t="s">
        <v>5</v>
      </c>
    </row>
    <row r="41" spans="1:102" ht="11.1" customHeight="1" x14ac:dyDescent="0.2">
      <c r="A41" s="139">
        <v>8</v>
      </c>
      <c r="B41" s="140" t="e">
        <f>IF(#REF!="","",VLOOKUP(#REF!,'[1]Посев групп - Д'!B:AM,30,FALSE))</f>
        <v>#REF!</v>
      </c>
      <c r="C41" s="141">
        <v>4</v>
      </c>
      <c r="D41" s="141">
        <v>7</v>
      </c>
      <c r="E41" s="142">
        <v>11</v>
      </c>
      <c r="F41" s="143">
        <v>7</v>
      </c>
      <c r="G41" s="144">
        <v>3</v>
      </c>
      <c r="H41" s="145">
        <v>11</v>
      </c>
      <c r="I41" s="142">
        <v>1</v>
      </c>
      <c r="J41" s="143">
        <v>11</v>
      </c>
      <c r="K41" s="144">
        <v>5</v>
      </c>
      <c r="L41" s="145">
        <v>11</v>
      </c>
      <c r="M41" s="142"/>
      <c r="N41" s="143"/>
      <c r="O41" s="144"/>
      <c r="P41" s="145"/>
      <c r="Q41" s="142"/>
      <c r="R41" s="143"/>
      <c r="S41" s="146">
        <f t="shared" si="40"/>
        <v>1</v>
      </c>
      <c r="T41" s="146">
        <f t="shared" si="41"/>
        <v>0</v>
      </c>
      <c r="U41" s="146">
        <f t="shared" si="42"/>
        <v>0</v>
      </c>
      <c r="V41" s="146">
        <f t="shared" si="43"/>
        <v>1</v>
      </c>
      <c r="W41" s="146">
        <f t="shared" si="44"/>
        <v>0</v>
      </c>
      <c r="X41" s="146">
        <f t="shared" si="45"/>
        <v>1</v>
      </c>
      <c r="Y41" s="146">
        <f t="shared" si="46"/>
        <v>0</v>
      </c>
      <c r="Z41" s="146">
        <f t="shared" si="47"/>
        <v>1</v>
      </c>
      <c r="AA41" s="146">
        <f t="shared" si="48"/>
        <v>0</v>
      </c>
      <c r="AB41" s="146">
        <f t="shared" si="49"/>
        <v>0</v>
      </c>
      <c r="AC41" s="146">
        <f t="shared" si="50"/>
        <v>0</v>
      </c>
      <c r="AD41" s="146">
        <f t="shared" si="51"/>
        <v>0</v>
      </c>
      <c r="AE41" s="146">
        <f t="shared" si="52"/>
        <v>0</v>
      </c>
      <c r="AF41" s="146">
        <f t="shared" si="53"/>
        <v>0</v>
      </c>
      <c r="AG41" s="147">
        <f t="shared" si="54"/>
        <v>1</v>
      </c>
      <c r="AH41" s="147">
        <f t="shared" si="54"/>
        <v>3</v>
      </c>
      <c r="AI41" s="148">
        <f t="shared" si="55"/>
        <v>1</v>
      </c>
      <c r="AJ41" s="148">
        <f t="shared" si="56"/>
        <v>2</v>
      </c>
      <c r="AK41" s="149">
        <f t="shared" si="57"/>
        <v>7</v>
      </c>
      <c r="AL41" s="149">
        <f t="shared" si="58"/>
        <v>-3</v>
      </c>
      <c r="AM41" s="149">
        <f t="shared" si="59"/>
        <v>-1</v>
      </c>
      <c r="AN41" s="149">
        <f t="shared" si="60"/>
        <v>-5</v>
      </c>
      <c r="AO41" s="149" t="str">
        <f t="shared" si="61"/>
        <v/>
      </c>
      <c r="AP41" s="149" t="str">
        <f t="shared" si="62"/>
        <v/>
      </c>
      <c r="AQ41" s="149" t="str">
        <f t="shared" si="63"/>
        <v/>
      </c>
      <c r="AR41" s="150" t="str">
        <f t="shared" si="64"/>
        <v>1 - 3</v>
      </c>
      <c r="AS41" s="151" t="str">
        <f t="shared" si="65"/>
        <v>7,-3,-1,-5</v>
      </c>
      <c r="AT41" s="152">
        <f t="shared" si="66"/>
        <v>2</v>
      </c>
      <c r="AU41" s="152">
        <f t="shared" si="67"/>
        <v>1</v>
      </c>
      <c r="AV41" s="149">
        <f t="shared" si="68"/>
        <v>-7</v>
      </c>
      <c r="AW41" s="149">
        <f t="shared" si="69"/>
        <v>3</v>
      </c>
      <c r="AX41" s="149">
        <f t="shared" si="70"/>
        <v>1</v>
      </c>
      <c r="AY41" s="149">
        <f t="shared" si="71"/>
        <v>5</v>
      </c>
      <c r="AZ41" s="149" t="str">
        <f t="shared" si="72"/>
        <v/>
      </c>
      <c r="BA41" s="149" t="str">
        <f t="shared" si="73"/>
        <v/>
      </c>
      <c r="BB41" s="149" t="str">
        <f t="shared" si="74"/>
        <v/>
      </c>
      <c r="BC41" s="150" t="str">
        <f t="shared" si="75"/>
        <v>3 - 1</v>
      </c>
      <c r="BD41" s="151" t="str">
        <f t="shared" si="76"/>
        <v>-7,3,1,5</v>
      </c>
      <c r="BE41" s="162"/>
      <c r="BF41" s="163"/>
      <c r="BG41" s="154" t="e">
        <f>SUMIF(A34:A41,C41,B34:B41)</f>
        <v>#REF!</v>
      </c>
      <c r="BH41" s="155" t="e">
        <f>SUMIF(A34:A41,D41,B34:B41)</f>
        <v>#REF!</v>
      </c>
      <c r="BI41" s="132" t="e">
        <f>1+#REF!</f>
        <v>#REF!</v>
      </c>
      <c r="BJ41" s="156" t="e">
        <f t="shared" si="77"/>
        <v>#REF!</v>
      </c>
      <c r="BK41" s="170">
        <v>2</v>
      </c>
      <c r="BL41" s="164" t="str">
        <f t="shared" si="39"/>
        <v>4 - 7</v>
      </c>
      <c r="BM41" s="165" t="s">
        <v>87</v>
      </c>
      <c r="BN41" s="166" t="s">
        <v>92</v>
      </c>
      <c r="BO41" s="167">
        <v>13</v>
      </c>
      <c r="BP41" s="342"/>
      <c r="BQ41" s="345"/>
      <c r="BR41" s="345"/>
      <c r="BS41" s="345"/>
      <c r="BT41" s="346"/>
      <c r="BU41" s="349"/>
      <c r="BV41" s="350"/>
      <c r="BW41" s="336"/>
      <c r="BX41" s="336"/>
      <c r="BY41" s="336"/>
      <c r="BZ41" s="335"/>
      <c r="CA41" s="336"/>
      <c r="CB41" s="337"/>
      <c r="CC41" s="336"/>
      <c r="CD41" s="336"/>
      <c r="CE41" s="336"/>
      <c r="CF41" s="335"/>
      <c r="CG41" s="336"/>
      <c r="CH41" s="337"/>
      <c r="CI41" s="336"/>
      <c r="CJ41" s="336"/>
      <c r="CK41" s="336"/>
      <c r="CL41" s="335"/>
      <c r="CM41" s="336"/>
      <c r="CN41" s="337"/>
      <c r="CO41" s="336"/>
      <c r="CP41" s="336"/>
      <c r="CQ41" s="336"/>
      <c r="CR41" s="335"/>
      <c r="CS41" s="336"/>
      <c r="CT41" s="337"/>
      <c r="CU41" s="199"/>
      <c r="CV41" s="338"/>
      <c r="CW41" s="317"/>
      <c r="CX41" s="319"/>
    </row>
    <row r="42" spans="1:102" ht="11.1" customHeight="1" x14ac:dyDescent="0.2">
      <c r="A42" s="139">
        <v>9</v>
      </c>
      <c r="B42" s="171"/>
      <c r="C42" s="141">
        <v>1</v>
      </c>
      <c r="D42" s="141">
        <v>5</v>
      </c>
      <c r="E42" s="142">
        <v>11</v>
      </c>
      <c r="F42" s="143">
        <v>3</v>
      </c>
      <c r="G42" s="144">
        <v>11</v>
      </c>
      <c r="H42" s="145">
        <v>9</v>
      </c>
      <c r="I42" s="142">
        <v>11</v>
      </c>
      <c r="J42" s="143">
        <v>5</v>
      </c>
      <c r="K42" s="144"/>
      <c r="L42" s="145"/>
      <c r="M42" s="142"/>
      <c r="N42" s="143"/>
      <c r="O42" s="144"/>
      <c r="P42" s="145"/>
      <c r="Q42" s="142"/>
      <c r="R42" s="143"/>
      <c r="S42" s="146">
        <f t="shared" si="40"/>
        <v>1</v>
      </c>
      <c r="T42" s="146">
        <f t="shared" si="41"/>
        <v>0</v>
      </c>
      <c r="U42" s="146">
        <f t="shared" si="42"/>
        <v>1</v>
      </c>
      <c r="V42" s="146">
        <f t="shared" si="43"/>
        <v>0</v>
      </c>
      <c r="W42" s="146">
        <f t="shared" si="44"/>
        <v>1</v>
      </c>
      <c r="X42" s="146">
        <f t="shared" si="45"/>
        <v>0</v>
      </c>
      <c r="Y42" s="146">
        <f t="shared" si="46"/>
        <v>0</v>
      </c>
      <c r="Z42" s="146">
        <f t="shared" si="47"/>
        <v>0</v>
      </c>
      <c r="AA42" s="146">
        <f t="shared" si="48"/>
        <v>0</v>
      </c>
      <c r="AB42" s="146">
        <f t="shared" si="49"/>
        <v>0</v>
      </c>
      <c r="AC42" s="146">
        <f t="shared" si="50"/>
        <v>0</v>
      </c>
      <c r="AD42" s="146">
        <f t="shared" si="51"/>
        <v>0</v>
      </c>
      <c r="AE42" s="146">
        <f t="shared" si="52"/>
        <v>0</v>
      </c>
      <c r="AF42" s="146">
        <f t="shared" si="53"/>
        <v>0</v>
      </c>
      <c r="AG42" s="147">
        <f t="shared" si="54"/>
        <v>3</v>
      </c>
      <c r="AH42" s="147">
        <f t="shared" si="54"/>
        <v>0</v>
      </c>
      <c r="AI42" s="148">
        <f t="shared" si="55"/>
        <v>2</v>
      </c>
      <c r="AJ42" s="148">
        <f t="shared" si="56"/>
        <v>1</v>
      </c>
      <c r="AK42" s="149">
        <f t="shared" si="57"/>
        <v>3</v>
      </c>
      <c r="AL42" s="149">
        <f t="shared" si="58"/>
        <v>9</v>
      </c>
      <c r="AM42" s="149">
        <f t="shared" si="59"/>
        <v>5</v>
      </c>
      <c r="AN42" s="149" t="str">
        <f t="shared" si="60"/>
        <v/>
      </c>
      <c r="AO42" s="149" t="str">
        <f t="shared" si="61"/>
        <v/>
      </c>
      <c r="AP42" s="149" t="str">
        <f t="shared" si="62"/>
        <v/>
      </c>
      <c r="AQ42" s="149" t="str">
        <f t="shared" si="63"/>
        <v/>
      </c>
      <c r="AR42" s="150" t="str">
        <f t="shared" si="64"/>
        <v>3 - 0</v>
      </c>
      <c r="AS42" s="151" t="str">
        <f t="shared" si="65"/>
        <v>3,9,5</v>
      </c>
      <c r="AT42" s="152">
        <f t="shared" si="66"/>
        <v>1</v>
      </c>
      <c r="AU42" s="152">
        <f t="shared" si="67"/>
        <v>2</v>
      </c>
      <c r="AV42" s="149">
        <f t="shared" si="68"/>
        <v>-3</v>
      </c>
      <c r="AW42" s="149">
        <f t="shared" si="69"/>
        <v>-9</v>
      </c>
      <c r="AX42" s="149">
        <f t="shared" si="70"/>
        <v>-5</v>
      </c>
      <c r="AY42" s="149" t="str">
        <f t="shared" si="71"/>
        <v/>
      </c>
      <c r="AZ42" s="149" t="str">
        <f t="shared" si="72"/>
        <v/>
      </c>
      <c r="BA42" s="149" t="str">
        <f t="shared" si="73"/>
        <v/>
      </c>
      <c r="BB42" s="149" t="str">
        <f t="shared" si="74"/>
        <v/>
      </c>
      <c r="BC42" s="150" t="str">
        <f t="shared" si="75"/>
        <v>0 - 3</v>
      </c>
      <c r="BD42" s="151" t="str">
        <f t="shared" si="76"/>
        <v>-3,-9,-5</v>
      </c>
      <c r="BE42" s="153">
        <f>SUMIF(C34:C61,5,AI34:AI61)+SUMIF(D34:D61,5,AJ34:AJ61)</f>
        <v>8</v>
      </c>
      <c r="BF42" s="153">
        <f>IF(BE42&lt;&gt;0,RANK(BE42,BE34:BE49),"")</f>
        <v>8</v>
      </c>
      <c r="BG42" s="154" t="e">
        <f>SUMIF(A34:A41,C42,B34:B41)</f>
        <v>#REF!</v>
      </c>
      <c r="BH42" s="155" t="e">
        <f>SUMIF(A34:A41,D42,B34:B41)</f>
        <v>#REF!</v>
      </c>
      <c r="BI42" s="132" t="e">
        <f>1+#REF!</f>
        <v>#REF!</v>
      </c>
      <c r="BJ42" s="156" t="e">
        <f t="shared" si="77"/>
        <v>#REF!</v>
      </c>
      <c r="BK42" s="170">
        <v>3</v>
      </c>
      <c r="BL42" s="158" t="str">
        <f t="shared" si="39"/>
        <v>1 - 5</v>
      </c>
      <c r="BM42" s="159" t="s">
        <v>87</v>
      </c>
      <c r="BN42" s="160" t="s">
        <v>93</v>
      </c>
      <c r="BO42" s="161">
        <v>1</v>
      </c>
      <c r="BP42" s="320">
        <v>1</v>
      </c>
      <c r="BQ42" s="322" t="e">
        <f>B34</f>
        <v>#REF!</v>
      </c>
      <c r="BR42" s="370" t="s">
        <v>108</v>
      </c>
      <c r="BS42" s="371"/>
      <c r="BT42" s="372"/>
      <c r="BU42" s="197" t="e">
        <f>IF(BQ42=0,0,VLOOKUP(BQ42,[1]Список!$A:P,7,FALSE))</f>
        <v>#REF!</v>
      </c>
      <c r="BV42" s="327" t="e">
        <f>IF(BQ42=0,0,VLOOKUP(BQ42,[1]Список!$A:$P,6,FALSE))</f>
        <v>#REF!</v>
      </c>
      <c r="BW42" s="328"/>
      <c r="BX42" s="329"/>
      <c r="BY42" s="329"/>
      <c r="BZ42" s="198"/>
      <c r="CA42" s="173">
        <f>IF(AG54&lt;AH54,AI54,IF(AH54&lt;AG54,AI54," "))</f>
        <v>2</v>
      </c>
      <c r="CB42" s="192"/>
      <c r="CC42" s="179"/>
      <c r="CD42" s="173">
        <f>IF(AG50&lt;AH50,AI50,IF(AH50&lt;AG50,AI50," "))</f>
        <v>2</v>
      </c>
      <c r="CE42" s="179"/>
      <c r="CF42" s="191"/>
      <c r="CG42" s="173">
        <f>IF(AG58&lt;AH58,AI58,IF(AH58&lt;AG58,AI58," "))</f>
        <v>2</v>
      </c>
      <c r="CH42" s="192"/>
      <c r="CI42" s="179"/>
      <c r="CJ42" s="173">
        <f>IF(AG42&lt;AH42,AI42,IF(AH42&lt;AG42,AI42," "))</f>
        <v>2</v>
      </c>
      <c r="CK42" s="179"/>
      <c r="CL42" s="191"/>
      <c r="CM42" s="173">
        <f>IF(AG39&lt;AH39,AI39,IF(AH39&lt;AG39,AI39," "))</f>
        <v>2</v>
      </c>
      <c r="CN42" s="192"/>
      <c r="CO42" s="179"/>
      <c r="CP42" s="173">
        <f>IF(AG36&lt;AH36,AI36,IF(AH36&lt;AG36,AI36," "))</f>
        <v>2</v>
      </c>
      <c r="CQ42" s="179"/>
      <c r="CR42" s="191"/>
      <c r="CS42" s="173">
        <f>IF(AG46&lt;AH46,AI46,IF(AH46&lt;AG46,AI46," "))</f>
        <v>2</v>
      </c>
      <c r="CT42" s="192"/>
      <c r="CU42" s="193"/>
      <c r="CV42" s="330">
        <f>BE34</f>
        <v>14</v>
      </c>
      <c r="CW42" s="331"/>
      <c r="CX42" s="332">
        <f>IF(BF35="",BF34,BF35)</f>
        <v>1</v>
      </c>
    </row>
    <row r="43" spans="1:102" ht="11.1" customHeight="1" x14ac:dyDescent="0.2">
      <c r="A43" s="139">
        <v>10</v>
      </c>
      <c r="B43" s="172"/>
      <c r="C43" s="141">
        <v>2</v>
      </c>
      <c r="D43" s="141">
        <v>8</v>
      </c>
      <c r="E43" s="142">
        <v>11</v>
      </c>
      <c r="F43" s="143">
        <v>1</v>
      </c>
      <c r="G43" s="144">
        <v>11</v>
      </c>
      <c r="H43" s="145">
        <v>5</v>
      </c>
      <c r="I43" s="142">
        <v>11</v>
      </c>
      <c r="J43" s="143">
        <v>2</v>
      </c>
      <c r="K43" s="144"/>
      <c r="L43" s="145"/>
      <c r="M43" s="142"/>
      <c r="N43" s="143"/>
      <c r="O43" s="144"/>
      <c r="P43" s="145"/>
      <c r="Q43" s="142"/>
      <c r="R43" s="143"/>
      <c r="S43" s="146">
        <f t="shared" si="40"/>
        <v>1</v>
      </c>
      <c r="T43" s="146">
        <f t="shared" si="41"/>
        <v>0</v>
      </c>
      <c r="U43" s="146">
        <f t="shared" si="42"/>
        <v>1</v>
      </c>
      <c r="V43" s="146">
        <f t="shared" si="43"/>
        <v>0</v>
      </c>
      <c r="W43" s="146">
        <f t="shared" si="44"/>
        <v>1</v>
      </c>
      <c r="X43" s="146">
        <f t="shared" si="45"/>
        <v>0</v>
      </c>
      <c r="Y43" s="146">
        <f t="shared" si="46"/>
        <v>0</v>
      </c>
      <c r="Z43" s="146">
        <f t="shared" si="47"/>
        <v>0</v>
      </c>
      <c r="AA43" s="146">
        <f t="shared" si="48"/>
        <v>0</v>
      </c>
      <c r="AB43" s="146">
        <f t="shared" si="49"/>
        <v>0</v>
      </c>
      <c r="AC43" s="146">
        <f t="shared" si="50"/>
        <v>0</v>
      </c>
      <c r="AD43" s="146">
        <f t="shared" si="51"/>
        <v>0</v>
      </c>
      <c r="AE43" s="146">
        <f t="shared" si="52"/>
        <v>0</v>
      </c>
      <c r="AF43" s="146">
        <f t="shared" si="53"/>
        <v>0</v>
      </c>
      <c r="AG43" s="147">
        <f t="shared" si="54"/>
        <v>3</v>
      </c>
      <c r="AH43" s="147">
        <f t="shared" si="54"/>
        <v>0</v>
      </c>
      <c r="AI43" s="148">
        <f t="shared" si="55"/>
        <v>2</v>
      </c>
      <c r="AJ43" s="148">
        <f t="shared" si="56"/>
        <v>1</v>
      </c>
      <c r="AK43" s="149">
        <f t="shared" si="57"/>
        <v>1</v>
      </c>
      <c r="AL43" s="149">
        <f t="shared" si="58"/>
        <v>5</v>
      </c>
      <c r="AM43" s="149">
        <f t="shared" si="59"/>
        <v>2</v>
      </c>
      <c r="AN43" s="149" t="str">
        <f t="shared" si="60"/>
        <v/>
      </c>
      <c r="AO43" s="149" t="str">
        <f t="shared" si="61"/>
        <v/>
      </c>
      <c r="AP43" s="149" t="str">
        <f t="shared" si="62"/>
        <v/>
      </c>
      <c r="AQ43" s="149" t="str">
        <f t="shared" si="63"/>
        <v/>
      </c>
      <c r="AR43" s="150" t="str">
        <f t="shared" si="64"/>
        <v>3 - 0</v>
      </c>
      <c r="AS43" s="151" t="str">
        <f t="shared" si="65"/>
        <v>1,5,2</v>
      </c>
      <c r="AT43" s="152">
        <f t="shared" si="66"/>
        <v>1</v>
      </c>
      <c r="AU43" s="152">
        <f t="shared" si="67"/>
        <v>2</v>
      </c>
      <c r="AV43" s="149">
        <f t="shared" si="68"/>
        <v>-1</v>
      </c>
      <c r="AW43" s="149">
        <f t="shared" si="69"/>
        <v>-5</v>
      </c>
      <c r="AX43" s="149">
        <f t="shared" si="70"/>
        <v>-2</v>
      </c>
      <c r="AY43" s="149" t="str">
        <f t="shared" si="71"/>
        <v/>
      </c>
      <c r="AZ43" s="149" t="str">
        <f t="shared" si="72"/>
        <v/>
      </c>
      <c r="BA43" s="149" t="str">
        <f t="shared" si="73"/>
        <v/>
      </c>
      <c r="BB43" s="149" t="str">
        <f t="shared" si="74"/>
        <v/>
      </c>
      <c r="BC43" s="150" t="str">
        <f t="shared" si="75"/>
        <v>0 - 3</v>
      </c>
      <c r="BD43" s="151" t="str">
        <f t="shared" si="76"/>
        <v>-1,-5,-2</v>
      </c>
      <c r="BE43" s="162"/>
      <c r="BF43" s="163"/>
      <c r="BG43" s="154" t="e">
        <f>SUMIF(A34:A41,C43,B34:B41)</f>
        <v>#REF!</v>
      </c>
      <c r="BH43" s="155" t="e">
        <f>SUMIF(A34:A41,D43,B34:B41)</f>
        <v>#REF!</v>
      </c>
      <c r="BI43" s="132" t="e">
        <f>1+#REF!</f>
        <v>#REF!</v>
      </c>
      <c r="BJ43" s="156" t="e">
        <f t="shared" si="77"/>
        <v>#REF!</v>
      </c>
      <c r="BK43" s="170">
        <v>3</v>
      </c>
      <c r="BL43" s="158" t="str">
        <f t="shared" si="39"/>
        <v>2 - 8</v>
      </c>
      <c r="BM43" s="159" t="s">
        <v>87</v>
      </c>
      <c r="BN43" s="160" t="s">
        <v>93</v>
      </c>
      <c r="BO43" s="161">
        <v>2</v>
      </c>
      <c r="BP43" s="321"/>
      <c r="BQ43" s="323"/>
      <c r="BR43" s="324" t="s">
        <v>161</v>
      </c>
      <c r="BS43" s="325"/>
      <c r="BT43" s="326"/>
      <c r="BU43" s="197" t="e">
        <f>IF(BQ42=0,0,VLOOKUP(BQ42,[1]Список!$A:P,8,FALSE))</f>
        <v>#REF!</v>
      </c>
      <c r="BV43" s="327"/>
      <c r="BW43" s="328"/>
      <c r="BX43" s="329"/>
      <c r="BY43" s="329"/>
      <c r="BZ43" s="364" t="str">
        <f>IF(AI54&lt;AJ54,AR54,IF(AJ54&lt;AI54,AS54," "))</f>
        <v>7,5,7</v>
      </c>
      <c r="CA43" s="363"/>
      <c r="CB43" s="365"/>
      <c r="CC43" s="363" t="str">
        <f>IF(AI50&lt;AJ50,AR50,IF(AJ50&lt;AI50,AS50," "))</f>
        <v>6,-1,5,5</v>
      </c>
      <c r="CD43" s="363"/>
      <c r="CE43" s="363"/>
      <c r="CF43" s="364" t="str">
        <f>IF(AI58&lt;AJ58,AR58,IF(AJ58&lt;AI58,AS58," "))</f>
        <v>9,4,4</v>
      </c>
      <c r="CG43" s="363"/>
      <c r="CH43" s="365"/>
      <c r="CI43" s="363" t="str">
        <f>IF(AI42&lt;AJ42,AR42,IF(AJ42&lt;AI42,AS42," "))</f>
        <v>3,9,5</v>
      </c>
      <c r="CJ43" s="363"/>
      <c r="CK43" s="363"/>
      <c r="CL43" s="364" t="str">
        <f>IF(AI39&lt;AJ39,AR39,IF(AJ39&lt;AI39,AS39," "))</f>
        <v>3,8,7</v>
      </c>
      <c r="CM43" s="363"/>
      <c r="CN43" s="365"/>
      <c r="CO43" s="363" t="str">
        <f>IF(AI36&lt;AJ36,AR36,IF(AJ36&lt;AI36,AS36," "))</f>
        <v>7,2,3</v>
      </c>
      <c r="CP43" s="363"/>
      <c r="CQ43" s="363"/>
      <c r="CR43" s="364" t="str">
        <f>IF(AI46&lt;AJ46,AR46,IF(AJ46&lt;AI46,AS46," "))</f>
        <v>5,7,8</v>
      </c>
      <c r="CS43" s="363"/>
      <c r="CT43" s="365"/>
      <c r="CU43" s="194"/>
      <c r="CV43" s="330"/>
      <c r="CW43" s="331"/>
      <c r="CX43" s="332"/>
    </row>
    <row r="44" spans="1:102" ht="11.1" customHeight="1" x14ac:dyDescent="0.2">
      <c r="A44" s="139">
        <v>11</v>
      </c>
      <c r="B44" s="171"/>
      <c r="C44" s="141">
        <v>4</v>
      </c>
      <c r="D44" s="141">
        <v>6</v>
      </c>
      <c r="E44" s="142">
        <v>4</v>
      </c>
      <c r="F44" s="143">
        <v>11</v>
      </c>
      <c r="G44" s="144">
        <v>6</v>
      </c>
      <c r="H44" s="145">
        <v>11</v>
      </c>
      <c r="I44" s="142">
        <v>7</v>
      </c>
      <c r="J44" s="143">
        <v>11</v>
      </c>
      <c r="K44" s="144"/>
      <c r="L44" s="145"/>
      <c r="M44" s="142"/>
      <c r="N44" s="143"/>
      <c r="O44" s="144"/>
      <c r="P44" s="145"/>
      <c r="Q44" s="142"/>
      <c r="R44" s="143"/>
      <c r="S44" s="146">
        <f t="shared" si="40"/>
        <v>0</v>
      </c>
      <c r="T44" s="146">
        <f t="shared" si="41"/>
        <v>1</v>
      </c>
      <c r="U44" s="146">
        <f t="shared" si="42"/>
        <v>0</v>
      </c>
      <c r="V44" s="146">
        <f t="shared" si="43"/>
        <v>1</v>
      </c>
      <c r="W44" s="146">
        <f t="shared" si="44"/>
        <v>0</v>
      </c>
      <c r="X44" s="146">
        <f t="shared" si="45"/>
        <v>1</v>
      </c>
      <c r="Y44" s="146">
        <f t="shared" si="46"/>
        <v>0</v>
      </c>
      <c r="Z44" s="146">
        <f t="shared" si="47"/>
        <v>0</v>
      </c>
      <c r="AA44" s="146">
        <f t="shared" si="48"/>
        <v>0</v>
      </c>
      <c r="AB44" s="146">
        <f t="shared" si="49"/>
        <v>0</v>
      </c>
      <c r="AC44" s="146">
        <f t="shared" si="50"/>
        <v>0</v>
      </c>
      <c r="AD44" s="146">
        <f t="shared" si="51"/>
        <v>0</v>
      </c>
      <c r="AE44" s="146">
        <f t="shared" si="52"/>
        <v>0</v>
      </c>
      <c r="AF44" s="146">
        <f t="shared" si="53"/>
        <v>0</v>
      </c>
      <c r="AG44" s="147">
        <f t="shared" si="54"/>
        <v>0</v>
      </c>
      <c r="AH44" s="147">
        <f t="shared" si="54"/>
        <v>3</v>
      </c>
      <c r="AI44" s="148">
        <f t="shared" si="55"/>
        <v>1</v>
      </c>
      <c r="AJ44" s="148">
        <f t="shared" si="56"/>
        <v>2</v>
      </c>
      <c r="AK44" s="149">
        <f t="shared" si="57"/>
        <v>-4</v>
      </c>
      <c r="AL44" s="149">
        <f t="shared" si="58"/>
        <v>-6</v>
      </c>
      <c r="AM44" s="149">
        <f t="shared" si="59"/>
        <v>-7</v>
      </c>
      <c r="AN44" s="149" t="str">
        <f t="shared" si="60"/>
        <v/>
      </c>
      <c r="AO44" s="149" t="str">
        <f t="shared" si="61"/>
        <v/>
      </c>
      <c r="AP44" s="149" t="str">
        <f t="shared" si="62"/>
        <v/>
      </c>
      <c r="AQ44" s="149" t="str">
        <f t="shared" si="63"/>
        <v/>
      </c>
      <c r="AR44" s="150" t="str">
        <f t="shared" si="64"/>
        <v>0 - 3</v>
      </c>
      <c r="AS44" s="151" t="str">
        <f t="shared" si="65"/>
        <v>-4,-6,-7</v>
      </c>
      <c r="AT44" s="152">
        <f t="shared" si="66"/>
        <v>2</v>
      </c>
      <c r="AU44" s="152">
        <f t="shared" si="67"/>
        <v>1</v>
      </c>
      <c r="AV44" s="149">
        <f t="shared" si="68"/>
        <v>4</v>
      </c>
      <c r="AW44" s="149">
        <f t="shared" si="69"/>
        <v>6</v>
      </c>
      <c r="AX44" s="149">
        <f t="shared" si="70"/>
        <v>7</v>
      </c>
      <c r="AY44" s="149" t="str">
        <f t="shared" si="71"/>
        <v/>
      </c>
      <c r="AZ44" s="149" t="str">
        <f t="shared" si="72"/>
        <v/>
      </c>
      <c r="BA44" s="149" t="str">
        <f t="shared" si="73"/>
        <v/>
      </c>
      <c r="BB44" s="149" t="str">
        <f t="shared" si="74"/>
        <v/>
      </c>
      <c r="BC44" s="150" t="str">
        <f t="shared" si="75"/>
        <v>3 - 0</v>
      </c>
      <c r="BD44" s="151" t="str">
        <f t="shared" si="76"/>
        <v>4,6,7</v>
      </c>
      <c r="BE44" s="153">
        <f>SUMIF(C34:C61,6,AI34:AI61)+SUMIF(D34:D61,6,AJ34:AJ61)</f>
        <v>9</v>
      </c>
      <c r="BF44" s="153">
        <f>IF(BE44&lt;&gt;0,RANK(BE44,BE34:BE49),"")</f>
        <v>5</v>
      </c>
      <c r="BG44" s="154" t="e">
        <f>SUMIF(A34:A41,C44,B34:B41)</f>
        <v>#REF!</v>
      </c>
      <c r="BH44" s="155" t="e">
        <f>SUMIF(A34:A41,D44,B34:B41)</f>
        <v>#REF!</v>
      </c>
      <c r="BI44" s="132" t="e">
        <f>1+#REF!</f>
        <v>#REF!</v>
      </c>
      <c r="BJ44" s="156" t="e">
        <f t="shared" si="77"/>
        <v>#REF!</v>
      </c>
      <c r="BK44" s="170">
        <v>3</v>
      </c>
      <c r="BL44" s="158" t="str">
        <f t="shared" si="39"/>
        <v>4 - 6</v>
      </c>
      <c r="BM44" s="159" t="s">
        <v>87</v>
      </c>
      <c r="BN44" s="160" t="s">
        <v>93</v>
      </c>
      <c r="BO44" s="161">
        <v>3</v>
      </c>
      <c r="BP44" s="366">
        <v>2</v>
      </c>
      <c r="BQ44" s="368" t="e">
        <f>B35</f>
        <v>#REF!</v>
      </c>
      <c r="BR44" s="370" t="s">
        <v>109</v>
      </c>
      <c r="BS44" s="371"/>
      <c r="BT44" s="372"/>
      <c r="BU44" s="201" t="e">
        <f>IF(BQ44=0,0,VLOOKUP(BQ44,[1]Список!$A:P,7,FALSE))</f>
        <v>#REF!</v>
      </c>
      <c r="BV44" s="373" t="e">
        <f>IF(BQ44=0,0,VLOOKUP(BQ44,[1]Список!$A:$P,6,FALSE))</f>
        <v>#REF!</v>
      </c>
      <c r="BW44" s="202"/>
      <c r="BX44" s="203">
        <f>IF(AG54&lt;AH54,AT54,IF(AH54&lt;AG54,AT54," "))</f>
        <v>1</v>
      </c>
      <c r="BY44" s="204"/>
      <c r="BZ44" s="375"/>
      <c r="CA44" s="376"/>
      <c r="CB44" s="377"/>
      <c r="CC44" s="204"/>
      <c r="CD44" s="203">
        <f>IF(AG59&lt;AH59,AI59,IF(AH59&lt;AG59,AI59," "))</f>
        <v>2</v>
      </c>
      <c r="CE44" s="204"/>
      <c r="CF44" s="205"/>
      <c r="CG44" s="203">
        <f>IF(AG51&lt;AH51,AI51,IF(AH51&lt;AG51,AI51," "))</f>
        <v>2</v>
      </c>
      <c r="CH44" s="206"/>
      <c r="CI44" s="204"/>
      <c r="CJ44" s="203">
        <f>IF(AG38&lt;AH38,AI38,IF(AH38&lt;AG38,AI38," "))</f>
        <v>2</v>
      </c>
      <c r="CK44" s="204"/>
      <c r="CL44" s="205"/>
      <c r="CM44" s="203">
        <f>IF(AG34&lt;AH34,AI34,IF(AH34&lt;AG34,AI34," "))</f>
        <v>2</v>
      </c>
      <c r="CN44" s="206"/>
      <c r="CO44" s="204"/>
      <c r="CP44" s="203">
        <f>IF(AG48&lt;AH48,AI48,IF(AH48&lt;AG48,AI48," "))</f>
        <v>2</v>
      </c>
      <c r="CQ44" s="204"/>
      <c r="CR44" s="205"/>
      <c r="CS44" s="203">
        <f>IF(AG43&lt;AH43,AI43,IF(AH43&lt;AG43,AI43," "))</f>
        <v>2</v>
      </c>
      <c r="CT44" s="206"/>
      <c r="CU44" s="207"/>
      <c r="CV44" s="351">
        <f>BE36</f>
        <v>13</v>
      </c>
      <c r="CW44" s="353"/>
      <c r="CX44" s="355">
        <f>IF(BF37="",BF36,BF37)</f>
        <v>2</v>
      </c>
    </row>
    <row r="45" spans="1:102" ht="11.1" customHeight="1" x14ac:dyDescent="0.2">
      <c r="A45" s="139">
        <v>12</v>
      </c>
      <c r="C45" s="141">
        <v>3</v>
      </c>
      <c r="D45" s="141">
        <v>7</v>
      </c>
      <c r="E45" s="142">
        <v>9</v>
      </c>
      <c r="F45" s="143">
        <v>11</v>
      </c>
      <c r="G45" s="144">
        <v>11</v>
      </c>
      <c r="H45" s="145">
        <v>5</v>
      </c>
      <c r="I45" s="142">
        <v>8</v>
      </c>
      <c r="J45" s="143">
        <v>11</v>
      </c>
      <c r="K45" s="144">
        <v>8</v>
      </c>
      <c r="L45" s="145">
        <v>11</v>
      </c>
      <c r="M45" s="142"/>
      <c r="N45" s="143"/>
      <c r="O45" s="144"/>
      <c r="P45" s="145"/>
      <c r="Q45" s="142"/>
      <c r="R45" s="143"/>
      <c r="S45" s="146">
        <f t="shared" si="40"/>
        <v>0</v>
      </c>
      <c r="T45" s="146">
        <f t="shared" si="41"/>
        <v>1</v>
      </c>
      <c r="U45" s="146">
        <f t="shared" si="42"/>
        <v>1</v>
      </c>
      <c r="V45" s="146">
        <f t="shared" si="43"/>
        <v>0</v>
      </c>
      <c r="W45" s="146">
        <f t="shared" si="44"/>
        <v>0</v>
      </c>
      <c r="X45" s="146">
        <f t="shared" si="45"/>
        <v>1</v>
      </c>
      <c r="Y45" s="146">
        <f t="shared" si="46"/>
        <v>0</v>
      </c>
      <c r="Z45" s="146">
        <f t="shared" si="47"/>
        <v>1</v>
      </c>
      <c r="AA45" s="146">
        <f t="shared" si="48"/>
        <v>0</v>
      </c>
      <c r="AB45" s="146">
        <f t="shared" si="49"/>
        <v>0</v>
      </c>
      <c r="AC45" s="146">
        <f t="shared" si="50"/>
        <v>0</v>
      </c>
      <c r="AD45" s="146">
        <f t="shared" si="51"/>
        <v>0</v>
      </c>
      <c r="AE45" s="146">
        <f t="shared" si="52"/>
        <v>0</v>
      </c>
      <c r="AF45" s="146">
        <f t="shared" si="53"/>
        <v>0</v>
      </c>
      <c r="AG45" s="147">
        <f t="shared" si="54"/>
        <v>1</v>
      </c>
      <c r="AH45" s="147">
        <f t="shared" si="54"/>
        <v>3</v>
      </c>
      <c r="AI45" s="148">
        <f t="shared" si="55"/>
        <v>1</v>
      </c>
      <c r="AJ45" s="148">
        <f t="shared" si="56"/>
        <v>2</v>
      </c>
      <c r="AK45" s="149">
        <f t="shared" si="57"/>
        <v>-9</v>
      </c>
      <c r="AL45" s="149">
        <f t="shared" si="58"/>
        <v>5</v>
      </c>
      <c r="AM45" s="149">
        <f t="shared" si="59"/>
        <v>-8</v>
      </c>
      <c r="AN45" s="149">
        <f t="shared" si="60"/>
        <v>-8</v>
      </c>
      <c r="AO45" s="149" t="str">
        <f t="shared" si="61"/>
        <v/>
      </c>
      <c r="AP45" s="149" t="str">
        <f t="shared" si="62"/>
        <v/>
      </c>
      <c r="AQ45" s="149" t="str">
        <f t="shared" si="63"/>
        <v/>
      </c>
      <c r="AR45" s="150" t="str">
        <f t="shared" si="64"/>
        <v>1 - 3</v>
      </c>
      <c r="AS45" s="151" t="str">
        <f t="shared" si="65"/>
        <v>-9,5,-8,-8</v>
      </c>
      <c r="AT45" s="152">
        <f t="shared" si="66"/>
        <v>2</v>
      </c>
      <c r="AU45" s="152">
        <f t="shared" si="67"/>
        <v>1</v>
      </c>
      <c r="AV45" s="149">
        <f t="shared" si="68"/>
        <v>9</v>
      </c>
      <c r="AW45" s="149">
        <f t="shared" si="69"/>
        <v>-5</v>
      </c>
      <c r="AX45" s="149">
        <f t="shared" si="70"/>
        <v>8</v>
      </c>
      <c r="AY45" s="149">
        <f t="shared" si="71"/>
        <v>8</v>
      </c>
      <c r="AZ45" s="149" t="str">
        <f t="shared" si="72"/>
        <v/>
      </c>
      <c r="BA45" s="149" t="str">
        <f t="shared" si="73"/>
        <v/>
      </c>
      <c r="BB45" s="149" t="str">
        <f t="shared" si="74"/>
        <v/>
      </c>
      <c r="BC45" s="150" t="str">
        <f t="shared" si="75"/>
        <v>3 - 1</v>
      </c>
      <c r="BD45" s="151" t="str">
        <f t="shared" si="76"/>
        <v>9,-5,8,8</v>
      </c>
      <c r="BE45" s="162"/>
      <c r="BF45" s="163"/>
      <c r="BG45" s="154" t="e">
        <f>SUMIF(A34:A41,C45,B34:B41)</f>
        <v>#REF!</v>
      </c>
      <c r="BH45" s="155" t="e">
        <f>SUMIF(A34:A41,D45,B34:B41)</f>
        <v>#REF!</v>
      </c>
      <c r="BI45" s="132" t="e">
        <f>1+#REF!</f>
        <v>#REF!</v>
      </c>
      <c r="BJ45" s="156" t="e">
        <f t="shared" si="77"/>
        <v>#REF!</v>
      </c>
      <c r="BK45" s="170">
        <v>3</v>
      </c>
      <c r="BL45" s="158" t="str">
        <f t="shared" si="39"/>
        <v>3 - 7</v>
      </c>
      <c r="BM45" s="159" t="s">
        <v>87</v>
      </c>
      <c r="BN45" s="160" t="s">
        <v>93</v>
      </c>
      <c r="BO45" s="161">
        <v>4</v>
      </c>
      <c r="BP45" s="367"/>
      <c r="BQ45" s="369"/>
      <c r="BR45" s="357" t="s">
        <v>162</v>
      </c>
      <c r="BS45" s="358"/>
      <c r="BT45" s="359"/>
      <c r="BU45" s="180" t="e">
        <f>IF(BQ44=0,0,VLOOKUP(BQ44,[1]Список!$A:P,8,FALSE))</f>
        <v>#REF!</v>
      </c>
      <c r="BV45" s="374"/>
      <c r="BW45" s="360" t="str">
        <f>IF(AI54&gt;AJ54,BC54,IF(AJ54&gt;AI54,BD54," "))</f>
        <v>0 - 3</v>
      </c>
      <c r="BX45" s="360"/>
      <c r="BY45" s="360"/>
      <c r="BZ45" s="378"/>
      <c r="CA45" s="379"/>
      <c r="CB45" s="380"/>
      <c r="CC45" s="360" t="str">
        <f>IF(AI59&lt;AJ59,AR59,IF(AJ59&lt;AI59,AS59," "))</f>
        <v>10,8,-8,6</v>
      </c>
      <c r="CD45" s="360"/>
      <c r="CE45" s="360"/>
      <c r="CF45" s="361" t="str">
        <f>IF(AI51&lt;AJ51,AR51,IF(AJ51&lt;AI51,AS51," "))</f>
        <v>9,6,8</v>
      </c>
      <c r="CG45" s="360"/>
      <c r="CH45" s="362"/>
      <c r="CI45" s="360" t="str">
        <f>IF(AI38&lt;AJ38,AR38,IF(AJ38&lt;AI38,AS38," "))</f>
        <v>3,8,14</v>
      </c>
      <c r="CJ45" s="360"/>
      <c r="CK45" s="360"/>
      <c r="CL45" s="361" t="str">
        <f>IF(AI34&lt;AJ34,AR34,IF(AJ34&lt;AI34,AS34," "))</f>
        <v>11,9,-7,3</v>
      </c>
      <c r="CM45" s="360"/>
      <c r="CN45" s="362"/>
      <c r="CO45" s="360" t="str">
        <f>IF(AI48&lt;AJ48,AR48,IF(AJ48&lt;AI48,AS48," "))</f>
        <v>7,9,-10,4</v>
      </c>
      <c r="CP45" s="360"/>
      <c r="CQ45" s="360"/>
      <c r="CR45" s="361" t="str">
        <f>IF(AI43&lt;AJ43,AR43,IF(AJ43&lt;AI43,AS43," "))</f>
        <v>1,5,2</v>
      </c>
      <c r="CS45" s="360"/>
      <c r="CT45" s="362"/>
      <c r="CU45" s="195"/>
      <c r="CV45" s="352"/>
      <c r="CW45" s="354"/>
      <c r="CX45" s="356"/>
    </row>
    <row r="46" spans="1:102" ht="11.1" customHeight="1" x14ac:dyDescent="0.2">
      <c r="A46" s="139">
        <v>13</v>
      </c>
      <c r="C46" s="141">
        <v>1</v>
      </c>
      <c r="D46" s="141">
        <v>8</v>
      </c>
      <c r="E46" s="142">
        <v>11</v>
      </c>
      <c r="F46" s="143">
        <v>5</v>
      </c>
      <c r="G46" s="144">
        <v>11</v>
      </c>
      <c r="H46" s="145">
        <v>7</v>
      </c>
      <c r="I46" s="142">
        <v>11</v>
      </c>
      <c r="J46" s="143">
        <v>8</v>
      </c>
      <c r="K46" s="144"/>
      <c r="L46" s="145"/>
      <c r="M46" s="142"/>
      <c r="N46" s="143"/>
      <c r="O46" s="144"/>
      <c r="P46" s="145"/>
      <c r="Q46" s="142"/>
      <c r="R46" s="143"/>
      <c r="S46" s="146">
        <f t="shared" si="40"/>
        <v>1</v>
      </c>
      <c r="T46" s="146">
        <f t="shared" si="41"/>
        <v>0</v>
      </c>
      <c r="U46" s="146">
        <f t="shared" si="42"/>
        <v>1</v>
      </c>
      <c r="V46" s="146">
        <f t="shared" si="43"/>
        <v>0</v>
      </c>
      <c r="W46" s="146">
        <f t="shared" si="44"/>
        <v>1</v>
      </c>
      <c r="X46" s="146">
        <f t="shared" si="45"/>
        <v>0</v>
      </c>
      <c r="Y46" s="146">
        <f t="shared" si="46"/>
        <v>0</v>
      </c>
      <c r="Z46" s="146">
        <f t="shared" si="47"/>
        <v>0</v>
      </c>
      <c r="AA46" s="146">
        <f t="shared" si="48"/>
        <v>0</v>
      </c>
      <c r="AB46" s="146">
        <f t="shared" si="49"/>
        <v>0</v>
      </c>
      <c r="AC46" s="146">
        <f t="shared" si="50"/>
        <v>0</v>
      </c>
      <c r="AD46" s="146">
        <f t="shared" si="51"/>
        <v>0</v>
      </c>
      <c r="AE46" s="146">
        <f t="shared" si="52"/>
        <v>0</v>
      </c>
      <c r="AF46" s="146">
        <f t="shared" si="53"/>
        <v>0</v>
      </c>
      <c r="AG46" s="147">
        <f t="shared" si="54"/>
        <v>3</v>
      </c>
      <c r="AH46" s="147">
        <f t="shared" si="54"/>
        <v>0</v>
      </c>
      <c r="AI46" s="148">
        <f t="shared" si="55"/>
        <v>2</v>
      </c>
      <c r="AJ46" s="148">
        <f t="shared" si="56"/>
        <v>1</v>
      </c>
      <c r="AK46" s="149">
        <f t="shared" si="57"/>
        <v>5</v>
      </c>
      <c r="AL46" s="149">
        <f t="shared" si="58"/>
        <v>7</v>
      </c>
      <c r="AM46" s="149">
        <f t="shared" si="59"/>
        <v>8</v>
      </c>
      <c r="AN46" s="149" t="str">
        <f t="shared" si="60"/>
        <v/>
      </c>
      <c r="AO46" s="149" t="str">
        <f t="shared" si="61"/>
        <v/>
      </c>
      <c r="AP46" s="149" t="str">
        <f t="shared" si="62"/>
        <v/>
      </c>
      <c r="AQ46" s="149" t="str">
        <f t="shared" si="63"/>
        <v/>
      </c>
      <c r="AR46" s="150" t="str">
        <f t="shared" si="64"/>
        <v>3 - 0</v>
      </c>
      <c r="AS46" s="151" t="str">
        <f t="shared" si="65"/>
        <v>5,7,8</v>
      </c>
      <c r="AT46" s="152">
        <f t="shared" si="66"/>
        <v>1</v>
      </c>
      <c r="AU46" s="152">
        <f t="shared" si="67"/>
        <v>2</v>
      </c>
      <c r="AV46" s="149">
        <f t="shared" si="68"/>
        <v>-5</v>
      </c>
      <c r="AW46" s="149">
        <f t="shared" si="69"/>
        <v>-7</v>
      </c>
      <c r="AX46" s="149">
        <f t="shared" si="70"/>
        <v>-8</v>
      </c>
      <c r="AY46" s="149" t="str">
        <f t="shared" si="71"/>
        <v/>
      </c>
      <c r="AZ46" s="149" t="str">
        <f t="shared" si="72"/>
        <v/>
      </c>
      <c r="BA46" s="149" t="str">
        <f t="shared" si="73"/>
        <v/>
      </c>
      <c r="BB46" s="149" t="str">
        <f t="shared" si="74"/>
        <v/>
      </c>
      <c r="BC46" s="150" t="str">
        <f t="shared" si="75"/>
        <v>0 - 3</v>
      </c>
      <c r="BD46" s="151" t="str">
        <f t="shared" si="76"/>
        <v>-5,-7,-8</v>
      </c>
      <c r="BE46" s="153">
        <f>SUMIF(C34:C61,7,AI34:AI61)+SUMIF(D34:D61,7,AJ34:AJ61)</f>
        <v>11</v>
      </c>
      <c r="BF46" s="153">
        <f>IF(BE46&lt;&gt;0,RANK(BE46,BE34:BE49),"")</f>
        <v>3</v>
      </c>
      <c r="BG46" s="154" t="e">
        <f>SUMIF(A34:A41,C46,B34:B41)</f>
        <v>#REF!</v>
      </c>
      <c r="BH46" s="155" t="e">
        <f>SUMIF(A34:A41,D46,B34:B41)</f>
        <v>#REF!</v>
      </c>
      <c r="BI46" s="132" t="e">
        <f>1+#REF!</f>
        <v>#REF!</v>
      </c>
      <c r="BJ46" s="156" t="e">
        <f t="shared" si="77"/>
        <v>#REF!</v>
      </c>
      <c r="BK46" s="170">
        <v>4</v>
      </c>
      <c r="BL46" s="164" t="str">
        <f t="shared" si="39"/>
        <v>1 - 8</v>
      </c>
      <c r="BM46" s="165" t="s">
        <v>87</v>
      </c>
      <c r="BN46" s="166" t="s">
        <v>94</v>
      </c>
      <c r="BO46" s="167">
        <v>12</v>
      </c>
      <c r="BP46" s="320">
        <v>3</v>
      </c>
      <c r="BQ46" s="322" t="e">
        <f>B36</f>
        <v>#REF!</v>
      </c>
      <c r="BR46" s="324" t="s">
        <v>110</v>
      </c>
      <c r="BS46" s="325"/>
      <c r="BT46" s="326"/>
      <c r="BU46" s="197" t="e">
        <f>IF(BQ46=0,0,VLOOKUP(BQ46,[1]Список!$A:P,7,FALSE))</f>
        <v>#REF!</v>
      </c>
      <c r="BV46" s="327" t="e">
        <f>IF(BQ46=0,0,VLOOKUP(BQ46,[1]Список!$A:$P,6,FALSE))</f>
        <v>#REF!</v>
      </c>
      <c r="BW46" s="200"/>
      <c r="BX46" s="173">
        <f>IF(AG50&lt;AH50,AT50,IF(AH50&lt;AG50,AT50," "))</f>
        <v>1</v>
      </c>
      <c r="BY46" s="179"/>
      <c r="BZ46" s="191"/>
      <c r="CA46" s="173">
        <f>IF(AG59&lt;AH59,AT59,IF(AH59&lt;AG59,AT59," "))</f>
        <v>1</v>
      </c>
      <c r="CB46" s="192"/>
      <c r="CC46" s="329"/>
      <c r="CD46" s="329"/>
      <c r="CE46" s="329"/>
      <c r="CF46" s="191"/>
      <c r="CG46" s="173">
        <f>IF(AG55&lt;AH55,AI55,IF(AH55&lt;AG55,AI55," "))</f>
        <v>2</v>
      </c>
      <c r="CH46" s="192"/>
      <c r="CI46" s="179"/>
      <c r="CJ46" s="173">
        <f>IF(AG35&lt;AH35,AI35,IF(AH35&lt;AG35,AI35," "))</f>
        <v>2</v>
      </c>
      <c r="CK46" s="179"/>
      <c r="CL46" s="191"/>
      <c r="CM46" s="173">
        <f>IF(AG49&lt;AH49,AI49,IF(AH49&lt;AG49,AI49," "))</f>
        <v>2</v>
      </c>
      <c r="CN46" s="192"/>
      <c r="CO46" s="179"/>
      <c r="CP46" s="173">
        <f>IF(AG45&lt;AH45,AI45,IF(AH45&lt;AG45,AI45," "))</f>
        <v>1</v>
      </c>
      <c r="CQ46" s="179"/>
      <c r="CR46" s="191"/>
      <c r="CS46" s="173">
        <f>IF(AG40&lt;AH40,AI40,IF(AH40&lt;AG40,AI40," "))</f>
        <v>2</v>
      </c>
      <c r="CT46" s="192"/>
      <c r="CU46" s="193"/>
      <c r="CV46" s="330">
        <f>BE38</f>
        <v>11</v>
      </c>
      <c r="CW46" s="196"/>
      <c r="CX46" s="332">
        <v>4</v>
      </c>
    </row>
    <row r="47" spans="1:102" ht="11.1" customHeight="1" x14ac:dyDescent="0.2">
      <c r="A47" s="139">
        <v>14</v>
      </c>
      <c r="C47" s="141">
        <v>4</v>
      </c>
      <c r="D47" s="141">
        <v>5</v>
      </c>
      <c r="E47" s="142">
        <v>11</v>
      </c>
      <c r="F47" s="143">
        <v>7</v>
      </c>
      <c r="G47" s="144">
        <v>6</v>
      </c>
      <c r="H47" s="145">
        <v>11</v>
      </c>
      <c r="I47" s="142">
        <v>11</v>
      </c>
      <c r="J47" s="143">
        <v>8</v>
      </c>
      <c r="K47" s="144">
        <v>11</v>
      </c>
      <c r="L47" s="145">
        <v>8</v>
      </c>
      <c r="M47" s="142"/>
      <c r="N47" s="143"/>
      <c r="O47" s="144"/>
      <c r="P47" s="145"/>
      <c r="Q47" s="142"/>
      <c r="R47" s="143"/>
      <c r="S47" s="146">
        <f t="shared" si="40"/>
        <v>1</v>
      </c>
      <c r="T47" s="146">
        <f t="shared" si="41"/>
        <v>0</v>
      </c>
      <c r="U47" s="146">
        <f t="shared" si="42"/>
        <v>0</v>
      </c>
      <c r="V47" s="146">
        <f t="shared" si="43"/>
        <v>1</v>
      </c>
      <c r="W47" s="146">
        <f t="shared" si="44"/>
        <v>1</v>
      </c>
      <c r="X47" s="146">
        <f t="shared" si="45"/>
        <v>0</v>
      </c>
      <c r="Y47" s="146">
        <f t="shared" si="46"/>
        <v>1</v>
      </c>
      <c r="Z47" s="146">
        <f t="shared" si="47"/>
        <v>0</v>
      </c>
      <c r="AA47" s="146">
        <f t="shared" si="48"/>
        <v>0</v>
      </c>
      <c r="AB47" s="146">
        <f t="shared" si="49"/>
        <v>0</v>
      </c>
      <c r="AC47" s="146">
        <f t="shared" si="50"/>
        <v>0</v>
      </c>
      <c r="AD47" s="146">
        <f t="shared" si="51"/>
        <v>0</v>
      </c>
      <c r="AE47" s="146">
        <f t="shared" si="52"/>
        <v>0</v>
      </c>
      <c r="AF47" s="146">
        <f t="shared" si="53"/>
        <v>0</v>
      </c>
      <c r="AG47" s="147">
        <f t="shared" si="54"/>
        <v>3</v>
      </c>
      <c r="AH47" s="147">
        <f t="shared" si="54"/>
        <v>1</v>
      </c>
      <c r="AI47" s="148">
        <f t="shared" si="55"/>
        <v>2</v>
      </c>
      <c r="AJ47" s="148">
        <f t="shared" si="56"/>
        <v>1</v>
      </c>
      <c r="AK47" s="149">
        <f t="shared" si="57"/>
        <v>7</v>
      </c>
      <c r="AL47" s="149">
        <f t="shared" si="58"/>
        <v>-6</v>
      </c>
      <c r="AM47" s="149">
        <f t="shared" si="59"/>
        <v>8</v>
      </c>
      <c r="AN47" s="149">
        <f t="shared" si="60"/>
        <v>8</v>
      </c>
      <c r="AO47" s="149" t="str">
        <f t="shared" si="61"/>
        <v/>
      </c>
      <c r="AP47" s="149" t="str">
        <f t="shared" si="62"/>
        <v/>
      </c>
      <c r="AQ47" s="149" t="str">
        <f t="shared" si="63"/>
        <v/>
      </c>
      <c r="AR47" s="150" t="str">
        <f t="shared" si="64"/>
        <v>3 - 1</v>
      </c>
      <c r="AS47" s="151" t="str">
        <f t="shared" si="65"/>
        <v>7,-6,8,8</v>
      </c>
      <c r="AT47" s="152">
        <f t="shared" si="66"/>
        <v>1</v>
      </c>
      <c r="AU47" s="152">
        <f t="shared" si="67"/>
        <v>2</v>
      </c>
      <c r="AV47" s="149">
        <f t="shared" si="68"/>
        <v>-7</v>
      </c>
      <c r="AW47" s="149">
        <f t="shared" si="69"/>
        <v>6</v>
      </c>
      <c r="AX47" s="149">
        <f t="shared" si="70"/>
        <v>-8</v>
      </c>
      <c r="AY47" s="149">
        <f t="shared" si="71"/>
        <v>-8</v>
      </c>
      <c r="AZ47" s="149" t="str">
        <f t="shared" si="72"/>
        <v/>
      </c>
      <c r="BA47" s="149" t="str">
        <f t="shared" si="73"/>
        <v/>
      </c>
      <c r="BB47" s="149" t="str">
        <f t="shared" si="74"/>
        <v/>
      </c>
      <c r="BC47" s="150" t="str">
        <f t="shared" si="75"/>
        <v>1 - 3</v>
      </c>
      <c r="BD47" s="151" t="str">
        <f t="shared" si="76"/>
        <v>-7,6,-8,-8</v>
      </c>
      <c r="BE47" s="162"/>
      <c r="BF47" s="163"/>
      <c r="BG47" s="154" t="e">
        <f>SUMIF(A34:A41,C47,B34:B41)</f>
        <v>#REF!</v>
      </c>
      <c r="BH47" s="155" t="e">
        <f>SUMIF(A34:A41,D47,B34:B41)</f>
        <v>#REF!</v>
      </c>
      <c r="BI47" s="132" t="e">
        <f>1+#REF!</f>
        <v>#REF!</v>
      </c>
      <c r="BJ47" s="156" t="e">
        <f t="shared" si="77"/>
        <v>#REF!</v>
      </c>
      <c r="BK47" s="170">
        <v>4</v>
      </c>
      <c r="BL47" s="164" t="str">
        <f t="shared" si="39"/>
        <v>4 - 5</v>
      </c>
      <c r="BM47" s="165" t="s">
        <v>87</v>
      </c>
      <c r="BN47" s="166" t="s">
        <v>94</v>
      </c>
      <c r="BO47" s="167">
        <v>11</v>
      </c>
      <c r="BP47" s="321"/>
      <c r="BQ47" s="323"/>
      <c r="BR47" s="324" t="s">
        <v>163</v>
      </c>
      <c r="BS47" s="325"/>
      <c r="BT47" s="326"/>
      <c r="BU47" s="197" t="e">
        <f>IF(BQ46=0,0,VLOOKUP(BQ46,[1]Список!$A:P,8,FALSE))</f>
        <v>#REF!</v>
      </c>
      <c r="BV47" s="327"/>
      <c r="BW47" s="363" t="str">
        <f>IF(AI50&gt;AJ50,BC50,IF(AJ50&gt;AI50,BD50," "))</f>
        <v>1 - 3</v>
      </c>
      <c r="BX47" s="363"/>
      <c r="BY47" s="363"/>
      <c r="BZ47" s="364" t="str">
        <f>IF(AI59&gt;AJ59,BC59,IF(AJ59&gt;AI59,BD59," "))</f>
        <v>1 - 3</v>
      </c>
      <c r="CA47" s="363"/>
      <c r="CB47" s="365"/>
      <c r="CC47" s="329"/>
      <c r="CD47" s="329"/>
      <c r="CE47" s="329"/>
      <c r="CF47" s="364" t="str">
        <f>IF(AI55&lt;AJ55,AR55,IF(AJ55&lt;AI55,AS55," "))</f>
        <v>-11,9,3,6</v>
      </c>
      <c r="CG47" s="363"/>
      <c r="CH47" s="365"/>
      <c r="CI47" s="363" t="str">
        <f>IF(AI35&lt;AJ35,AR35,IF(AJ35&lt;AI35,AS35," "))</f>
        <v>10,8,5</v>
      </c>
      <c r="CJ47" s="363"/>
      <c r="CK47" s="363"/>
      <c r="CL47" s="364" t="str">
        <f>IF(AI49&lt;AJ49,AR49,IF(AJ49&lt;AI49,AS49," "))</f>
        <v>3,-7,-8,9,8</v>
      </c>
      <c r="CM47" s="363"/>
      <c r="CN47" s="365"/>
      <c r="CO47" s="363" t="str">
        <f>IF(AI45&lt;AJ45,AR45,IF(AJ45&lt;AI45,AS45," "))</f>
        <v>1 - 3</v>
      </c>
      <c r="CP47" s="363"/>
      <c r="CQ47" s="363"/>
      <c r="CR47" s="364" t="str">
        <f>IF(AI40&lt;AJ40,AR40,IF(AJ40&lt;AI40,AS40," "))</f>
        <v>6,9,8</v>
      </c>
      <c r="CS47" s="363"/>
      <c r="CT47" s="365"/>
      <c r="CU47" s="194"/>
      <c r="CV47" s="330"/>
      <c r="CW47" s="196"/>
      <c r="CX47" s="332"/>
    </row>
    <row r="48" spans="1:102" ht="11.1" customHeight="1" x14ac:dyDescent="0.2">
      <c r="A48" s="139">
        <v>15</v>
      </c>
      <c r="C48" s="141">
        <v>2</v>
      </c>
      <c r="D48" s="141">
        <v>7</v>
      </c>
      <c r="E48" s="142">
        <v>11</v>
      </c>
      <c r="F48" s="143">
        <v>7</v>
      </c>
      <c r="G48" s="144">
        <v>11</v>
      </c>
      <c r="H48" s="145">
        <v>9</v>
      </c>
      <c r="I48" s="142">
        <v>10</v>
      </c>
      <c r="J48" s="143">
        <v>12</v>
      </c>
      <c r="K48" s="144">
        <v>11</v>
      </c>
      <c r="L48" s="145">
        <v>4</v>
      </c>
      <c r="M48" s="142"/>
      <c r="N48" s="143"/>
      <c r="O48" s="144"/>
      <c r="P48" s="145"/>
      <c r="Q48" s="142"/>
      <c r="R48" s="143"/>
      <c r="S48" s="146">
        <f t="shared" si="40"/>
        <v>1</v>
      </c>
      <c r="T48" s="146">
        <f t="shared" si="41"/>
        <v>0</v>
      </c>
      <c r="U48" s="146">
        <f t="shared" si="42"/>
        <v>1</v>
      </c>
      <c r="V48" s="146">
        <f t="shared" si="43"/>
        <v>0</v>
      </c>
      <c r="W48" s="146">
        <f t="shared" si="44"/>
        <v>0</v>
      </c>
      <c r="X48" s="146">
        <f t="shared" si="45"/>
        <v>1</v>
      </c>
      <c r="Y48" s="146">
        <f t="shared" si="46"/>
        <v>1</v>
      </c>
      <c r="Z48" s="146">
        <f t="shared" si="47"/>
        <v>0</v>
      </c>
      <c r="AA48" s="146">
        <f t="shared" si="48"/>
        <v>0</v>
      </c>
      <c r="AB48" s="146">
        <f t="shared" si="49"/>
        <v>0</v>
      </c>
      <c r="AC48" s="146">
        <f t="shared" si="50"/>
        <v>0</v>
      </c>
      <c r="AD48" s="146">
        <f t="shared" si="51"/>
        <v>0</v>
      </c>
      <c r="AE48" s="146">
        <f t="shared" si="52"/>
        <v>0</v>
      </c>
      <c r="AF48" s="146">
        <f t="shared" si="53"/>
        <v>0</v>
      </c>
      <c r="AG48" s="147">
        <f t="shared" si="54"/>
        <v>3</v>
      </c>
      <c r="AH48" s="147">
        <f t="shared" si="54"/>
        <v>1</v>
      </c>
      <c r="AI48" s="148">
        <f t="shared" si="55"/>
        <v>2</v>
      </c>
      <c r="AJ48" s="148">
        <f t="shared" si="56"/>
        <v>1</v>
      </c>
      <c r="AK48" s="149">
        <f t="shared" si="57"/>
        <v>7</v>
      </c>
      <c r="AL48" s="149">
        <f t="shared" si="58"/>
        <v>9</v>
      </c>
      <c r="AM48" s="149">
        <f t="shared" si="59"/>
        <v>-10</v>
      </c>
      <c r="AN48" s="149">
        <f t="shared" si="60"/>
        <v>4</v>
      </c>
      <c r="AO48" s="149" t="str">
        <f t="shared" si="61"/>
        <v/>
      </c>
      <c r="AP48" s="149" t="str">
        <f t="shared" si="62"/>
        <v/>
      </c>
      <c r="AQ48" s="149" t="str">
        <f t="shared" si="63"/>
        <v/>
      </c>
      <c r="AR48" s="150" t="str">
        <f t="shared" si="64"/>
        <v>3 - 1</v>
      </c>
      <c r="AS48" s="151" t="str">
        <f t="shared" si="65"/>
        <v>7,9,-10,4</v>
      </c>
      <c r="AT48" s="152">
        <f t="shared" si="66"/>
        <v>1</v>
      </c>
      <c r="AU48" s="152">
        <f t="shared" si="67"/>
        <v>2</v>
      </c>
      <c r="AV48" s="149">
        <f t="shared" si="68"/>
        <v>-7</v>
      </c>
      <c r="AW48" s="149">
        <f t="shared" si="69"/>
        <v>-9</v>
      </c>
      <c r="AX48" s="149">
        <f t="shared" si="70"/>
        <v>10</v>
      </c>
      <c r="AY48" s="149">
        <f t="shared" si="71"/>
        <v>-4</v>
      </c>
      <c r="AZ48" s="149" t="str">
        <f t="shared" si="72"/>
        <v/>
      </c>
      <c r="BA48" s="149" t="str">
        <f t="shared" si="73"/>
        <v/>
      </c>
      <c r="BB48" s="149" t="str">
        <f t="shared" si="74"/>
        <v/>
      </c>
      <c r="BC48" s="150" t="str">
        <f t="shared" si="75"/>
        <v>1 - 3</v>
      </c>
      <c r="BD48" s="151" t="str">
        <f t="shared" si="76"/>
        <v>-7,-9,10,-4</v>
      </c>
      <c r="BE48" s="153">
        <f>SUMIF(C34:C61,8,AI34:AI61)+SUMIF(D34:D61,8,AJ34:AJ61)</f>
        <v>9</v>
      </c>
      <c r="BF48" s="153">
        <f>IF(BE48&lt;&gt;0,RANK(BE48,BE34:BE49),"")</f>
        <v>5</v>
      </c>
      <c r="BG48" s="154" t="e">
        <f>SUMIF(A34:A41,C48,B34:B41)</f>
        <v>#REF!</v>
      </c>
      <c r="BH48" s="155" t="e">
        <f>SUMIF(A34:A41,D48,B34:B41)</f>
        <v>#REF!</v>
      </c>
      <c r="BI48" s="132" t="e">
        <f>1+#REF!</f>
        <v>#REF!</v>
      </c>
      <c r="BJ48" s="156" t="e">
        <f t="shared" si="77"/>
        <v>#REF!</v>
      </c>
      <c r="BK48" s="170">
        <v>4</v>
      </c>
      <c r="BL48" s="174" t="str">
        <f t="shared" si="39"/>
        <v>2 - 7</v>
      </c>
      <c r="BM48" s="165" t="s">
        <v>87</v>
      </c>
      <c r="BN48" s="166" t="s">
        <v>94</v>
      </c>
      <c r="BO48" s="167">
        <v>10</v>
      </c>
      <c r="BP48" s="366">
        <v>4</v>
      </c>
      <c r="BQ48" s="368" t="e">
        <f>B37</f>
        <v>#REF!</v>
      </c>
      <c r="BR48" s="370" t="s">
        <v>111</v>
      </c>
      <c r="BS48" s="371"/>
      <c r="BT48" s="372"/>
      <c r="BU48" s="201" t="e">
        <f>IF(BQ48=0,0,VLOOKUP(BQ48,[1]Список!$A:P,7,FALSE))</f>
        <v>#REF!</v>
      </c>
      <c r="BV48" s="373" t="e">
        <f>IF(BQ48=0,0,VLOOKUP(BQ48,[1]Список!$A:$P,6,FALSE))</f>
        <v>#REF!</v>
      </c>
      <c r="BW48" s="202"/>
      <c r="BX48" s="203">
        <f>IF(AG58&lt;AH58,AT58,IF(AH58&lt;AG58,AT58," "))</f>
        <v>1</v>
      </c>
      <c r="BY48" s="204"/>
      <c r="BZ48" s="205"/>
      <c r="CA48" s="203">
        <f>IF(AG51&lt;AH51,AT51,IF(AH51&lt;AG51,AT51," "))</f>
        <v>1</v>
      </c>
      <c r="CB48" s="206"/>
      <c r="CC48" s="204"/>
      <c r="CD48" s="203">
        <f>IF(AG55&lt;AH55,AT55,IF(AH55&lt;AG55,AT55," "))</f>
        <v>1</v>
      </c>
      <c r="CE48" s="204"/>
      <c r="CF48" s="375"/>
      <c r="CG48" s="376"/>
      <c r="CH48" s="377"/>
      <c r="CI48" s="204"/>
      <c r="CJ48" s="203">
        <f>IF(AG47&lt;AH47,AI47,IF(AH47&lt;AG47,AI47," "))</f>
        <v>2</v>
      </c>
      <c r="CK48" s="204"/>
      <c r="CL48" s="205"/>
      <c r="CM48" s="203">
        <f>IF(AG44&lt;AH44,AI44,IF(AH44&lt;AG44,AI44," "))</f>
        <v>1</v>
      </c>
      <c r="CN48" s="206"/>
      <c r="CO48" s="204"/>
      <c r="CP48" s="203">
        <f>IF(AG41&lt;AH41,AI41,IF(AH41&lt;AG41,AI41," "))</f>
        <v>1</v>
      </c>
      <c r="CQ48" s="204"/>
      <c r="CR48" s="205"/>
      <c r="CS48" s="203">
        <f>IF(AG37&lt;AH37,AI37,IF(AH37&lt;AG37,AI37," "))</f>
        <v>2</v>
      </c>
      <c r="CT48" s="206"/>
      <c r="CU48" s="207"/>
      <c r="CV48" s="351">
        <f>BE40</f>
        <v>9</v>
      </c>
      <c r="CW48" s="381"/>
      <c r="CX48" s="355">
        <v>7</v>
      </c>
    </row>
    <row r="49" spans="1:102" ht="11.1" customHeight="1" x14ac:dyDescent="0.2">
      <c r="A49" s="139">
        <v>16</v>
      </c>
      <c r="C49" s="141">
        <v>3</v>
      </c>
      <c r="D49" s="141">
        <v>6</v>
      </c>
      <c r="E49" s="142">
        <v>11</v>
      </c>
      <c r="F49" s="143">
        <v>3</v>
      </c>
      <c r="G49" s="144">
        <v>7</v>
      </c>
      <c r="H49" s="145">
        <v>11</v>
      </c>
      <c r="I49" s="142">
        <v>8</v>
      </c>
      <c r="J49" s="143">
        <v>11</v>
      </c>
      <c r="K49" s="144">
        <v>11</v>
      </c>
      <c r="L49" s="145">
        <v>9</v>
      </c>
      <c r="M49" s="142">
        <v>11</v>
      </c>
      <c r="N49" s="143">
        <v>8</v>
      </c>
      <c r="O49" s="144"/>
      <c r="P49" s="145"/>
      <c r="Q49" s="142"/>
      <c r="R49" s="143"/>
      <c r="S49" s="146">
        <f t="shared" si="40"/>
        <v>1</v>
      </c>
      <c r="T49" s="146">
        <f t="shared" si="41"/>
        <v>0</v>
      </c>
      <c r="U49" s="146">
        <f t="shared" si="42"/>
        <v>0</v>
      </c>
      <c r="V49" s="146">
        <f t="shared" si="43"/>
        <v>1</v>
      </c>
      <c r="W49" s="146">
        <f t="shared" si="44"/>
        <v>0</v>
      </c>
      <c r="X49" s="146">
        <f t="shared" si="45"/>
        <v>1</v>
      </c>
      <c r="Y49" s="146">
        <f t="shared" si="46"/>
        <v>1</v>
      </c>
      <c r="Z49" s="146">
        <f t="shared" si="47"/>
        <v>0</v>
      </c>
      <c r="AA49" s="146">
        <f t="shared" si="48"/>
        <v>1</v>
      </c>
      <c r="AB49" s="146">
        <f t="shared" si="49"/>
        <v>0</v>
      </c>
      <c r="AC49" s="146">
        <f t="shared" si="50"/>
        <v>0</v>
      </c>
      <c r="AD49" s="146">
        <f t="shared" si="51"/>
        <v>0</v>
      </c>
      <c r="AE49" s="146">
        <f t="shared" si="52"/>
        <v>0</v>
      </c>
      <c r="AF49" s="146">
        <f t="shared" si="53"/>
        <v>0</v>
      </c>
      <c r="AG49" s="147">
        <f t="shared" si="54"/>
        <v>3</v>
      </c>
      <c r="AH49" s="147">
        <f t="shared" si="54"/>
        <v>2</v>
      </c>
      <c r="AI49" s="148">
        <f t="shared" si="55"/>
        <v>2</v>
      </c>
      <c r="AJ49" s="148">
        <f t="shared" si="56"/>
        <v>1</v>
      </c>
      <c r="AK49" s="149">
        <f t="shared" si="57"/>
        <v>3</v>
      </c>
      <c r="AL49" s="149">
        <f t="shared" si="58"/>
        <v>-7</v>
      </c>
      <c r="AM49" s="149">
        <f t="shared" si="59"/>
        <v>-8</v>
      </c>
      <c r="AN49" s="149">
        <f t="shared" si="60"/>
        <v>9</v>
      </c>
      <c r="AO49" s="149">
        <f t="shared" si="61"/>
        <v>8</v>
      </c>
      <c r="AP49" s="149" t="str">
        <f t="shared" si="62"/>
        <v/>
      </c>
      <c r="AQ49" s="149" t="str">
        <f t="shared" si="63"/>
        <v/>
      </c>
      <c r="AR49" s="150" t="str">
        <f t="shared" si="64"/>
        <v>3 - 2</v>
      </c>
      <c r="AS49" s="151" t="str">
        <f t="shared" si="65"/>
        <v>3,-7,-8,9,8</v>
      </c>
      <c r="AT49" s="152">
        <f t="shared" si="66"/>
        <v>1</v>
      </c>
      <c r="AU49" s="152">
        <f t="shared" si="67"/>
        <v>2</v>
      </c>
      <c r="AV49" s="149">
        <f t="shared" si="68"/>
        <v>-3</v>
      </c>
      <c r="AW49" s="149">
        <f t="shared" si="69"/>
        <v>7</v>
      </c>
      <c r="AX49" s="149">
        <f t="shared" si="70"/>
        <v>8</v>
      </c>
      <c r="AY49" s="149">
        <f t="shared" si="71"/>
        <v>-9</v>
      </c>
      <c r="AZ49" s="149">
        <f t="shared" si="72"/>
        <v>-8</v>
      </c>
      <c r="BA49" s="149" t="str">
        <f t="shared" si="73"/>
        <v/>
      </c>
      <c r="BB49" s="149" t="str">
        <f t="shared" si="74"/>
        <v/>
      </c>
      <c r="BC49" s="150" t="str">
        <f t="shared" si="75"/>
        <v>2 - 3</v>
      </c>
      <c r="BD49" s="151" t="str">
        <f t="shared" si="76"/>
        <v>-3,7,8,-9,-8</v>
      </c>
      <c r="BE49" s="162"/>
      <c r="BF49" s="163"/>
      <c r="BG49" s="154" t="e">
        <f>SUMIF(A34:A41,C49,B34:B41)</f>
        <v>#REF!</v>
      </c>
      <c r="BH49" s="155" t="e">
        <f>SUMIF(A34:A41,D49,B34:B41)</f>
        <v>#REF!</v>
      </c>
      <c r="BI49" s="132" t="e">
        <f>1+#REF!</f>
        <v>#REF!</v>
      </c>
      <c r="BJ49" s="156" t="e">
        <f t="shared" si="77"/>
        <v>#REF!</v>
      </c>
      <c r="BK49" s="170">
        <v>4</v>
      </c>
      <c r="BL49" s="175" t="str">
        <f t="shared" si="39"/>
        <v>3 - 6</v>
      </c>
      <c r="BM49" s="165" t="s">
        <v>87</v>
      </c>
      <c r="BN49" s="166" t="s">
        <v>94</v>
      </c>
      <c r="BO49" s="167">
        <v>9</v>
      </c>
      <c r="BP49" s="367"/>
      <c r="BQ49" s="369"/>
      <c r="BR49" s="357" t="s">
        <v>164</v>
      </c>
      <c r="BS49" s="358"/>
      <c r="BT49" s="359"/>
      <c r="BU49" s="180" t="e">
        <f>IF(BQ48=0,0,VLOOKUP(BQ48,[1]Список!$A:P,8,FALSE))</f>
        <v>#REF!</v>
      </c>
      <c r="BV49" s="374"/>
      <c r="BW49" s="360" t="str">
        <f>IF(AI58&gt;AJ58,BC58,IF(AJ58&gt;AI58,BD58," "))</f>
        <v>0 - 3</v>
      </c>
      <c r="BX49" s="360"/>
      <c r="BY49" s="360"/>
      <c r="BZ49" s="361" t="str">
        <f>IF(AI51&gt;AJ51,BC51,IF(AJ51&gt;AI51,BD51," "))</f>
        <v>0 - 3</v>
      </c>
      <c r="CA49" s="360"/>
      <c r="CB49" s="362"/>
      <c r="CC49" s="360" t="str">
        <f>IF(AI55&gt;AJ55,BC55,IF(AJ55&gt;AI55,BD55," "))</f>
        <v>1 - 3</v>
      </c>
      <c r="CD49" s="360"/>
      <c r="CE49" s="360"/>
      <c r="CF49" s="378"/>
      <c r="CG49" s="379"/>
      <c r="CH49" s="380"/>
      <c r="CI49" s="360" t="str">
        <f>IF(AI47&lt;AJ47,AR47,IF(AJ47&lt;AI47,AS47," "))</f>
        <v>7,-6,8,8</v>
      </c>
      <c r="CJ49" s="360"/>
      <c r="CK49" s="360"/>
      <c r="CL49" s="361" t="str">
        <f>IF(AI44&lt;AJ44,AR44,IF(AJ44&lt;AI44,AS44," "))</f>
        <v>0 - 3</v>
      </c>
      <c r="CM49" s="360"/>
      <c r="CN49" s="362"/>
      <c r="CO49" s="360" t="str">
        <f>IF(AI41&lt;AJ41,AR41,IF(AJ41&lt;AI41,AS41," "))</f>
        <v>1 - 3</v>
      </c>
      <c r="CP49" s="360"/>
      <c r="CQ49" s="360"/>
      <c r="CR49" s="361" t="str">
        <f>IF(AI37&lt;AJ37,AR37,IF(AJ37&lt;AI37,AS37," "))</f>
        <v>-9,7,-6,8,11</v>
      </c>
      <c r="CS49" s="360"/>
      <c r="CT49" s="362"/>
      <c r="CU49" s="195"/>
      <c r="CV49" s="352"/>
      <c r="CW49" s="382"/>
      <c r="CX49" s="356"/>
    </row>
    <row r="50" spans="1:102" ht="11.1" customHeight="1" x14ac:dyDescent="0.2">
      <c r="A50" s="139">
        <v>17</v>
      </c>
      <c r="C50" s="141">
        <v>1</v>
      </c>
      <c r="D50" s="141">
        <v>3</v>
      </c>
      <c r="E50" s="142">
        <v>11</v>
      </c>
      <c r="F50" s="143">
        <v>6</v>
      </c>
      <c r="G50" s="144">
        <v>1</v>
      </c>
      <c r="H50" s="145">
        <v>11</v>
      </c>
      <c r="I50" s="142">
        <v>11</v>
      </c>
      <c r="J50" s="143">
        <v>5</v>
      </c>
      <c r="K50" s="144">
        <v>11</v>
      </c>
      <c r="L50" s="145">
        <v>5</v>
      </c>
      <c r="M50" s="142"/>
      <c r="N50" s="143"/>
      <c r="O50" s="144"/>
      <c r="P50" s="145"/>
      <c r="Q50" s="142"/>
      <c r="R50" s="143"/>
      <c r="S50" s="146">
        <f t="shared" si="40"/>
        <v>1</v>
      </c>
      <c r="T50" s="146">
        <f t="shared" si="41"/>
        <v>0</v>
      </c>
      <c r="U50" s="146">
        <f t="shared" si="42"/>
        <v>0</v>
      </c>
      <c r="V50" s="146">
        <f t="shared" si="43"/>
        <v>1</v>
      </c>
      <c r="W50" s="146">
        <f t="shared" si="44"/>
        <v>1</v>
      </c>
      <c r="X50" s="146">
        <f t="shared" si="45"/>
        <v>0</v>
      </c>
      <c r="Y50" s="146">
        <f t="shared" si="46"/>
        <v>1</v>
      </c>
      <c r="Z50" s="146">
        <f t="shared" si="47"/>
        <v>0</v>
      </c>
      <c r="AA50" s="146">
        <f t="shared" si="48"/>
        <v>0</v>
      </c>
      <c r="AB50" s="146">
        <f t="shared" si="49"/>
        <v>0</v>
      </c>
      <c r="AC50" s="146">
        <f t="shared" si="50"/>
        <v>0</v>
      </c>
      <c r="AD50" s="146">
        <f t="shared" si="51"/>
        <v>0</v>
      </c>
      <c r="AE50" s="146">
        <f t="shared" si="52"/>
        <v>0</v>
      </c>
      <c r="AF50" s="146">
        <f t="shared" si="53"/>
        <v>0</v>
      </c>
      <c r="AG50" s="147">
        <f t="shared" si="54"/>
        <v>3</v>
      </c>
      <c r="AH50" s="147">
        <f t="shared" si="54"/>
        <v>1</v>
      </c>
      <c r="AI50" s="148">
        <f t="shared" si="55"/>
        <v>2</v>
      </c>
      <c r="AJ50" s="148">
        <f t="shared" si="56"/>
        <v>1</v>
      </c>
      <c r="AK50" s="149">
        <f t="shared" si="57"/>
        <v>6</v>
      </c>
      <c r="AL50" s="149">
        <f t="shared" si="58"/>
        <v>-1</v>
      </c>
      <c r="AM50" s="149">
        <f t="shared" si="59"/>
        <v>5</v>
      </c>
      <c r="AN50" s="149">
        <f t="shared" si="60"/>
        <v>5</v>
      </c>
      <c r="AO50" s="149" t="str">
        <f t="shared" si="61"/>
        <v/>
      </c>
      <c r="AP50" s="149" t="str">
        <f t="shared" si="62"/>
        <v/>
      </c>
      <c r="AQ50" s="149" t="str">
        <f t="shared" si="63"/>
        <v/>
      </c>
      <c r="AR50" s="150" t="str">
        <f t="shared" si="64"/>
        <v>3 - 1</v>
      </c>
      <c r="AS50" s="151" t="str">
        <f t="shared" si="65"/>
        <v>6,-1,5,5</v>
      </c>
      <c r="AT50" s="152">
        <f t="shared" si="66"/>
        <v>1</v>
      </c>
      <c r="AU50" s="152">
        <f t="shared" si="67"/>
        <v>2</v>
      </c>
      <c r="AV50" s="149">
        <f t="shared" si="68"/>
        <v>-6</v>
      </c>
      <c r="AW50" s="149">
        <f t="shared" si="69"/>
        <v>1</v>
      </c>
      <c r="AX50" s="149">
        <f t="shared" si="70"/>
        <v>-5</v>
      </c>
      <c r="AY50" s="149">
        <f t="shared" si="71"/>
        <v>-5</v>
      </c>
      <c r="AZ50" s="149" t="str">
        <f t="shared" si="72"/>
        <v/>
      </c>
      <c r="BA50" s="149" t="str">
        <f t="shared" si="73"/>
        <v/>
      </c>
      <c r="BB50" s="149" t="str">
        <f t="shared" si="74"/>
        <v/>
      </c>
      <c r="BC50" s="150" t="str">
        <f t="shared" si="75"/>
        <v>1 - 3</v>
      </c>
      <c r="BD50" s="151" t="str">
        <f t="shared" si="76"/>
        <v>-6,1,-5,-5</v>
      </c>
      <c r="BG50" s="154" t="e">
        <f>SUMIF(A34:A41,C50,B34:B41)</f>
        <v>#REF!</v>
      </c>
      <c r="BH50" s="155" t="e">
        <f>SUMIF(A34:A41,D50,B34:B41)</f>
        <v>#REF!</v>
      </c>
      <c r="BI50" s="132" t="e">
        <f>1+#REF!</f>
        <v>#REF!</v>
      </c>
      <c r="BJ50" s="156" t="e">
        <f t="shared" si="77"/>
        <v>#REF!</v>
      </c>
      <c r="BK50" s="170">
        <v>5</v>
      </c>
      <c r="BL50" s="176" t="str">
        <f t="shared" si="39"/>
        <v>1 - 3</v>
      </c>
      <c r="BM50" s="159" t="s">
        <v>87</v>
      </c>
      <c r="BN50" s="160" t="s">
        <v>95</v>
      </c>
      <c r="BO50" s="161">
        <v>7</v>
      </c>
      <c r="BP50" s="320">
        <v>5</v>
      </c>
      <c r="BQ50" s="322" t="e">
        <f>B38</f>
        <v>#REF!</v>
      </c>
      <c r="BR50" s="324" t="s">
        <v>112</v>
      </c>
      <c r="BS50" s="325"/>
      <c r="BT50" s="326"/>
      <c r="BU50" s="197" t="e">
        <f>IF(BQ50=0,0,VLOOKUP(BQ50,[1]Список!$A:P,7,FALSE))</f>
        <v>#REF!</v>
      </c>
      <c r="BV50" s="327" t="e">
        <f>IF(BQ50=0,0,VLOOKUP(BQ50,[1]Список!$A:$P,6,FALSE))</f>
        <v>#REF!</v>
      </c>
      <c r="BW50" s="178"/>
      <c r="BX50" s="173">
        <f>IF(AG42&lt;AH42,AT42,IF(AH42&lt;AG42,AT42," "))</f>
        <v>1</v>
      </c>
      <c r="BY50" s="179"/>
      <c r="BZ50" s="191"/>
      <c r="CA50" s="173">
        <f>IF(AG38&lt;AH38,AT38,IF(AH38&lt;AG38,AT38," "))</f>
        <v>1</v>
      </c>
      <c r="CB50" s="192"/>
      <c r="CC50" s="179"/>
      <c r="CD50" s="173">
        <f>IF(AG35&lt;AH35,AT35,IF(AH35&lt;AG35,AT35," "))</f>
        <v>1</v>
      </c>
      <c r="CE50" s="179"/>
      <c r="CF50" s="191"/>
      <c r="CG50" s="173">
        <f>IF(AG47&lt;AH47,AT47,IF(AH47&lt;AG47,AT47," "))</f>
        <v>1</v>
      </c>
      <c r="CH50" s="192"/>
      <c r="CI50" s="329"/>
      <c r="CJ50" s="329"/>
      <c r="CK50" s="329"/>
      <c r="CL50" s="191"/>
      <c r="CM50" s="173">
        <f>IF(AG56&lt;AH56,AI56,IF(AH56&lt;AG56,AI56," "))</f>
        <v>1</v>
      </c>
      <c r="CN50" s="192"/>
      <c r="CO50" s="179"/>
      <c r="CP50" s="173">
        <f>IF(AG52&lt;AH52,AI52,IF(AH52&lt;AG52,AI52," "))</f>
        <v>2</v>
      </c>
      <c r="CQ50" s="179"/>
      <c r="CR50" s="191"/>
      <c r="CS50" s="173">
        <f>IF(AG61&lt;AH61,AI61,IF(AH61&lt;AG61,AI61," "))</f>
        <v>1</v>
      </c>
      <c r="CT50" s="192"/>
      <c r="CU50" s="194"/>
      <c r="CV50" s="330">
        <f>BE42</f>
        <v>8</v>
      </c>
      <c r="CW50" s="196"/>
      <c r="CX50" s="332">
        <f>IF(BF43="",BF42,BF43)</f>
        <v>8</v>
      </c>
    </row>
    <row r="51" spans="1:102" ht="11.1" customHeight="1" x14ac:dyDescent="0.2">
      <c r="A51" s="139">
        <v>18</v>
      </c>
      <c r="C51" s="141">
        <v>2</v>
      </c>
      <c r="D51" s="141">
        <v>4</v>
      </c>
      <c r="E51" s="142">
        <v>11</v>
      </c>
      <c r="F51" s="143">
        <v>9</v>
      </c>
      <c r="G51" s="144">
        <v>11</v>
      </c>
      <c r="H51" s="145">
        <v>6</v>
      </c>
      <c r="I51" s="142">
        <v>11</v>
      </c>
      <c r="J51" s="143">
        <v>8</v>
      </c>
      <c r="K51" s="144"/>
      <c r="L51" s="145"/>
      <c r="M51" s="142"/>
      <c r="N51" s="143"/>
      <c r="O51" s="144"/>
      <c r="P51" s="145"/>
      <c r="Q51" s="142"/>
      <c r="R51" s="143"/>
      <c r="S51" s="146">
        <f t="shared" si="40"/>
        <v>1</v>
      </c>
      <c r="T51" s="146">
        <f t="shared" si="41"/>
        <v>0</v>
      </c>
      <c r="U51" s="146">
        <f t="shared" si="42"/>
        <v>1</v>
      </c>
      <c r="V51" s="146">
        <f t="shared" si="43"/>
        <v>0</v>
      </c>
      <c r="W51" s="146">
        <f t="shared" si="44"/>
        <v>1</v>
      </c>
      <c r="X51" s="146">
        <f t="shared" si="45"/>
        <v>0</v>
      </c>
      <c r="Y51" s="146">
        <f t="shared" si="46"/>
        <v>0</v>
      </c>
      <c r="Z51" s="146">
        <f t="shared" si="47"/>
        <v>0</v>
      </c>
      <c r="AA51" s="146">
        <f t="shared" si="48"/>
        <v>0</v>
      </c>
      <c r="AB51" s="146">
        <f t="shared" si="49"/>
        <v>0</v>
      </c>
      <c r="AC51" s="146">
        <f t="shared" si="50"/>
        <v>0</v>
      </c>
      <c r="AD51" s="146">
        <f t="shared" si="51"/>
        <v>0</v>
      </c>
      <c r="AE51" s="146">
        <f t="shared" si="52"/>
        <v>0</v>
      </c>
      <c r="AF51" s="146">
        <f t="shared" si="53"/>
        <v>0</v>
      </c>
      <c r="AG51" s="147">
        <f t="shared" si="54"/>
        <v>3</v>
      </c>
      <c r="AH51" s="147">
        <f t="shared" si="54"/>
        <v>0</v>
      </c>
      <c r="AI51" s="148">
        <f t="shared" si="55"/>
        <v>2</v>
      </c>
      <c r="AJ51" s="148">
        <f t="shared" si="56"/>
        <v>1</v>
      </c>
      <c r="AK51" s="149">
        <f t="shared" si="57"/>
        <v>9</v>
      </c>
      <c r="AL51" s="149">
        <f t="shared" si="58"/>
        <v>6</v>
      </c>
      <c r="AM51" s="149">
        <f t="shared" si="59"/>
        <v>8</v>
      </c>
      <c r="AN51" s="149" t="str">
        <f t="shared" si="60"/>
        <v/>
      </c>
      <c r="AO51" s="149" t="str">
        <f t="shared" si="61"/>
        <v/>
      </c>
      <c r="AP51" s="149" t="str">
        <f t="shared" si="62"/>
        <v/>
      </c>
      <c r="AQ51" s="149" t="str">
        <f t="shared" si="63"/>
        <v/>
      </c>
      <c r="AR51" s="150" t="str">
        <f t="shared" si="64"/>
        <v>3 - 0</v>
      </c>
      <c r="AS51" s="151" t="str">
        <f t="shared" si="65"/>
        <v>9,6,8</v>
      </c>
      <c r="AT51" s="152">
        <f t="shared" si="66"/>
        <v>1</v>
      </c>
      <c r="AU51" s="152">
        <f t="shared" si="67"/>
        <v>2</v>
      </c>
      <c r="AV51" s="149">
        <f t="shared" si="68"/>
        <v>-9</v>
      </c>
      <c r="AW51" s="149">
        <f t="shared" si="69"/>
        <v>-6</v>
      </c>
      <c r="AX51" s="149">
        <f t="shared" si="70"/>
        <v>-8</v>
      </c>
      <c r="AY51" s="149" t="str">
        <f t="shared" si="71"/>
        <v/>
      </c>
      <c r="AZ51" s="149" t="str">
        <f t="shared" si="72"/>
        <v/>
      </c>
      <c r="BA51" s="149" t="str">
        <f t="shared" si="73"/>
        <v/>
      </c>
      <c r="BB51" s="149" t="str">
        <f t="shared" si="74"/>
        <v/>
      </c>
      <c r="BC51" s="150" t="str">
        <f t="shared" si="75"/>
        <v>0 - 3</v>
      </c>
      <c r="BD51" s="151" t="str">
        <f t="shared" si="76"/>
        <v>-9,-6,-8</v>
      </c>
      <c r="BG51" s="154" t="e">
        <f>SUMIF(A34:A41,C51,B34:B41)</f>
        <v>#REF!</v>
      </c>
      <c r="BH51" s="155" t="e">
        <f>SUMIF(A34:A41,D51,B34:B41)</f>
        <v>#REF!</v>
      </c>
      <c r="BI51" s="132" t="e">
        <f>1+#REF!</f>
        <v>#REF!</v>
      </c>
      <c r="BJ51" s="156" t="e">
        <f t="shared" si="77"/>
        <v>#REF!</v>
      </c>
      <c r="BK51" s="170">
        <v>5</v>
      </c>
      <c r="BL51" s="176" t="str">
        <f t="shared" si="39"/>
        <v>2 - 4</v>
      </c>
      <c r="BM51" s="159" t="s">
        <v>87</v>
      </c>
      <c r="BN51" s="160" t="s">
        <v>95</v>
      </c>
      <c r="BO51" s="161">
        <v>6</v>
      </c>
      <c r="BP51" s="321"/>
      <c r="BQ51" s="323"/>
      <c r="BR51" s="324" t="s">
        <v>167</v>
      </c>
      <c r="BS51" s="325"/>
      <c r="BT51" s="326"/>
      <c r="BU51" s="197" t="e">
        <f>IF(BQ50=0,0,VLOOKUP(BQ50,[1]Список!$A:P,8,FALSE))</f>
        <v>#REF!</v>
      </c>
      <c r="BV51" s="327"/>
      <c r="BW51" s="388" t="str">
        <f>IF(AI42&gt;AJ42,BC42,IF(AJ42&gt;AI42,BD42," "))</f>
        <v>0 - 3</v>
      </c>
      <c r="BX51" s="363"/>
      <c r="BY51" s="363"/>
      <c r="BZ51" s="364" t="str">
        <f>IF(AI38&gt;AJ38,BC38,IF(AJ38&gt;AI38,BD38," "))</f>
        <v>0 - 3</v>
      </c>
      <c r="CA51" s="363"/>
      <c r="CB51" s="365"/>
      <c r="CC51" s="363" t="str">
        <f>IF(AI35&gt;AJ35,BC35,IF(AJ35&gt;AI35,BD35," "))</f>
        <v>0 - 3</v>
      </c>
      <c r="CD51" s="363"/>
      <c r="CE51" s="363"/>
      <c r="CF51" s="364" t="str">
        <f>IF(AI47&gt;AJ47,BC47,IF(AJ47&gt;AI47,BD47," "))</f>
        <v>1 - 3</v>
      </c>
      <c r="CG51" s="363"/>
      <c r="CH51" s="365"/>
      <c r="CI51" s="329"/>
      <c r="CJ51" s="329"/>
      <c r="CK51" s="329"/>
      <c r="CL51" s="364" t="str">
        <f>IF(AI56&lt;AJ56,AR56,IF(AJ56&lt;AI56,AS56," "))</f>
        <v>2 - 3</v>
      </c>
      <c r="CM51" s="363"/>
      <c r="CN51" s="365"/>
      <c r="CO51" s="363" t="str">
        <f>IF(AI52&lt;AJ52,AR52,IF(AJ52&lt;AI52,AS52," "))</f>
        <v>9,8,3</v>
      </c>
      <c r="CP51" s="363"/>
      <c r="CQ51" s="363"/>
      <c r="CR51" s="364" t="str">
        <f>IF(AI61&lt;AJ61,AR61,IF(AJ61&lt;AI61,AS61," "))</f>
        <v>2 - 3</v>
      </c>
      <c r="CS51" s="363"/>
      <c r="CT51" s="365"/>
      <c r="CU51" s="194"/>
      <c r="CV51" s="330"/>
      <c r="CW51" s="196"/>
      <c r="CX51" s="332"/>
    </row>
    <row r="52" spans="1:102" ht="11.1" customHeight="1" x14ac:dyDescent="0.2">
      <c r="A52" s="139">
        <v>19</v>
      </c>
      <c r="C52" s="141">
        <v>5</v>
      </c>
      <c r="D52" s="141">
        <v>7</v>
      </c>
      <c r="E52" s="142">
        <v>11</v>
      </c>
      <c r="F52" s="143">
        <v>9</v>
      </c>
      <c r="G52" s="144">
        <v>11</v>
      </c>
      <c r="H52" s="145">
        <v>8</v>
      </c>
      <c r="I52" s="142">
        <v>11</v>
      </c>
      <c r="J52" s="143">
        <v>3</v>
      </c>
      <c r="K52" s="144"/>
      <c r="L52" s="145"/>
      <c r="M52" s="142"/>
      <c r="N52" s="143"/>
      <c r="O52" s="144"/>
      <c r="P52" s="145"/>
      <c r="Q52" s="142"/>
      <c r="R52" s="143"/>
      <c r="S52" s="146">
        <f t="shared" si="40"/>
        <v>1</v>
      </c>
      <c r="T52" s="146">
        <f t="shared" si="41"/>
        <v>0</v>
      </c>
      <c r="U52" s="146">
        <f t="shared" si="42"/>
        <v>1</v>
      </c>
      <c r="V52" s="146">
        <f t="shared" si="43"/>
        <v>0</v>
      </c>
      <c r="W52" s="146">
        <f t="shared" si="44"/>
        <v>1</v>
      </c>
      <c r="X52" s="146">
        <f t="shared" si="45"/>
        <v>0</v>
      </c>
      <c r="Y52" s="146">
        <f t="shared" si="46"/>
        <v>0</v>
      </c>
      <c r="Z52" s="146">
        <f t="shared" si="47"/>
        <v>0</v>
      </c>
      <c r="AA52" s="146">
        <f t="shared" si="48"/>
        <v>0</v>
      </c>
      <c r="AB52" s="146">
        <f t="shared" si="49"/>
        <v>0</v>
      </c>
      <c r="AC52" s="146">
        <f t="shared" si="50"/>
        <v>0</v>
      </c>
      <c r="AD52" s="146">
        <f t="shared" si="51"/>
        <v>0</v>
      </c>
      <c r="AE52" s="146">
        <f t="shared" si="52"/>
        <v>0</v>
      </c>
      <c r="AF52" s="146">
        <f t="shared" si="53"/>
        <v>0</v>
      </c>
      <c r="AG52" s="147">
        <f t="shared" si="54"/>
        <v>3</v>
      </c>
      <c r="AH52" s="147">
        <f t="shared" si="54"/>
        <v>0</v>
      </c>
      <c r="AI52" s="148">
        <f t="shared" si="55"/>
        <v>2</v>
      </c>
      <c r="AJ52" s="148">
        <f t="shared" si="56"/>
        <v>1</v>
      </c>
      <c r="AK52" s="149">
        <f t="shared" si="57"/>
        <v>9</v>
      </c>
      <c r="AL52" s="149">
        <f t="shared" si="58"/>
        <v>8</v>
      </c>
      <c r="AM52" s="149">
        <f t="shared" si="59"/>
        <v>3</v>
      </c>
      <c r="AN52" s="149" t="str">
        <f t="shared" si="60"/>
        <v/>
      </c>
      <c r="AO52" s="149" t="str">
        <f t="shared" si="61"/>
        <v/>
      </c>
      <c r="AP52" s="149" t="str">
        <f t="shared" si="62"/>
        <v/>
      </c>
      <c r="AQ52" s="149" t="str">
        <f t="shared" si="63"/>
        <v/>
      </c>
      <c r="AR52" s="150" t="str">
        <f t="shared" si="64"/>
        <v>3 - 0</v>
      </c>
      <c r="AS52" s="151" t="str">
        <f t="shared" si="65"/>
        <v>9,8,3</v>
      </c>
      <c r="AT52" s="152">
        <f t="shared" si="66"/>
        <v>1</v>
      </c>
      <c r="AU52" s="152">
        <f t="shared" si="67"/>
        <v>2</v>
      </c>
      <c r="AV52" s="149">
        <f t="shared" si="68"/>
        <v>-9</v>
      </c>
      <c r="AW52" s="149">
        <f t="shared" si="69"/>
        <v>-8</v>
      </c>
      <c r="AX52" s="149">
        <f t="shared" si="70"/>
        <v>-3</v>
      </c>
      <c r="AY52" s="149" t="str">
        <f t="shared" si="71"/>
        <v/>
      </c>
      <c r="AZ52" s="149" t="str">
        <f t="shared" si="72"/>
        <v/>
      </c>
      <c r="BA52" s="149" t="str">
        <f t="shared" si="73"/>
        <v/>
      </c>
      <c r="BB52" s="149" t="str">
        <f t="shared" si="74"/>
        <v/>
      </c>
      <c r="BC52" s="150" t="str">
        <f t="shared" si="75"/>
        <v>0 - 3</v>
      </c>
      <c r="BD52" s="151" t="str">
        <f t="shared" si="76"/>
        <v>-9,-8,-3</v>
      </c>
      <c r="BG52" s="154" t="e">
        <f>SUMIF(A34:A41,C52,B34:B41)</f>
        <v>#REF!</v>
      </c>
      <c r="BH52" s="155" t="e">
        <f>SUMIF(A34:A41,D52,B34:B41)</f>
        <v>#REF!</v>
      </c>
      <c r="BI52" s="132" t="e">
        <f>1+#REF!</f>
        <v>#REF!</v>
      </c>
      <c r="BJ52" s="156" t="e">
        <f t="shared" si="77"/>
        <v>#REF!</v>
      </c>
      <c r="BK52" s="170">
        <v>5</v>
      </c>
      <c r="BL52" s="176" t="str">
        <f t="shared" si="39"/>
        <v>5 - 7</v>
      </c>
      <c r="BM52" s="159" t="s">
        <v>87</v>
      </c>
      <c r="BN52" s="160" t="s">
        <v>95</v>
      </c>
      <c r="BO52" s="161">
        <v>5</v>
      </c>
      <c r="BP52" s="384">
        <v>6</v>
      </c>
      <c r="BQ52" s="386" t="e">
        <f>B39</f>
        <v>#REF!</v>
      </c>
      <c r="BR52" s="370" t="s">
        <v>113</v>
      </c>
      <c r="BS52" s="371"/>
      <c r="BT52" s="372"/>
      <c r="BU52" s="201" t="e">
        <f>IF(BQ52=0,0,VLOOKUP(BQ52,[1]Список!$A:P,7,FALSE))</f>
        <v>#REF!</v>
      </c>
      <c r="BV52" s="373" t="e">
        <f>IF(BQ52=0,0,VLOOKUP(BQ52,[1]Список!$A:$P,6,FALSE))</f>
        <v>#REF!</v>
      </c>
      <c r="BW52" s="208"/>
      <c r="BX52" s="203">
        <f>IF(AG39&lt;AH39,AT39,IF(AH39&lt;AG39,AT39," "))</f>
        <v>1</v>
      </c>
      <c r="BY52" s="204"/>
      <c r="BZ52" s="205"/>
      <c r="CA52" s="203">
        <f>IF(AG34&lt;AH34,AT34,IF(AH34&lt;AG34,AT34," "))</f>
        <v>1</v>
      </c>
      <c r="CB52" s="206"/>
      <c r="CC52" s="204"/>
      <c r="CD52" s="203">
        <f>IF(AG49&lt;AH49,AT49,IF(AH49&lt;AG49,AT49," "))</f>
        <v>1</v>
      </c>
      <c r="CE52" s="204"/>
      <c r="CF52" s="205"/>
      <c r="CG52" s="203">
        <f>IF(AG44&lt;AH44,AT44,IF(AH44&lt;AG44,AT44," "))</f>
        <v>2</v>
      </c>
      <c r="CH52" s="206"/>
      <c r="CI52" s="204"/>
      <c r="CJ52" s="203">
        <f>IF(AG56&lt;AH56,AT56,IF(AH56&lt;AG56,AT56," "))</f>
        <v>2</v>
      </c>
      <c r="CK52" s="204"/>
      <c r="CL52" s="375"/>
      <c r="CM52" s="376"/>
      <c r="CN52" s="377"/>
      <c r="CO52" s="204"/>
      <c r="CP52" s="203">
        <f>IF(AG60&lt;AH60,AI60,IF(AH60&lt;AG60,AI60," "))</f>
        <v>1</v>
      </c>
      <c r="CQ52" s="204"/>
      <c r="CR52" s="205"/>
      <c r="CS52" s="203">
        <f>IF(AG53&lt;AH53,AI53,IF(AH53&lt;AG53,AI53," "))</f>
        <v>1</v>
      </c>
      <c r="CT52" s="206"/>
      <c r="CU52" s="209"/>
      <c r="CV52" s="351">
        <f>BE44</f>
        <v>9</v>
      </c>
      <c r="CW52" s="236"/>
      <c r="CX52" s="355">
        <v>6</v>
      </c>
    </row>
    <row r="53" spans="1:102" ht="11.1" customHeight="1" x14ac:dyDescent="0.2">
      <c r="A53" s="139">
        <v>20</v>
      </c>
      <c r="C53" s="141">
        <v>6</v>
      </c>
      <c r="D53" s="141">
        <v>8</v>
      </c>
      <c r="E53" s="142">
        <v>4</v>
      </c>
      <c r="F53" s="143">
        <v>11</v>
      </c>
      <c r="G53" s="144">
        <v>10</v>
      </c>
      <c r="H53" s="145">
        <v>12</v>
      </c>
      <c r="I53" s="142">
        <v>9</v>
      </c>
      <c r="J53" s="143">
        <v>11</v>
      </c>
      <c r="K53" s="144"/>
      <c r="L53" s="145"/>
      <c r="M53" s="142"/>
      <c r="N53" s="143"/>
      <c r="O53" s="144"/>
      <c r="P53" s="145"/>
      <c r="Q53" s="142"/>
      <c r="R53" s="143"/>
      <c r="S53" s="146">
        <f t="shared" si="40"/>
        <v>0</v>
      </c>
      <c r="T53" s="146">
        <f t="shared" si="41"/>
        <v>1</v>
      </c>
      <c r="U53" s="146">
        <f t="shared" si="42"/>
        <v>0</v>
      </c>
      <c r="V53" s="146">
        <f t="shared" si="43"/>
        <v>1</v>
      </c>
      <c r="W53" s="146">
        <f t="shared" si="44"/>
        <v>0</v>
      </c>
      <c r="X53" s="146">
        <f t="shared" si="45"/>
        <v>1</v>
      </c>
      <c r="Y53" s="146">
        <f t="shared" si="46"/>
        <v>0</v>
      </c>
      <c r="Z53" s="146">
        <f t="shared" si="47"/>
        <v>0</v>
      </c>
      <c r="AA53" s="146">
        <f t="shared" si="48"/>
        <v>0</v>
      </c>
      <c r="AB53" s="146">
        <f t="shared" si="49"/>
        <v>0</v>
      </c>
      <c r="AC53" s="146">
        <f t="shared" si="50"/>
        <v>0</v>
      </c>
      <c r="AD53" s="146">
        <f t="shared" si="51"/>
        <v>0</v>
      </c>
      <c r="AE53" s="146">
        <f t="shared" si="52"/>
        <v>0</v>
      </c>
      <c r="AF53" s="146">
        <f t="shared" si="53"/>
        <v>0</v>
      </c>
      <c r="AG53" s="147">
        <f t="shared" si="54"/>
        <v>0</v>
      </c>
      <c r="AH53" s="147">
        <f t="shared" si="54"/>
        <v>3</v>
      </c>
      <c r="AI53" s="148">
        <f t="shared" si="55"/>
        <v>1</v>
      </c>
      <c r="AJ53" s="148">
        <f t="shared" si="56"/>
        <v>2</v>
      </c>
      <c r="AK53" s="149">
        <f t="shared" si="57"/>
        <v>-4</v>
      </c>
      <c r="AL53" s="149">
        <f t="shared" si="58"/>
        <v>-10</v>
      </c>
      <c r="AM53" s="149">
        <f t="shared" si="59"/>
        <v>-9</v>
      </c>
      <c r="AN53" s="149" t="str">
        <f t="shared" si="60"/>
        <v/>
      </c>
      <c r="AO53" s="149" t="str">
        <f t="shared" si="61"/>
        <v/>
      </c>
      <c r="AP53" s="149" t="str">
        <f t="shared" si="62"/>
        <v/>
      </c>
      <c r="AQ53" s="149" t="str">
        <f t="shared" si="63"/>
        <v/>
      </c>
      <c r="AR53" s="150" t="str">
        <f t="shared" si="64"/>
        <v>0 - 3</v>
      </c>
      <c r="AS53" s="151" t="str">
        <f t="shared" si="65"/>
        <v>-4,-10,-9</v>
      </c>
      <c r="AT53" s="152">
        <f t="shared" si="66"/>
        <v>2</v>
      </c>
      <c r="AU53" s="152">
        <f t="shared" si="67"/>
        <v>1</v>
      </c>
      <c r="AV53" s="149">
        <f t="shared" si="68"/>
        <v>4</v>
      </c>
      <c r="AW53" s="149">
        <f t="shared" si="69"/>
        <v>10</v>
      </c>
      <c r="AX53" s="149">
        <f t="shared" si="70"/>
        <v>9</v>
      </c>
      <c r="AY53" s="149" t="str">
        <f t="shared" si="71"/>
        <v/>
      </c>
      <c r="AZ53" s="149" t="str">
        <f t="shared" si="72"/>
        <v/>
      </c>
      <c r="BA53" s="149" t="str">
        <f t="shared" si="73"/>
        <v/>
      </c>
      <c r="BB53" s="149" t="str">
        <f t="shared" si="74"/>
        <v/>
      </c>
      <c r="BC53" s="150" t="str">
        <f t="shared" si="75"/>
        <v>3 - 0</v>
      </c>
      <c r="BD53" s="151" t="str">
        <f t="shared" si="76"/>
        <v>4,10,9</v>
      </c>
      <c r="BG53" s="154" t="e">
        <f>SUMIF(A34:A41,C53,B34:B41)</f>
        <v>#REF!</v>
      </c>
      <c r="BH53" s="155" t="e">
        <f>SUMIF(A34:A41,D53,B34:B41)</f>
        <v>#REF!</v>
      </c>
      <c r="BI53" s="132" t="e">
        <f>1+#REF!</f>
        <v>#REF!</v>
      </c>
      <c r="BJ53" s="156" t="e">
        <f t="shared" si="77"/>
        <v>#REF!</v>
      </c>
      <c r="BK53" s="170">
        <v>5</v>
      </c>
      <c r="BL53" s="176" t="str">
        <f t="shared" si="39"/>
        <v>6 - 8</v>
      </c>
      <c r="BM53" s="159" t="s">
        <v>87</v>
      </c>
      <c r="BN53" s="160" t="s">
        <v>95</v>
      </c>
      <c r="BO53" s="161">
        <v>8</v>
      </c>
      <c r="BP53" s="385"/>
      <c r="BQ53" s="387"/>
      <c r="BR53" s="357" t="s">
        <v>166</v>
      </c>
      <c r="BS53" s="358"/>
      <c r="BT53" s="359"/>
      <c r="BU53" s="180" t="e">
        <f>IF(BQ52=0,0,VLOOKUP(BQ52,[1]Список!$A:P,8,FALSE))</f>
        <v>#REF!</v>
      </c>
      <c r="BV53" s="374"/>
      <c r="BW53" s="383" t="str">
        <f>IF(AI39&gt;AJ39,BC39,IF(AJ39&gt;AI39,BD39," "))</f>
        <v>0 - 3</v>
      </c>
      <c r="BX53" s="360"/>
      <c r="BY53" s="360"/>
      <c r="BZ53" s="361" t="str">
        <f>IF(AI34&gt;AJ34,BC34,IF(AJ34&gt;AI34,BD34," "))</f>
        <v>1 - 3</v>
      </c>
      <c r="CA53" s="360"/>
      <c r="CB53" s="362"/>
      <c r="CC53" s="360" t="str">
        <f>IF(AI49&gt;AJ49,BC49,IF(AJ49&gt;AI49,BD49," "))</f>
        <v>2 - 3</v>
      </c>
      <c r="CD53" s="360"/>
      <c r="CE53" s="360"/>
      <c r="CF53" s="361" t="str">
        <f>IF(AI44&gt;AJ44,BC44,IF(AJ44&gt;AI44,BD44," "))</f>
        <v>4,6,7</v>
      </c>
      <c r="CG53" s="360"/>
      <c r="CH53" s="362"/>
      <c r="CI53" s="360" t="str">
        <f>IF(AI56&gt;AJ56,BC56,IF(AJ56&gt;AI56,BD56," "))</f>
        <v>7,-8,13,-8,5</v>
      </c>
      <c r="CJ53" s="360"/>
      <c r="CK53" s="360"/>
      <c r="CL53" s="378"/>
      <c r="CM53" s="379"/>
      <c r="CN53" s="380"/>
      <c r="CO53" s="360" t="str">
        <f>IF(AI60&lt;AJ60,AR60,IF(AJ60&lt;AI60,AS60," "))</f>
        <v>0 - 3</v>
      </c>
      <c r="CP53" s="360"/>
      <c r="CQ53" s="360"/>
      <c r="CR53" s="361" t="str">
        <f>IF(AI53&lt;AJ53,AR53,IF(AJ53&lt;AI53,AS53," "))</f>
        <v>0 - 3</v>
      </c>
      <c r="CS53" s="360"/>
      <c r="CT53" s="362"/>
      <c r="CU53" s="195"/>
      <c r="CV53" s="352"/>
      <c r="CW53" s="237"/>
      <c r="CX53" s="356"/>
    </row>
    <row r="54" spans="1:102" ht="11.1" customHeight="1" x14ac:dyDescent="0.2">
      <c r="A54" s="139">
        <v>21</v>
      </c>
      <c r="C54" s="141">
        <v>1</v>
      </c>
      <c r="D54" s="141">
        <v>2</v>
      </c>
      <c r="E54" s="142">
        <v>11</v>
      </c>
      <c r="F54" s="143">
        <v>7</v>
      </c>
      <c r="G54" s="144">
        <v>11</v>
      </c>
      <c r="H54" s="145">
        <v>5</v>
      </c>
      <c r="I54" s="142">
        <v>11</v>
      </c>
      <c r="J54" s="143">
        <v>7</v>
      </c>
      <c r="K54" s="144"/>
      <c r="L54" s="145"/>
      <c r="M54" s="142"/>
      <c r="N54" s="143"/>
      <c r="O54" s="144"/>
      <c r="P54" s="145"/>
      <c r="Q54" s="142"/>
      <c r="R54" s="143"/>
      <c r="S54" s="146">
        <f t="shared" si="40"/>
        <v>1</v>
      </c>
      <c r="T54" s="146">
        <f t="shared" si="41"/>
        <v>0</v>
      </c>
      <c r="U54" s="146">
        <f t="shared" si="42"/>
        <v>1</v>
      </c>
      <c r="V54" s="146">
        <f t="shared" si="43"/>
        <v>0</v>
      </c>
      <c r="W54" s="146">
        <f t="shared" si="44"/>
        <v>1</v>
      </c>
      <c r="X54" s="146">
        <f t="shared" si="45"/>
        <v>0</v>
      </c>
      <c r="Y54" s="146">
        <f t="shared" si="46"/>
        <v>0</v>
      </c>
      <c r="Z54" s="146">
        <f t="shared" si="47"/>
        <v>0</v>
      </c>
      <c r="AA54" s="146">
        <f t="shared" si="48"/>
        <v>0</v>
      </c>
      <c r="AB54" s="146">
        <f t="shared" si="49"/>
        <v>0</v>
      </c>
      <c r="AC54" s="146">
        <f t="shared" si="50"/>
        <v>0</v>
      </c>
      <c r="AD54" s="146">
        <f t="shared" si="51"/>
        <v>0</v>
      </c>
      <c r="AE54" s="146">
        <f t="shared" si="52"/>
        <v>0</v>
      </c>
      <c r="AF54" s="146">
        <f t="shared" si="53"/>
        <v>0</v>
      </c>
      <c r="AG54" s="147">
        <f t="shared" si="54"/>
        <v>3</v>
      </c>
      <c r="AH54" s="147">
        <f t="shared" si="54"/>
        <v>0</v>
      </c>
      <c r="AI54" s="148">
        <f t="shared" si="55"/>
        <v>2</v>
      </c>
      <c r="AJ54" s="148">
        <f t="shared" si="56"/>
        <v>1</v>
      </c>
      <c r="AK54" s="149">
        <f t="shared" si="57"/>
        <v>7</v>
      </c>
      <c r="AL54" s="149">
        <f t="shared" si="58"/>
        <v>5</v>
      </c>
      <c r="AM54" s="149">
        <f t="shared" si="59"/>
        <v>7</v>
      </c>
      <c r="AN54" s="149" t="str">
        <f t="shared" si="60"/>
        <v/>
      </c>
      <c r="AO54" s="149" t="str">
        <f t="shared" si="61"/>
        <v/>
      </c>
      <c r="AP54" s="149" t="str">
        <f t="shared" si="62"/>
        <v/>
      </c>
      <c r="AQ54" s="149" t="str">
        <f t="shared" si="63"/>
        <v/>
      </c>
      <c r="AR54" s="150" t="str">
        <f t="shared" si="64"/>
        <v>3 - 0</v>
      </c>
      <c r="AS54" s="151" t="str">
        <f t="shared" si="65"/>
        <v>7,5,7</v>
      </c>
      <c r="AT54" s="152">
        <f t="shared" si="66"/>
        <v>1</v>
      </c>
      <c r="AU54" s="152">
        <f t="shared" si="67"/>
        <v>2</v>
      </c>
      <c r="AV54" s="149">
        <f t="shared" si="68"/>
        <v>-7</v>
      </c>
      <c r="AW54" s="149">
        <f t="shared" si="69"/>
        <v>-5</v>
      </c>
      <c r="AX54" s="149">
        <f t="shared" si="70"/>
        <v>-7</v>
      </c>
      <c r="AY54" s="149" t="str">
        <f t="shared" si="71"/>
        <v/>
      </c>
      <c r="AZ54" s="149" t="str">
        <f t="shared" si="72"/>
        <v/>
      </c>
      <c r="BA54" s="149" t="str">
        <f t="shared" si="73"/>
        <v/>
      </c>
      <c r="BB54" s="149" t="str">
        <f t="shared" si="74"/>
        <v/>
      </c>
      <c r="BC54" s="150" t="str">
        <f t="shared" si="75"/>
        <v>0 - 3</v>
      </c>
      <c r="BD54" s="151" t="str">
        <f t="shared" si="76"/>
        <v>-7,-5,-7</v>
      </c>
      <c r="BG54" s="154" t="e">
        <f>SUMIF(A34:A41,C54,B34:B41)</f>
        <v>#REF!</v>
      </c>
      <c r="BH54" s="155" t="e">
        <f>SUMIF(A34:A41,D54,B34:B41)</f>
        <v>#REF!</v>
      </c>
      <c r="BI54" s="132" t="e">
        <f>1+#REF!</f>
        <v>#REF!</v>
      </c>
      <c r="BJ54" s="156" t="e">
        <f t="shared" si="77"/>
        <v>#REF!</v>
      </c>
      <c r="BK54" s="170">
        <v>6</v>
      </c>
      <c r="BL54" s="175" t="str">
        <f t="shared" si="39"/>
        <v>1 - 2</v>
      </c>
      <c r="BM54" s="177" t="s">
        <v>90</v>
      </c>
      <c r="BN54" s="166" t="s">
        <v>96</v>
      </c>
      <c r="BO54" s="167">
        <v>2</v>
      </c>
      <c r="BP54" s="320">
        <v>7</v>
      </c>
      <c r="BQ54" s="322" t="e">
        <f>B40</f>
        <v>#REF!</v>
      </c>
      <c r="BR54" s="324" t="s">
        <v>114</v>
      </c>
      <c r="BS54" s="325"/>
      <c r="BT54" s="326"/>
      <c r="BU54" s="197" t="e">
        <f>IF(BQ54=0,0,VLOOKUP(BQ54,[1]Список!$A:P,7,FALSE))</f>
        <v>#REF!</v>
      </c>
      <c r="BV54" s="327" t="e">
        <f>IF(BQ54=0,0,VLOOKUP(BQ54,[1]Список!$A:$P,6,FALSE))</f>
        <v>#REF!</v>
      </c>
      <c r="BW54" s="178"/>
      <c r="BX54" s="173">
        <f>IF(AG36&lt;AH36,AT36,IF(AH36&lt;AG36,AT36," "))</f>
        <v>1</v>
      </c>
      <c r="BY54" s="179"/>
      <c r="BZ54" s="191"/>
      <c r="CA54" s="173">
        <f>IF(AG48&lt;AH48,AT48,IF(AH48&lt;AG48,AT48," "))</f>
        <v>1</v>
      </c>
      <c r="CB54" s="192"/>
      <c r="CC54" s="179"/>
      <c r="CD54" s="173">
        <f>IF(AG45&lt;AH45,AT45,IF(AH45&lt;AG45,AT45," "))</f>
        <v>2</v>
      </c>
      <c r="CE54" s="179"/>
      <c r="CF54" s="191"/>
      <c r="CG54" s="173">
        <f>IF(AG41&lt;AH41,AT41,IF(AH41&lt;AG41,AT41," "))</f>
        <v>2</v>
      </c>
      <c r="CH54" s="192"/>
      <c r="CI54" s="179"/>
      <c r="CJ54" s="173">
        <f>IF(AG52&lt;AH52,AT52,IF(AH52&lt;AG52,AT52," "))</f>
        <v>1</v>
      </c>
      <c r="CK54" s="179"/>
      <c r="CL54" s="191"/>
      <c r="CM54" s="173">
        <f>IF(AG60&lt;AH60,AT60,IF(AH60&lt;AG60,AT60," "))</f>
        <v>2</v>
      </c>
      <c r="CN54" s="192"/>
      <c r="CO54" s="329"/>
      <c r="CP54" s="329"/>
      <c r="CQ54" s="329"/>
      <c r="CR54" s="191"/>
      <c r="CS54" s="173">
        <f>IF(AG57&lt;AH57,AI57,IF(AH57&lt;AG57,AI57," "))</f>
        <v>2</v>
      </c>
      <c r="CT54" s="192"/>
      <c r="CU54" s="194"/>
      <c r="CV54" s="330">
        <f>BE46</f>
        <v>11</v>
      </c>
      <c r="CW54" s="196"/>
      <c r="CX54" s="332">
        <f>IF(BF47="",BF46,BF47)</f>
        <v>3</v>
      </c>
    </row>
    <row r="55" spans="1:102" ht="11.1" customHeight="1" x14ac:dyDescent="0.2">
      <c r="A55" s="139">
        <v>22</v>
      </c>
      <c r="C55" s="141">
        <v>3</v>
      </c>
      <c r="D55" s="141">
        <v>4</v>
      </c>
      <c r="E55" s="142">
        <v>11</v>
      </c>
      <c r="F55" s="143">
        <v>13</v>
      </c>
      <c r="G55" s="144">
        <v>11</v>
      </c>
      <c r="H55" s="145">
        <v>9</v>
      </c>
      <c r="I55" s="142">
        <v>11</v>
      </c>
      <c r="J55" s="143">
        <v>3</v>
      </c>
      <c r="K55" s="144">
        <v>11</v>
      </c>
      <c r="L55" s="145">
        <v>6</v>
      </c>
      <c r="M55" s="142"/>
      <c r="N55" s="143"/>
      <c r="O55" s="144"/>
      <c r="P55" s="145"/>
      <c r="Q55" s="142"/>
      <c r="R55" s="143"/>
      <c r="S55" s="146">
        <f t="shared" si="40"/>
        <v>0</v>
      </c>
      <c r="T55" s="146">
        <f t="shared" si="41"/>
        <v>1</v>
      </c>
      <c r="U55" s="146">
        <f t="shared" si="42"/>
        <v>1</v>
      </c>
      <c r="V55" s="146">
        <f t="shared" si="43"/>
        <v>0</v>
      </c>
      <c r="W55" s="146">
        <f t="shared" si="44"/>
        <v>1</v>
      </c>
      <c r="X55" s="146">
        <f t="shared" si="45"/>
        <v>0</v>
      </c>
      <c r="Y55" s="146">
        <f t="shared" si="46"/>
        <v>1</v>
      </c>
      <c r="Z55" s="146">
        <f t="shared" si="47"/>
        <v>0</v>
      </c>
      <c r="AA55" s="146">
        <f t="shared" si="48"/>
        <v>0</v>
      </c>
      <c r="AB55" s="146">
        <f t="shared" si="49"/>
        <v>0</v>
      </c>
      <c r="AC55" s="146">
        <f t="shared" si="50"/>
        <v>0</v>
      </c>
      <c r="AD55" s="146">
        <f t="shared" si="51"/>
        <v>0</v>
      </c>
      <c r="AE55" s="146">
        <f t="shared" si="52"/>
        <v>0</v>
      </c>
      <c r="AF55" s="146">
        <f t="shared" si="53"/>
        <v>0</v>
      </c>
      <c r="AG55" s="147">
        <f t="shared" si="54"/>
        <v>3</v>
      </c>
      <c r="AH55" s="147">
        <f t="shared" si="54"/>
        <v>1</v>
      </c>
      <c r="AI55" s="148">
        <f t="shared" si="55"/>
        <v>2</v>
      </c>
      <c r="AJ55" s="148">
        <f t="shared" si="56"/>
        <v>1</v>
      </c>
      <c r="AK55" s="149">
        <f t="shared" si="57"/>
        <v>-11</v>
      </c>
      <c r="AL55" s="149">
        <f t="shared" si="58"/>
        <v>9</v>
      </c>
      <c r="AM55" s="149">
        <f t="shared" si="59"/>
        <v>3</v>
      </c>
      <c r="AN55" s="149">
        <f t="shared" si="60"/>
        <v>6</v>
      </c>
      <c r="AO55" s="149" t="str">
        <f t="shared" si="61"/>
        <v/>
      </c>
      <c r="AP55" s="149" t="str">
        <f t="shared" si="62"/>
        <v/>
      </c>
      <c r="AQ55" s="149" t="str">
        <f t="shared" si="63"/>
        <v/>
      </c>
      <c r="AR55" s="150" t="str">
        <f t="shared" si="64"/>
        <v>3 - 1</v>
      </c>
      <c r="AS55" s="151" t="str">
        <f t="shared" si="65"/>
        <v>-11,9,3,6</v>
      </c>
      <c r="AT55" s="152">
        <f t="shared" si="66"/>
        <v>1</v>
      </c>
      <c r="AU55" s="152">
        <f t="shared" si="67"/>
        <v>2</v>
      </c>
      <c r="AV55" s="149">
        <f t="shared" si="68"/>
        <v>11</v>
      </c>
      <c r="AW55" s="149">
        <f t="shared" si="69"/>
        <v>-9</v>
      </c>
      <c r="AX55" s="149">
        <f t="shared" si="70"/>
        <v>-3</v>
      </c>
      <c r="AY55" s="149">
        <f t="shared" si="71"/>
        <v>-6</v>
      </c>
      <c r="AZ55" s="149" t="str">
        <f t="shared" si="72"/>
        <v/>
      </c>
      <c r="BA55" s="149" t="str">
        <f t="shared" si="73"/>
        <v/>
      </c>
      <c r="BB55" s="149" t="str">
        <f t="shared" si="74"/>
        <v/>
      </c>
      <c r="BC55" s="150" t="str">
        <f t="shared" si="75"/>
        <v>1 - 3</v>
      </c>
      <c r="BD55" s="151" t="str">
        <f t="shared" si="76"/>
        <v>11,-9,-3,-6</v>
      </c>
      <c r="BG55" s="154" t="e">
        <f>SUMIF(A34:A41,C55,B34:B41)</f>
        <v>#REF!</v>
      </c>
      <c r="BH55" s="155" t="e">
        <f>SUMIF(A34:A41,D55,B34:B41)</f>
        <v>#REF!</v>
      </c>
      <c r="BI55" s="132" t="e">
        <f>1+#REF!</f>
        <v>#REF!</v>
      </c>
      <c r="BJ55" s="156" t="e">
        <f t="shared" si="77"/>
        <v>#REF!</v>
      </c>
      <c r="BK55" s="170">
        <v>6</v>
      </c>
      <c r="BL55" s="175" t="str">
        <f t="shared" si="39"/>
        <v>3 - 4</v>
      </c>
      <c r="BM55" s="177" t="s">
        <v>90</v>
      </c>
      <c r="BN55" s="166" t="s">
        <v>96</v>
      </c>
      <c r="BO55" s="167">
        <v>3</v>
      </c>
      <c r="BP55" s="321"/>
      <c r="BQ55" s="323"/>
      <c r="BR55" s="324" t="s">
        <v>165</v>
      </c>
      <c r="BS55" s="325"/>
      <c r="BT55" s="326"/>
      <c r="BU55" s="197" t="e">
        <f>IF(BQ54=0,0,VLOOKUP(BQ54,[1]Список!$A:P,8,FALSE))</f>
        <v>#REF!</v>
      </c>
      <c r="BV55" s="327"/>
      <c r="BW55" s="388" t="str">
        <f>IF(AI36&gt;AJ36,BC36,IF(AJ36&gt;AI36,BD36," "))</f>
        <v>0 - 3</v>
      </c>
      <c r="BX55" s="363"/>
      <c r="BY55" s="363"/>
      <c r="BZ55" s="364" t="str">
        <f>IF(AI48&gt;AJ48,BC48,IF(AJ48&gt;AI48,BD48," "))</f>
        <v>1 - 3</v>
      </c>
      <c r="CA55" s="363"/>
      <c r="CB55" s="365"/>
      <c r="CC55" s="363" t="str">
        <f>IF(AI45&gt;AJ45,BC45,IF(AJ45&gt;AI45,BD45," "))</f>
        <v>9,-5,8,8</v>
      </c>
      <c r="CD55" s="363"/>
      <c r="CE55" s="363"/>
      <c r="CF55" s="364" t="str">
        <f>IF(AI41&gt;AJ41,BC41,IF(AJ41&gt;AI41,BD41," "))</f>
        <v>-7,3,1,5</v>
      </c>
      <c r="CG55" s="363"/>
      <c r="CH55" s="365"/>
      <c r="CI55" s="363" t="str">
        <f>IF(AI52&gt;AJ52,BC52,IF(AJ52&gt;AI52,BD52," "))</f>
        <v>0 - 3</v>
      </c>
      <c r="CJ55" s="363"/>
      <c r="CK55" s="363"/>
      <c r="CL55" s="364" t="str">
        <f>IF(AI60&gt;AJ60,BC60,IF(AJ60&gt;AI60,BD60," "))</f>
        <v>6,9,9</v>
      </c>
      <c r="CM55" s="363"/>
      <c r="CN55" s="365"/>
      <c r="CO55" s="329"/>
      <c r="CP55" s="329"/>
      <c r="CQ55" s="329"/>
      <c r="CR55" s="364" t="str">
        <f>IF(AI57&lt;AJ57,AR57,IF(AJ57&lt;AI57,AS57," "))</f>
        <v>4,-6,6,8</v>
      </c>
      <c r="CS55" s="363"/>
      <c r="CT55" s="365"/>
      <c r="CU55" s="194"/>
      <c r="CV55" s="330"/>
      <c r="CW55" s="196"/>
      <c r="CX55" s="332"/>
    </row>
    <row r="56" spans="1:102" ht="11.1" customHeight="1" x14ac:dyDescent="0.2">
      <c r="A56" s="139">
        <v>23</v>
      </c>
      <c r="C56" s="141">
        <v>5</v>
      </c>
      <c r="D56" s="141">
        <v>6</v>
      </c>
      <c r="E56" s="142">
        <v>7</v>
      </c>
      <c r="F56" s="143">
        <v>11</v>
      </c>
      <c r="G56" s="144">
        <v>11</v>
      </c>
      <c r="H56" s="145">
        <v>8</v>
      </c>
      <c r="I56" s="142">
        <v>13</v>
      </c>
      <c r="J56" s="143">
        <v>15</v>
      </c>
      <c r="K56" s="144">
        <v>11</v>
      </c>
      <c r="L56" s="145">
        <v>8</v>
      </c>
      <c r="M56" s="142">
        <v>5</v>
      </c>
      <c r="N56" s="143">
        <v>11</v>
      </c>
      <c r="O56" s="144"/>
      <c r="P56" s="145"/>
      <c r="Q56" s="142"/>
      <c r="R56" s="143"/>
      <c r="S56" s="146">
        <f t="shared" si="40"/>
        <v>0</v>
      </c>
      <c r="T56" s="146">
        <f t="shared" si="41"/>
        <v>1</v>
      </c>
      <c r="U56" s="146">
        <f t="shared" si="42"/>
        <v>1</v>
      </c>
      <c r="V56" s="146">
        <f t="shared" si="43"/>
        <v>0</v>
      </c>
      <c r="W56" s="146">
        <f t="shared" si="44"/>
        <v>0</v>
      </c>
      <c r="X56" s="146">
        <f t="shared" si="45"/>
        <v>1</v>
      </c>
      <c r="Y56" s="146">
        <f t="shared" si="46"/>
        <v>1</v>
      </c>
      <c r="Z56" s="146">
        <f t="shared" si="47"/>
        <v>0</v>
      </c>
      <c r="AA56" s="146">
        <f t="shared" si="48"/>
        <v>0</v>
      </c>
      <c r="AB56" s="146">
        <f t="shared" si="49"/>
        <v>1</v>
      </c>
      <c r="AC56" s="146">
        <f t="shared" si="50"/>
        <v>0</v>
      </c>
      <c r="AD56" s="146">
        <f t="shared" si="51"/>
        <v>0</v>
      </c>
      <c r="AE56" s="146">
        <f t="shared" si="52"/>
        <v>0</v>
      </c>
      <c r="AF56" s="146">
        <f t="shared" si="53"/>
        <v>0</v>
      </c>
      <c r="AG56" s="147">
        <f t="shared" si="54"/>
        <v>2</v>
      </c>
      <c r="AH56" s="147">
        <f t="shared" si="54"/>
        <v>3</v>
      </c>
      <c r="AI56" s="148">
        <f t="shared" si="55"/>
        <v>1</v>
      </c>
      <c r="AJ56" s="148">
        <f t="shared" si="56"/>
        <v>2</v>
      </c>
      <c r="AK56" s="149">
        <f t="shared" si="57"/>
        <v>-7</v>
      </c>
      <c r="AL56" s="149">
        <f t="shared" si="58"/>
        <v>8</v>
      </c>
      <c r="AM56" s="149">
        <f t="shared" si="59"/>
        <v>-13</v>
      </c>
      <c r="AN56" s="149">
        <f t="shared" si="60"/>
        <v>8</v>
      </c>
      <c r="AO56" s="149">
        <f t="shared" si="61"/>
        <v>-5</v>
      </c>
      <c r="AP56" s="149" t="str">
        <f t="shared" si="62"/>
        <v/>
      </c>
      <c r="AQ56" s="149" t="str">
        <f t="shared" si="63"/>
        <v/>
      </c>
      <c r="AR56" s="150" t="str">
        <f t="shared" si="64"/>
        <v>2 - 3</v>
      </c>
      <c r="AS56" s="151" t="str">
        <f t="shared" si="65"/>
        <v>-7,8,-13,8,-5</v>
      </c>
      <c r="AT56" s="152">
        <f t="shared" si="66"/>
        <v>2</v>
      </c>
      <c r="AU56" s="152">
        <f t="shared" si="67"/>
        <v>1</v>
      </c>
      <c r="AV56" s="149">
        <f t="shared" si="68"/>
        <v>7</v>
      </c>
      <c r="AW56" s="149">
        <f t="shared" si="69"/>
        <v>-8</v>
      </c>
      <c r="AX56" s="149">
        <f t="shared" si="70"/>
        <v>13</v>
      </c>
      <c r="AY56" s="149">
        <f t="shared" si="71"/>
        <v>-8</v>
      </c>
      <c r="AZ56" s="149">
        <f t="shared" si="72"/>
        <v>5</v>
      </c>
      <c r="BA56" s="149" t="str">
        <f t="shared" si="73"/>
        <v/>
      </c>
      <c r="BB56" s="149" t="str">
        <f t="shared" si="74"/>
        <v/>
      </c>
      <c r="BC56" s="150" t="str">
        <f t="shared" si="75"/>
        <v>3 - 2</v>
      </c>
      <c r="BD56" s="151" t="str">
        <f t="shared" si="76"/>
        <v>7,-8,13,-8,5</v>
      </c>
      <c r="BG56" s="154" t="e">
        <f>SUMIF(A34:A41,C56,B34:B41)</f>
        <v>#REF!</v>
      </c>
      <c r="BH56" s="155" t="e">
        <f>SUMIF(A34:A41,D56,B34:B41)</f>
        <v>#REF!</v>
      </c>
      <c r="BI56" s="132" t="e">
        <f>1+#REF!</f>
        <v>#REF!</v>
      </c>
      <c r="BJ56" s="156" t="e">
        <f t="shared" si="77"/>
        <v>#REF!</v>
      </c>
      <c r="BK56" s="170">
        <v>6</v>
      </c>
      <c r="BL56" s="175" t="str">
        <f t="shared" si="39"/>
        <v>5 - 6</v>
      </c>
      <c r="BM56" s="177" t="s">
        <v>90</v>
      </c>
      <c r="BN56" s="166" t="s">
        <v>96</v>
      </c>
      <c r="BO56" s="167">
        <v>1</v>
      </c>
      <c r="BP56" s="384">
        <v>8</v>
      </c>
      <c r="BQ56" s="386" t="e">
        <f>B41</f>
        <v>#REF!</v>
      </c>
      <c r="BR56" s="370" t="s">
        <v>115</v>
      </c>
      <c r="BS56" s="371"/>
      <c r="BT56" s="372"/>
      <c r="BU56" s="201" t="e">
        <f>IF(BQ56=0,0,VLOOKUP(BQ56,[1]Список!$A:P,7,FALSE))</f>
        <v>#REF!</v>
      </c>
      <c r="BV56" s="373" t="e">
        <f>IF(BQ56=0,0,VLOOKUP(BQ56,[1]Список!$A:$P,6,FALSE))</f>
        <v>#REF!</v>
      </c>
      <c r="BW56" s="208"/>
      <c r="BX56" s="203">
        <f>IF(AG46&lt;AH46,AT46,IF(AH46&lt;AG46,AT46," "))</f>
        <v>1</v>
      </c>
      <c r="BY56" s="204"/>
      <c r="BZ56" s="205"/>
      <c r="CA56" s="203">
        <f>IF(AG43&lt;AH43,AT43,IF(AH43&lt;AG43,AT43," "))</f>
        <v>1</v>
      </c>
      <c r="CB56" s="206"/>
      <c r="CC56" s="204"/>
      <c r="CD56" s="203">
        <f>IF(AG40&lt;AH40,AT40,IF(AH40&lt;AG40,AT40," "))</f>
        <v>1</v>
      </c>
      <c r="CE56" s="204"/>
      <c r="CF56" s="205"/>
      <c r="CG56" s="203">
        <f>IF(AG37&lt;AH37,AT37,IF(AH37&lt;AG37,AT37," "))</f>
        <v>1</v>
      </c>
      <c r="CH56" s="206"/>
      <c r="CI56" s="204"/>
      <c r="CJ56" s="203">
        <f>IF(AG61&lt;AH61,AT61,IF(AH61&lt;AG61,AT61," "))</f>
        <v>2</v>
      </c>
      <c r="CK56" s="204"/>
      <c r="CL56" s="205"/>
      <c r="CM56" s="203">
        <f>IF(AG53&lt;AH53,AT53,IF(AH53&lt;AG53,AT53," "))</f>
        <v>2</v>
      </c>
      <c r="CN56" s="206"/>
      <c r="CO56" s="204"/>
      <c r="CP56" s="203">
        <f>IF(AG57&lt;AH57,AT57,IF(AH57&lt;AG57,AT57," "))</f>
        <v>1</v>
      </c>
      <c r="CQ56" s="204"/>
      <c r="CR56" s="375"/>
      <c r="CS56" s="376"/>
      <c r="CT56" s="377"/>
      <c r="CU56" s="209"/>
      <c r="CV56" s="351">
        <f>BE48</f>
        <v>9</v>
      </c>
      <c r="CW56" s="236"/>
      <c r="CX56" s="355">
        <f>IF(BF49="",BF48,BF49)</f>
        <v>5</v>
      </c>
    </row>
    <row r="57" spans="1:102" ht="11.1" customHeight="1" x14ac:dyDescent="0.2">
      <c r="A57" s="139">
        <v>24</v>
      </c>
      <c r="C57" s="141">
        <v>7</v>
      </c>
      <c r="D57" s="141">
        <v>8</v>
      </c>
      <c r="E57" s="142">
        <v>11</v>
      </c>
      <c r="F57" s="143">
        <v>4</v>
      </c>
      <c r="G57" s="144">
        <v>6</v>
      </c>
      <c r="H57" s="145">
        <v>11</v>
      </c>
      <c r="I57" s="142">
        <v>11</v>
      </c>
      <c r="J57" s="143">
        <v>6</v>
      </c>
      <c r="K57" s="144">
        <v>11</v>
      </c>
      <c r="L57" s="145">
        <v>8</v>
      </c>
      <c r="M57" s="142"/>
      <c r="N57" s="143"/>
      <c r="O57" s="144"/>
      <c r="P57" s="145"/>
      <c r="Q57" s="142"/>
      <c r="R57" s="143"/>
      <c r="S57" s="146">
        <f t="shared" si="40"/>
        <v>1</v>
      </c>
      <c r="T57" s="146">
        <f t="shared" si="41"/>
        <v>0</v>
      </c>
      <c r="U57" s="146">
        <f t="shared" si="42"/>
        <v>0</v>
      </c>
      <c r="V57" s="146">
        <f t="shared" si="43"/>
        <v>1</v>
      </c>
      <c r="W57" s="146">
        <f t="shared" si="44"/>
        <v>1</v>
      </c>
      <c r="X57" s="146">
        <f t="shared" si="45"/>
        <v>0</v>
      </c>
      <c r="Y57" s="146">
        <f t="shared" si="46"/>
        <v>1</v>
      </c>
      <c r="Z57" s="146">
        <f t="shared" si="47"/>
        <v>0</v>
      </c>
      <c r="AA57" s="146">
        <f t="shared" si="48"/>
        <v>0</v>
      </c>
      <c r="AB57" s="146">
        <f t="shared" si="49"/>
        <v>0</v>
      </c>
      <c r="AC57" s="146">
        <f t="shared" si="50"/>
        <v>0</v>
      </c>
      <c r="AD57" s="146">
        <f t="shared" si="51"/>
        <v>0</v>
      </c>
      <c r="AE57" s="146">
        <f t="shared" si="52"/>
        <v>0</v>
      </c>
      <c r="AF57" s="146">
        <f t="shared" si="53"/>
        <v>0</v>
      </c>
      <c r="AG57" s="147">
        <f t="shared" si="54"/>
        <v>3</v>
      </c>
      <c r="AH57" s="147">
        <f t="shared" si="54"/>
        <v>1</v>
      </c>
      <c r="AI57" s="148">
        <f t="shared" si="55"/>
        <v>2</v>
      </c>
      <c r="AJ57" s="148">
        <f t="shared" si="56"/>
        <v>1</v>
      </c>
      <c r="AK57" s="149">
        <f t="shared" si="57"/>
        <v>4</v>
      </c>
      <c r="AL57" s="149">
        <f t="shared" si="58"/>
        <v>-6</v>
      </c>
      <c r="AM57" s="149">
        <f t="shared" si="59"/>
        <v>6</v>
      </c>
      <c r="AN57" s="149">
        <f t="shared" si="60"/>
        <v>8</v>
      </c>
      <c r="AO57" s="149" t="str">
        <f t="shared" si="61"/>
        <v/>
      </c>
      <c r="AP57" s="149" t="str">
        <f t="shared" si="62"/>
        <v/>
      </c>
      <c r="AQ57" s="149" t="str">
        <f t="shared" si="63"/>
        <v/>
      </c>
      <c r="AR57" s="150" t="str">
        <f t="shared" si="64"/>
        <v>3 - 1</v>
      </c>
      <c r="AS57" s="151" t="str">
        <f t="shared" si="65"/>
        <v>4,-6,6,8</v>
      </c>
      <c r="AT57" s="152">
        <f t="shared" si="66"/>
        <v>1</v>
      </c>
      <c r="AU57" s="152">
        <f t="shared" si="67"/>
        <v>2</v>
      </c>
      <c r="AV57" s="149">
        <f t="shared" si="68"/>
        <v>-4</v>
      </c>
      <c r="AW57" s="149">
        <f t="shared" si="69"/>
        <v>6</v>
      </c>
      <c r="AX57" s="149">
        <f t="shared" si="70"/>
        <v>-6</v>
      </c>
      <c r="AY57" s="149">
        <f t="shared" si="71"/>
        <v>-8</v>
      </c>
      <c r="AZ57" s="149" t="str">
        <f t="shared" si="72"/>
        <v/>
      </c>
      <c r="BA57" s="149" t="str">
        <f t="shared" si="73"/>
        <v/>
      </c>
      <c r="BB57" s="149" t="str">
        <f t="shared" si="74"/>
        <v/>
      </c>
      <c r="BC57" s="150" t="str">
        <f t="shared" si="75"/>
        <v>1 - 3</v>
      </c>
      <c r="BD57" s="151" t="str">
        <f t="shared" si="76"/>
        <v>-4,6,-6,-8</v>
      </c>
      <c r="BG57" s="154" t="e">
        <f>SUMIF(A34:A41,C57,B34:B41)</f>
        <v>#REF!</v>
      </c>
      <c r="BH57" s="155" t="e">
        <f>SUMIF(A34:A41,D57,B34:B41)</f>
        <v>#REF!</v>
      </c>
      <c r="BI57" s="132" t="e">
        <f>1+#REF!</f>
        <v>#REF!</v>
      </c>
      <c r="BJ57" s="156" t="e">
        <f t="shared" si="77"/>
        <v>#REF!</v>
      </c>
      <c r="BK57" s="170">
        <v>6</v>
      </c>
      <c r="BL57" s="175" t="str">
        <f t="shared" si="39"/>
        <v>7 - 8</v>
      </c>
      <c r="BM57" s="177" t="s">
        <v>90</v>
      </c>
      <c r="BN57" s="166" t="s">
        <v>96</v>
      </c>
      <c r="BO57" s="167">
        <v>4</v>
      </c>
      <c r="BP57" s="385"/>
      <c r="BQ57" s="387"/>
      <c r="BR57" s="357" t="s">
        <v>254</v>
      </c>
      <c r="BS57" s="358"/>
      <c r="BT57" s="359"/>
      <c r="BU57" s="180" t="e">
        <f>IF(BQ56=0,0,VLOOKUP(BQ56,[1]Список!$A:P,8,FALSE))</f>
        <v>#REF!</v>
      </c>
      <c r="BV57" s="374"/>
      <c r="BW57" s="383" t="str">
        <f>IF(AI46&gt;AJ46,BC46,IF(AJ46&gt;AI46,BD46," "))</f>
        <v>0 - 3</v>
      </c>
      <c r="BX57" s="360"/>
      <c r="BY57" s="360"/>
      <c r="BZ57" s="361" t="str">
        <f>IF(AI43&gt;AJ43,BC43,IF(AJ43&gt;AI43,BD43," "))</f>
        <v>0 - 3</v>
      </c>
      <c r="CA57" s="360"/>
      <c r="CB57" s="362"/>
      <c r="CC57" s="360" t="str">
        <f>IF(AI40&gt;AJ40,BC40,IF(AJ40&gt;AI40,BD40," "))</f>
        <v>0 - 3</v>
      </c>
      <c r="CD57" s="360"/>
      <c r="CE57" s="360"/>
      <c r="CF57" s="361" t="str">
        <f>IF(AI37&gt;AJ37,BC37,IF(AJ37&gt;AI37,BD37," "))</f>
        <v>2 - 3</v>
      </c>
      <c r="CG57" s="360"/>
      <c r="CH57" s="362"/>
      <c r="CI57" s="360" t="str">
        <f>IF(AI61&gt;AJ61,BC61,IF(AJ61&gt;AI61,BD61," "))</f>
        <v>5,-9,-6,6,5</v>
      </c>
      <c r="CJ57" s="360"/>
      <c r="CK57" s="360"/>
      <c r="CL57" s="361" t="str">
        <f>IF(AI53&gt;AJ53,BC53,IF(AJ53&gt;AI53,BD53," "))</f>
        <v>4,10,9</v>
      </c>
      <c r="CM57" s="360"/>
      <c r="CN57" s="362"/>
      <c r="CO57" s="360" t="str">
        <f>IF(AI57&gt;AJ57,BC57,IF(AJ57&gt;AI57,BD57," "))</f>
        <v>1 - 3</v>
      </c>
      <c r="CP57" s="360"/>
      <c r="CQ57" s="360"/>
      <c r="CR57" s="378"/>
      <c r="CS57" s="379"/>
      <c r="CT57" s="380"/>
      <c r="CU57" s="195"/>
      <c r="CV57" s="352"/>
      <c r="CW57" s="237"/>
      <c r="CX57" s="356"/>
    </row>
    <row r="58" spans="1:102" ht="11.1" hidden="1" customHeight="1" outlineLevel="1" x14ac:dyDescent="0.2">
      <c r="A58" s="139">
        <v>25</v>
      </c>
      <c r="C58" s="141">
        <v>1</v>
      </c>
      <c r="D58" s="141">
        <v>4</v>
      </c>
      <c r="E58" s="142">
        <v>11</v>
      </c>
      <c r="F58" s="143">
        <v>9</v>
      </c>
      <c r="G58" s="144">
        <v>11</v>
      </c>
      <c r="H58" s="145">
        <v>4</v>
      </c>
      <c r="I58" s="142">
        <v>11</v>
      </c>
      <c r="J58" s="143">
        <v>4</v>
      </c>
      <c r="K58" s="144"/>
      <c r="L58" s="145"/>
      <c r="M58" s="142"/>
      <c r="N58" s="143"/>
      <c r="O58" s="144"/>
      <c r="P58" s="145"/>
      <c r="Q58" s="142"/>
      <c r="R58" s="143"/>
      <c r="S58" s="146">
        <f t="shared" si="40"/>
        <v>1</v>
      </c>
      <c r="T58" s="146">
        <f t="shared" si="41"/>
        <v>0</v>
      </c>
      <c r="U58" s="146">
        <f t="shared" si="42"/>
        <v>1</v>
      </c>
      <c r="V58" s="146">
        <f t="shared" si="43"/>
        <v>0</v>
      </c>
      <c r="W58" s="146">
        <f t="shared" si="44"/>
        <v>1</v>
      </c>
      <c r="X58" s="146">
        <f t="shared" si="45"/>
        <v>0</v>
      </c>
      <c r="Y58" s="146">
        <f t="shared" si="46"/>
        <v>0</v>
      </c>
      <c r="Z58" s="146">
        <f t="shared" si="47"/>
        <v>0</v>
      </c>
      <c r="AA58" s="146">
        <f t="shared" si="48"/>
        <v>0</v>
      </c>
      <c r="AB58" s="146">
        <f t="shared" si="49"/>
        <v>0</v>
      </c>
      <c r="AC58" s="146">
        <f t="shared" si="50"/>
        <v>0</v>
      </c>
      <c r="AD58" s="146">
        <f t="shared" si="51"/>
        <v>0</v>
      </c>
      <c r="AE58" s="146">
        <f t="shared" si="52"/>
        <v>0</v>
      </c>
      <c r="AF58" s="146">
        <f t="shared" si="53"/>
        <v>0</v>
      </c>
      <c r="AG58" s="147">
        <f t="shared" si="54"/>
        <v>3</v>
      </c>
      <c r="AH58" s="147">
        <f t="shared" si="54"/>
        <v>0</v>
      </c>
      <c r="AI58" s="148">
        <f t="shared" si="55"/>
        <v>2</v>
      </c>
      <c r="AJ58" s="148">
        <f t="shared" si="56"/>
        <v>1</v>
      </c>
      <c r="AK58" s="149">
        <f t="shared" si="57"/>
        <v>9</v>
      </c>
      <c r="AL58" s="149">
        <f t="shared" si="58"/>
        <v>4</v>
      </c>
      <c r="AM58" s="149">
        <f t="shared" si="59"/>
        <v>4</v>
      </c>
      <c r="AN58" s="149" t="str">
        <f t="shared" si="60"/>
        <v/>
      </c>
      <c r="AO58" s="149" t="str">
        <f t="shared" si="61"/>
        <v/>
      </c>
      <c r="AP58" s="149" t="str">
        <f t="shared" si="62"/>
        <v/>
      </c>
      <c r="AQ58" s="149" t="str">
        <f t="shared" si="63"/>
        <v/>
      </c>
      <c r="AR58" s="150" t="str">
        <f t="shared" si="64"/>
        <v>3 - 0</v>
      </c>
      <c r="AS58" s="151" t="str">
        <f t="shared" si="65"/>
        <v>9,4,4</v>
      </c>
      <c r="AT58" s="152">
        <f t="shared" si="66"/>
        <v>1</v>
      </c>
      <c r="AU58" s="152">
        <f t="shared" si="67"/>
        <v>2</v>
      </c>
      <c r="AV58" s="149">
        <f t="shared" si="68"/>
        <v>-9</v>
      </c>
      <c r="AW58" s="149">
        <f t="shared" si="69"/>
        <v>-4</v>
      </c>
      <c r="AX58" s="149">
        <f t="shared" si="70"/>
        <v>-4</v>
      </c>
      <c r="AY58" s="149" t="str">
        <f t="shared" si="71"/>
        <v/>
      </c>
      <c r="AZ58" s="149" t="str">
        <f t="shared" si="72"/>
        <v/>
      </c>
      <c r="BA58" s="149" t="str">
        <f t="shared" si="73"/>
        <v/>
      </c>
      <c r="BB58" s="149" t="str">
        <f t="shared" si="74"/>
        <v/>
      </c>
      <c r="BC58" s="150" t="str">
        <f t="shared" si="75"/>
        <v>0 - 3</v>
      </c>
      <c r="BD58" s="151" t="str">
        <f t="shared" si="76"/>
        <v>-9,-4,-4</v>
      </c>
      <c r="BG58" s="154" t="e">
        <f>SUMIF(A34:A41,C58,B34:B41)</f>
        <v>#REF!</v>
      </c>
      <c r="BH58" s="155" t="e">
        <f>SUMIF(A34:A41,D58,B34:B41)</f>
        <v>#REF!</v>
      </c>
      <c r="BI58" s="132" t="e">
        <f>1+#REF!</f>
        <v>#REF!</v>
      </c>
      <c r="BJ58" s="156" t="e">
        <f t="shared" si="77"/>
        <v>#REF!</v>
      </c>
      <c r="BK58" s="170">
        <v>7</v>
      </c>
      <c r="BL58" s="176" t="str">
        <f t="shared" si="39"/>
        <v>1 - 4</v>
      </c>
      <c r="BM58" s="181" t="s">
        <v>90</v>
      </c>
      <c r="BN58" s="160" t="s">
        <v>97</v>
      </c>
      <c r="BO58" s="161">
        <v>13</v>
      </c>
      <c r="BP58" s="186"/>
      <c r="BQ58" s="186"/>
      <c r="BR58" s="186"/>
      <c r="BS58" s="186"/>
      <c r="BT58" s="186"/>
      <c r="BU58" s="186"/>
      <c r="BV58" s="186"/>
      <c r="BW58" s="186"/>
      <c r="BX58" s="187"/>
      <c r="BY58" s="187"/>
      <c r="BZ58" s="187"/>
      <c r="CA58" s="187"/>
      <c r="CB58" s="187"/>
      <c r="CC58" s="187"/>
      <c r="CD58" s="187"/>
      <c r="CE58" s="187"/>
      <c r="CF58" s="187"/>
      <c r="CG58" s="187"/>
      <c r="CH58" s="187"/>
      <c r="CI58" s="187"/>
      <c r="CJ58" s="187"/>
      <c r="CK58" s="187"/>
      <c r="CL58" s="187"/>
      <c r="CM58" s="187"/>
      <c r="CN58" s="187"/>
      <c r="CO58" s="187"/>
      <c r="CP58" s="187"/>
      <c r="CQ58" s="187"/>
      <c r="CR58" s="187"/>
      <c r="CS58" s="187"/>
      <c r="CT58" s="187"/>
      <c r="CU58" s="187"/>
      <c r="CV58" s="187"/>
      <c r="CW58" s="187"/>
      <c r="CX58" s="187"/>
    </row>
    <row r="59" spans="1:102" ht="11.1" hidden="1" customHeight="1" outlineLevel="1" x14ac:dyDescent="0.2">
      <c r="A59" s="139">
        <v>26</v>
      </c>
      <c r="C59" s="141">
        <v>2</v>
      </c>
      <c r="D59" s="141">
        <v>3</v>
      </c>
      <c r="E59" s="142">
        <v>12</v>
      </c>
      <c r="F59" s="143">
        <v>10</v>
      </c>
      <c r="G59" s="144">
        <v>11</v>
      </c>
      <c r="H59" s="145">
        <v>8</v>
      </c>
      <c r="I59" s="142">
        <v>8</v>
      </c>
      <c r="J59" s="143">
        <v>11</v>
      </c>
      <c r="K59" s="144">
        <v>11</v>
      </c>
      <c r="L59" s="145">
        <v>6</v>
      </c>
      <c r="M59" s="142"/>
      <c r="N59" s="143"/>
      <c r="O59" s="144"/>
      <c r="P59" s="145"/>
      <c r="Q59" s="142"/>
      <c r="R59" s="143"/>
      <c r="S59" s="146">
        <f t="shared" si="40"/>
        <v>1</v>
      </c>
      <c r="T59" s="146">
        <f t="shared" si="41"/>
        <v>0</v>
      </c>
      <c r="U59" s="146">
        <f t="shared" si="42"/>
        <v>1</v>
      </c>
      <c r="V59" s="146">
        <f t="shared" si="43"/>
        <v>0</v>
      </c>
      <c r="W59" s="146">
        <f t="shared" si="44"/>
        <v>0</v>
      </c>
      <c r="X59" s="146">
        <f t="shared" si="45"/>
        <v>1</v>
      </c>
      <c r="Y59" s="146">
        <f t="shared" si="46"/>
        <v>1</v>
      </c>
      <c r="Z59" s="146">
        <f t="shared" si="47"/>
        <v>0</v>
      </c>
      <c r="AA59" s="146">
        <f t="shared" si="48"/>
        <v>0</v>
      </c>
      <c r="AB59" s="146">
        <f t="shared" si="49"/>
        <v>0</v>
      </c>
      <c r="AC59" s="146">
        <f t="shared" si="50"/>
        <v>0</v>
      </c>
      <c r="AD59" s="146">
        <f t="shared" si="51"/>
        <v>0</v>
      </c>
      <c r="AE59" s="146">
        <f t="shared" si="52"/>
        <v>0</v>
      </c>
      <c r="AF59" s="146">
        <f t="shared" si="53"/>
        <v>0</v>
      </c>
      <c r="AG59" s="147">
        <f t="shared" si="54"/>
        <v>3</v>
      </c>
      <c r="AH59" s="147">
        <f t="shared" si="54"/>
        <v>1</v>
      </c>
      <c r="AI59" s="148">
        <f t="shared" si="55"/>
        <v>2</v>
      </c>
      <c r="AJ59" s="148">
        <f t="shared" si="56"/>
        <v>1</v>
      </c>
      <c r="AK59" s="149">
        <f t="shared" si="57"/>
        <v>10</v>
      </c>
      <c r="AL59" s="149">
        <f t="shared" si="58"/>
        <v>8</v>
      </c>
      <c r="AM59" s="149">
        <f t="shared" si="59"/>
        <v>-8</v>
      </c>
      <c r="AN59" s="149">
        <f t="shared" si="60"/>
        <v>6</v>
      </c>
      <c r="AO59" s="149" t="str">
        <f t="shared" si="61"/>
        <v/>
      </c>
      <c r="AP59" s="149" t="str">
        <f t="shared" si="62"/>
        <v/>
      </c>
      <c r="AQ59" s="149" t="str">
        <f t="shared" si="63"/>
        <v/>
      </c>
      <c r="AR59" s="150" t="str">
        <f t="shared" si="64"/>
        <v>3 - 1</v>
      </c>
      <c r="AS59" s="151" t="str">
        <f t="shared" si="65"/>
        <v>10,8,-8,6</v>
      </c>
      <c r="AT59" s="152">
        <f t="shared" si="66"/>
        <v>1</v>
      </c>
      <c r="AU59" s="152">
        <f t="shared" si="67"/>
        <v>2</v>
      </c>
      <c r="AV59" s="149">
        <f t="shared" si="68"/>
        <v>-10</v>
      </c>
      <c r="AW59" s="149">
        <f t="shared" si="69"/>
        <v>-8</v>
      </c>
      <c r="AX59" s="149">
        <f t="shared" si="70"/>
        <v>8</v>
      </c>
      <c r="AY59" s="149">
        <f t="shared" si="71"/>
        <v>-6</v>
      </c>
      <c r="AZ59" s="149" t="str">
        <f t="shared" si="72"/>
        <v/>
      </c>
      <c r="BA59" s="149" t="str">
        <f t="shared" si="73"/>
        <v/>
      </c>
      <c r="BB59" s="149" t="str">
        <f t="shared" si="74"/>
        <v/>
      </c>
      <c r="BC59" s="150" t="str">
        <f t="shared" si="75"/>
        <v>1 - 3</v>
      </c>
      <c r="BD59" s="151" t="str">
        <f t="shared" si="76"/>
        <v>-10,-8,8,-6</v>
      </c>
      <c r="BG59" s="154" t="e">
        <f>SUMIF(A34:A41,C59,B34:B41)</f>
        <v>#REF!</v>
      </c>
      <c r="BH59" s="155" t="e">
        <f>SUMIF(A34:A41,D59,B34:B41)</f>
        <v>#REF!</v>
      </c>
      <c r="BI59" s="132" t="e">
        <f>1+#REF!</f>
        <v>#REF!</v>
      </c>
      <c r="BJ59" s="156" t="e">
        <f t="shared" si="77"/>
        <v>#REF!</v>
      </c>
      <c r="BK59" s="170">
        <v>7</v>
      </c>
      <c r="BL59" s="176" t="str">
        <f t="shared" si="39"/>
        <v>2 - 3</v>
      </c>
      <c r="BM59" s="181" t="s">
        <v>90</v>
      </c>
      <c r="BN59" s="160" t="s">
        <v>97</v>
      </c>
      <c r="BO59" s="161">
        <v>15</v>
      </c>
      <c r="BP59" s="182"/>
      <c r="BQ59" s="182"/>
      <c r="BR59" s="182"/>
      <c r="BS59" s="182"/>
      <c r="BT59" s="182"/>
      <c r="BU59" s="182"/>
      <c r="BV59" s="182"/>
      <c r="BW59" s="182"/>
      <c r="BX59" s="183"/>
      <c r="BY59" s="183"/>
      <c r="BZ59" s="183"/>
      <c r="CA59" s="183"/>
      <c r="CB59" s="183"/>
      <c r="CC59" s="183"/>
      <c r="CD59" s="183"/>
      <c r="CE59" s="183"/>
      <c r="CF59" s="183"/>
      <c r="CG59" s="183"/>
      <c r="CH59" s="183"/>
      <c r="CI59" s="183"/>
      <c r="CJ59" s="183"/>
      <c r="CK59" s="183"/>
      <c r="CL59" s="183"/>
      <c r="CM59" s="183"/>
      <c r="CN59" s="183"/>
      <c r="CO59" s="183"/>
      <c r="CP59" s="183"/>
      <c r="CQ59" s="183"/>
      <c r="CR59" s="183"/>
      <c r="CS59" s="183"/>
      <c r="CT59" s="183"/>
      <c r="CU59" s="183"/>
      <c r="CV59" s="183"/>
      <c r="CW59" s="183"/>
      <c r="CX59" s="183"/>
    </row>
    <row r="60" spans="1:102" ht="11.1" hidden="1" customHeight="1" outlineLevel="1" x14ac:dyDescent="0.2">
      <c r="A60" s="139">
        <v>27</v>
      </c>
      <c r="C60" s="141">
        <v>6</v>
      </c>
      <c r="D60" s="141">
        <v>7</v>
      </c>
      <c r="E60" s="142">
        <v>6</v>
      </c>
      <c r="F60" s="143">
        <v>11</v>
      </c>
      <c r="G60" s="144">
        <v>9</v>
      </c>
      <c r="H60" s="145">
        <v>11</v>
      </c>
      <c r="I60" s="142">
        <v>9</v>
      </c>
      <c r="J60" s="143">
        <v>11</v>
      </c>
      <c r="K60" s="144"/>
      <c r="L60" s="145"/>
      <c r="M60" s="142"/>
      <c r="N60" s="143"/>
      <c r="O60" s="144"/>
      <c r="P60" s="145"/>
      <c r="Q60" s="142"/>
      <c r="R60" s="143"/>
      <c r="S60" s="146">
        <f t="shared" si="40"/>
        <v>0</v>
      </c>
      <c r="T60" s="146">
        <f t="shared" si="41"/>
        <v>1</v>
      </c>
      <c r="U60" s="146">
        <f t="shared" si="42"/>
        <v>0</v>
      </c>
      <c r="V60" s="146">
        <f t="shared" si="43"/>
        <v>1</v>
      </c>
      <c r="W60" s="146">
        <f t="shared" si="44"/>
        <v>0</v>
      </c>
      <c r="X60" s="146">
        <f t="shared" si="45"/>
        <v>1</v>
      </c>
      <c r="Y60" s="146">
        <f t="shared" si="46"/>
        <v>0</v>
      </c>
      <c r="Z60" s="146">
        <f t="shared" si="47"/>
        <v>0</v>
      </c>
      <c r="AA60" s="146">
        <f t="shared" si="48"/>
        <v>0</v>
      </c>
      <c r="AB60" s="146">
        <f t="shared" si="49"/>
        <v>0</v>
      </c>
      <c r="AC60" s="146">
        <f t="shared" si="50"/>
        <v>0</v>
      </c>
      <c r="AD60" s="146">
        <f t="shared" si="51"/>
        <v>0</v>
      </c>
      <c r="AE60" s="146">
        <f t="shared" si="52"/>
        <v>0</v>
      </c>
      <c r="AF60" s="146">
        <f t="shared" si="53"/>
        <v>0</v>
      </c>
      <c r="AG60" s="147">
        <f t="shared" si="54"/>
        <v>0</v>
      </c>
      <c r="AH60" s="147">
        <f t="shared" si="54"/>
        <v>3</v>
      </c>
      <c r="AI60" s="148">
        <f t="shared" si="55"/>
        <v>1</v>
      </c>
      <c r="AJ60" s="148">
        <f t="shared" si="56"/>
        <v>2</v>
      </c>
      <c r="AK60" s="149">
        <f t="shared" si="57"/>
        <v>-6</v>
      </c>
      <c r="AL60" s="149">
        <f t="shared" si="58"/>
        <v>-9</v>
      </c>
      <c r="AM60" s="149">
        <f t="shared" si="59"/>
        <v>-9</v>
      </c>
      <c r="AN60" s="149" t="str">
        <f t="shared" si="60"/>
        <v/>
      </c>
      <c r="AO60" s="149" t="str">
        <f t="shared" si="61"/>
        <v/>
      </c>
      <c r="AP60" s="149" t="str">
        <f t="shared" si="62"/>
        <v/>
      </c>
      <c r="AQ60" s="149" t="str">
        <f t="shared" si="63"/>
        <v/>
      </c>
      <c r="AR60" s="150" t="str">
        <f t="shared" si="64"/>
        <v>0 - 3</v>
      </c>
      <c r="AS60" s="151" t="str">
        <f t="shared" si="65"/>
        <v>-6,-9,-9</v>
      </c>
      <c r="AT60" s="152">
        <f t="shared" si="66"/>
        <v>2</v>
      </c>
      <c r="AU60" s="152">
        <f t="shared" si="67"/>
        <v>1</v>
      </c>
      <c r="AV60" s="149">
        <f t="shared" si="68"/>
        <v>6</v>
      </c>
      <c r="AW60" s="149">
        <f t="shared" si="69"/>
        <v>9</v>
      </c>
      <c r="AX60" s="149">
        <f t="shared" si="70"/>
        <v>9</v>
      </c>
      <c r="AY60" s="149" t="str">
        <f t="shared" si="71"/>
        <v/>
      </c>
      <c r="AZ60" s="149" t="str">
        <f t="shared" si="72"/>
        <v/>
      </c>
      <c r="BA60" s="149" t="str">
        <f t="shared" si="73"/>
        <v/>
      </c>
      <c r="BB60" s="149" t="str">
        <f t="shared" si="74"/>
        <v/>
      </c>
      <c r="BC60" s="150" t="str">
        <f t="shared" si="75"/>
        <v>3 - 0</v>
      </c>
      <c r="BD60" s="151" t="str">
        <f t="shared" si="76"/>
        <v>6,9,9</v>
      </c>
      <c r="BG60" s="154" t="e">
        <f>SUMIF(A34:A41,C60,B34:B41)</f>
        <v>#REF!</v>
      </c>
      <c r="BH60" s="155" t="e">
        <f>SUMIF(A34:A41,D60,B34:B41)</f>
        <v>#REF!</v>
      </c>
      <c r="BI60" s="132" t="e">
        <f>1+#REF!</f>
        <v>#REF!</v>
      </c>
      <c r="BJ60" s="156" t="e">
        <f t="shared" si="77"/>
        <v>#REF!</v>
      </c>
      <c r="BK60" s="170">
        <v>7</v>
      </c>
      <c r="BL60" s="176" t="str">
        <f t="shared" si="39"/>
        <v>6 - 7</v>
      </c>
      <c r="BM60" s="181" t="s">
        <v>90</v>
      </c>
      <c r="BN60" s="160" t="s">
        <v>97</v>
      </c>
      <c r="BO60" s="161">
        <v>14</v>
      </c>
      <c r="BP60" s="182"/>
      <c r="BQ60" s="182"/>
      <c r="BR60" s="182"/>
      <c r="BS60" s="182"/>
      <c r="BT60" s="182"/>
      <c r="BU60" s="182"/>
      <c r="BV60" s="182"/>
      <c r="BW60" s="182"/>
      <c r="BX60" s="183"/>
      <c r="BY60" s="183"/>
      <c r="BZ60" s="183"/>
      <c r="CA60" s="183"/>
      <c r="CB60" s="183"/>
      <c r="CC60" s="183"/>
      <c r="CD60" s="183"/>
      <c r="CE60" s="183"/>
      <c r="CF60" s="183"/>
      <c r="CG60" s="183"/>
      <c r="CH60" s="183"/>
      <c r="CI60" s="183"/>
      <c r="CJ60" s="183"/>
      <c r="CK60" s="183"/>
      <c r="CL60" s="183"/>
      <c r="CM60" s="183"/>
      <c r="CN60" s="183"/>
      <c r="CO60" s="183"/>
      <c r="CP60" s="183"/>
      <c r="CQ60" s="183"/>
      <c r="CR60" s="183"/>
      <c r="CS60" s="183"/>
      <c r="CT60" s="183"/>
      <c r="CU60" s="183"/>
      <c r="CV60" s="183"/>
      <c r="CW60" s="183"/>
      <c r="CX60" s="183"/>
    </row>
    <row r="61" spans="1:102" ht="11.1" hidden="1" customHeight="1" outlineLevel="1" x14ac:dyDescent="0.2">
      <c r="A61" s="139">
        <v>28</v>
      </c>
      <c r="C61" s="141">
        <v>5</v>
      </c>
      <c r="D61" s="141">
        <v>8</v>
      </c>
      <c r="E61" s="142">
        <v>5</v>
      </c>
      <c r="F61" s="143">
        <v>11</v>
      </c>
      <c r="G61" s="144">
        <v>11</v>
      </c>
      <c r="H61" s="145">
        <v>9</v>
      </c>
      <c r="I61" s="142">
        <v>11</v>
      </c>
      <c r="J61" s="143">
        <v>6</v>
      </c>
      <c r="K61" s="144">
        <v>6</v>
      </c>
      <c r="L61" s="145">
        <v>11</v>
      </c>
      <c r="M61" s="142">
        <v>5</v>
      </c>
      <c r="N61" s="143">
        <v>11</v>
      </c>
      <c r="O61" s="144"/>
      <c r="P61" s="145"/>
      <c r="Q61" s="142"/>
      <c r="R61" s="143"/>
      <c r="S61" s="146">
        <f t="shared" si="40"/>
        <v>0</v>
      </c>
      <c r="T61" s="146">
        <f t="shared" si="41"/>
        <v>1</v>
      </c>
      <c r="U61" s="146">
        <f t="shared" si="42"/>
        <v>1</v>
      </c>
      <c r="V61" s="146">
        <f t="shared" si="43"/>
        <v>0</v>
      </c>
      <c r="W61" s="146">
        <f t="shared" si="44"/>
        <v>1</v>
      </c>
      <c r="X61" s="146">
        <f t="shared" si="45"/>
        <v>0</v>
      </c>
      <c r="Y61" s="146">
        <f t="shared" si="46"/>
        <v>0</v>
      </c>
      <c r="Z61" s="146">
        <f t="shared" si="47"/>
        <v>1</v>
      </c>
      <c r="AA61" s="146">
        <f t="shared" si="48"/>
        <v>0</v>
      </c>
      <c r="AB61" s="146">
        <f t="shared" si="49"/>
        <v>1</v>
      </c>
      <c r="AC61" s="146">
        <f t="shared" si="50"/>
        <v>0</v>
      </c>
      <c r="AD61" s="146">
        <f t="shared" si="51"/>
        <v>0</v>
      </c>
      <c r="AE61" s="146">
        <f t="shared" si="52"/>
        <v>0</v>
      </c>
      <c r="AF61" s="146">
        <f t="shared" si="53"/>
        <v>0</v>
      </c>
      <c r="AG61" s="147">
        <f t="shared" si="54"/>
        <v>2</v>
      </c>
      <c r="AH61" s="147">
        <f t="shared" si="54"/>
        <v>3</v>
      </c>
      <c r="AI61" s="148">
        <f t="shared" si="55"/>
        <v>1</v>
      </c>
      <c r="AJ61" s="148">
        <f t="shared" si="56"/>
        <v>2</v>
      </c>
      <c r="AK61" s="149">
        <f t="shared" si="57"/>
        <v>-5</v>
      </c>
      <c r="AL61" s="149">
        <f t="shared" si="58"/>
        <v>9</v>
      </c>
      <c r="AM61" s="149">
        <f t="shared" si="59"/>
        <v>6</v>
      </c>
      <c r="AN61" s="149">
        <f t="shared" si="60"/>
        <v>-6</v>
      </c>
      <c r="AO61" s="149">
        <f t="shared" si="61"/>
        <v>-5</v>
      </c>
      <c r="AP61" s="149" t="str">
        <f t="shared" si="62"/>
        <v/>
      </c>
      <c r="AQ61" s="149" t="str">
        <f t="shared" si="63"/>
        <v/>
      </c>
      <c r="AR61" s="150" t="str">
        <f t="shared" si="64"/>
        <v>2 - 3</v>
      </c>
      <c r="AS61" s="151" t="str">
        <f t="shared" si="65"/>
        <v>-5,9,6,-6,-5</v>
      </c>
      <c r="AT61" s="152">
        <f t="shared" si="66"/>
        <v>2</v>
      </c>
      <c r="AU61" s="152">
        <f t="shared" si="67"/>
        <v>1</v>
      </c>
      <c r="AV61" s="149">
        <f t="shared" si="68"/>
        <v>5</v>
      </c>
      <c r="AW61" s="149">
        <f t="shared" si="69"/>
        <v>-9</v>
      </c>
      <c r="AX61" s="149">
        <f t="shared" si="70"/>
        <v>-6</v>
      </c>
      <c r="AY61" s="149">
        <f t="shared" si="71"/>
        <v>6</v>
      </c>
      <c r="AZ61" s="149">
        <f t="shared" si="72"/>
        <v>5</v>
      </c>
      <c r="BA61" s="149" t="str">
        <f t="shared" si="73"/>
        <v/>
      </c>
      <c r="BB61" s="149" t="str">
        <f t="shared" si="74"/>
        <v/>
      </c>
      <c r="BC61" s="150" t="str">
        <f t="shared" si="75"/>
        <v>3 - 2</v>
      </c>
      <c r="BD61" s="151" t="str">
        <f t="shared" si="76"/>
        <v>5,-9,-6,6,5</v>
      </c>
      <c r="BG61" s="154" t="e">
        <f>SUMIF(A34:A41,C61,B34:B41)</f>
        <v>#REF!</v>
      </c>
      <c r="BH61" s="155" t="e">
        <f>SUMIF(A34:A41,D61,B34:B41)</f>
        <v>#REF!</v>
      </c>
      <c r="BI61" s="132" t="e">
        <f>1+#REF!</f>
        <v>#REF!</v>
      </c>
      <c r="BJ61" s="156" t="e">
        <f t="shared" si="77"/>
        <v>#REF!</v>
      </c>
      <c r="BK61" s="170">
        <v>7</v>
      </c>
      <c r="BL61" s="185" t="str">
        <f t="shared" si="39"/>
        <v>5 - 8</v>
      </c>
      <c r="BM61" s="181" t="s">
        <v>90</v>
      </c>
      <c r="BN61" s="160" t="s">
        <v>97</v>
      </c>
      <c r="BO61" s="161">
        <v>16</v>
      </c>
      <c r="BP61" s="182"/>
      <c r="BQ61" s="182"/>
      <c r="BR61" s="182"/>
      <c r="BS61" s="182"/>
      <c r="BT61" s="182"/>
      <c r="BU61" s="182"/>
      <c r="BV61" s="182"/>
      <c r="BW61" s="182"/>
      <c r="BX61" s="183"/>
      <c r="BY61" s="183"/>
      <c r="BZ61" s="183"/>
      <c r="CA61" s="183"/>
      <c r="CB61" s="183"/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  <c r="CN61" s="183"/>
      <c r="CO61" s="183"/>
      <c r="CP61" s="183"/>
      <c r="CQ61" s="183"/>
      <c r="CR61" s="183"/>
      <c r="CS61" s="183"/>
      <c r="CT61" s="183"/>
      <c r="CU61" s="183"/>
      <c r="CV61" s="183"/>
      <c r="CW61" s="183"/>
      <c r="CX61" s="183"/>
    </row>
    <row r="62" spans="1:102" ht="11.1" hidden="1" customHeight="1" outlineLevel="1" x14ac:dyDescent="0.2">
      <c r="A62" s="125">
        <v>1</v>
      </c>
      <c r="B62" s="126">
        <v>8</v>
      </c>
      <c r="C62" s="127" t="s">
        <v>364</v>
      </c>
      <c r="D62" s="127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9">
        <v>1</v>
      </c>
      <c r="AR62" s="130" t="e">
        <f>#VALUE!</f>
        <v>#VALUE!</v>
      </c>
      <c r="BC62" s="130" t="e">
        <f>IF(BE62=77,7,IF(BE62&gt;77,8))</f>
        <v>#REF!</v>
      </c>
      <c r="BE62" s="131" t="e">
        <f>SUM(#REF!,#REF!,#REF!,#REF!,#REF!,#REF!,#REF!,#REF!)</f>
        <v>#REF!</v>
      </c>
      <c r="BF62" s="131" t="e">
        <f>SUM(#REF!,#REF!,#REF!,#REF!,#REF!,#REF!,#REF!,#REF!)</f>
        <v>#REF!</v>
      </c>
      <c r="BK62" s="133"/>
      <c r="BL62" s="134" t="s">
        <v>84</v>
      </c>
      <c r="BM62" s="135" t="s">
        <v>2</v>
      </c>
      <c r="BN62" s="136" t="s">
        <v>85</v>
      </c>
      <c r="BO62" s="137" t="s">
        <v>86</v>
      </c>
      <c r="BP62" s="138"/>
      <c r="BQ62" s="138"/>
      <c r="BR62" s="138"/>
      <c r="BS62" s="138"/>
      <c r="BT62" s="138"/>
      <c r="BU62" s="138"/>
      <c r="BV62" s="138"/>
      <c r="BW62" s="138"/>
      <c r="BX62" s="138"/>
      <c r="BY62" s="138"/>
      <c r="BZ62" s="138"/>
      <c r="CA62" s="138"/>
      <c r="CB62" s="138"/>
      <c r="CC62" s="138"/>
      <c r="CD62" s="138"/>
      <c r="CE62" s="138"/>
      <c r="CF62" s="138"/>
      <c r="CG62" s="138"/>
      <c r="CH62" s="138"/>
      <c r="CI62" s="138"/>
      <c r="CJ62" s="138"/>
      <c r="CK62" s="138"/>
      <c r="CL62" s="138"/>
      <c r="CM62" s="138"/>
      <c r="CN62" s="138"/>
      <c r="CO62" s="138"/>
      <c r="CP62" s="138"/>
      <c r="CQ62" s="138"/>
      <c r="CR62" s="138"/>
      <c r="CS62" s="138"/>
      <c r="CT62" s="138"/>
      <c r="CU62" s="138"/>
      <c r="CV62" s="138"/>
      <c r="CW62" s="138"/>
      <c r="CX62" s="138"/>
    </row>
    <row r="63" spans="1:102" ht="11.1" hidden="1" customHeight="1" outlineLevel="1" x14ac:dyDescent="0.2">
      <c r="A63" s="139">
        <v>1</v>
      </c>
      <c r="B63" s="140" t="e">
        <f>IF(#REF!="","",VLOOKUP(#REF!,'[1]Посев групп - Д'!B:AO,2,FALSE))</f>
        <v>#REF!</v>
      </c>
      <c r="C63" s="141">
        <v>2</v>
      </c>
      <c r="D63" s="141">
        <v>6</v>
      </c>
      <c r="E63" s="142">
        <v>7</v>
      </c>
      <c r="F63" s="143">
        <v>11</v>
      </c>
      <c r="G63" s="144">
        <v>10</v>
      </c>
      <c r="H63" s="145">
        <v>12</v>
      </c>
      <c r="I63" s="142">
        <v>11</v>
      </c>
      <c r="J63" s="143">
        <v>8</v>
      </c>
      <c r="K63" s="144">
        <v>2</v>
      </c>
      <c r="L63" s="145">
        <v>11</v>
      </c>
      <c r="M63" s="142"/>
      <c r="N63" s="143"/>
      <c r="O63" s="144"/>
      <c r="P63" s="145"/>
      <c r="Q63" s="142"/>
      <c r="R63" s="143"/>
      <c r="S63" s="146">
        <f>IF(E63="wo",0,IF(F63="wo",1,IF(E63&gt;F63,1,0)))</f>
        <v>0</v>
      </c>
      <c r="T63" s="146">
        <f>IF(E63="wo",1,IF(F63="wo",0,IF(F63&gt;E63,1,0)))</f>
        <v>1</v>
      </c>
      <c r="U63" s="146">
        <f>IF(G63="wo",0,IF(H63="wo",1,IF(G63&gt;H63,1,0)))</f>
        <v>0</v>
      </c>
      <c r="V63" s="146">
        <f>IF(G63="wo",1,IF(H63="wo",0,IF(H63&gt;G63,1,0)))</f>
        <v>1</v>
      </c>
      <c r="W63" s="146">
        <f>IF(I63="wo",0,IF(J63="wo",1,IF(I63&gt;J63,1,0)))</f>
        <v>1</v>
      </c>
      <c r="X63" s="146">
        <f>IF(I63="wo",1,IF(J63="wo",0,IF(J63&gt;I63,1,0)))</f>
        <v>0</v>
      </c>
      <c r="Y63" s="146">
        <f>IF(K63="wo",0,IF(L63="wo",1,IF(K63&gt;L63,1,0)))</f>
        <v>0</v>
      </c>
      <c r="Z63" s="146">
        <f>IF(K63="wo",1,IF(L63="wo",0,IF(L63&gt;K63,1,0)))</f>
        <v>1</v>
      </c>
      <c r="AA63" s="146">
        <f>IF(M63="wo",0,IF(N63="wo",1,IF(M63&gt;N63,1,0)))</f>
        <v>0</v>
      </c>
      <c r="AB63" s="146">
        <f>IF(M63="wo",1,IF(N63="wo",0,IF(N63&gt;M63,1,0)))</f>
        <v>0</v>
      </c>
      <c r="AC63" s="146">
        <f>IF(O63="wo",0,IF(P63="wo",1,IF(O63&gt;P63,1,0)))</f>
        <v>0</v>
      </c>
      <c r="AD63" s="146">
        <f>IF(O63="wo",1,IF(P63="wo",0,IF(P63&gt;O63,1,0)))</f>
        <v>0</v>
      </c>
      <c r="AE63" s="146">
        <f>IF(Q63="wo",0,IF(R63="wo",1,IF(Q63&gt;R63,1,0)))</f>
        <v>0</v>
      </c>
      <c r="AF63" s="146">
        <f>IF(Q63="wo",1,IF(R63="wo",0,IF(R63&gt;Q63,1,0)))</f>
        <v>0</v>
      </c>
      <c r="AG63" s="147">
        <f>IF(E63="wo","wo",+S63+U63+W63+Y63+AA63+AC63+AE63)</f>
        <v>1</v>
      </c>
      <c r="AH63" s="147">
        <f>IF(F63="wo","wo",+T63+V63+X63+Z63+AB63+AD63+AF63)</f>
        <v>3</v>
      </c>
      <c r="AI63" s="148">
        <f>IF(E63="",0,IF(E63="wo",0,IF(F63="wo",2,IF(AG63=AH63,0,IF(AG63&gt;AH63,2,1)))))</f>
        <v>1</v>
      </c>
      <c r="AJ63" s="148">
        <f>IF(F63="",0,IF(F63="wo",0,IF(E63="wo",2,IF(AH63=AG63,0,IF(AH63&gt;AG63,2,1)))))</f>
        <v>2</v>
      </c>
      <c r="AK63" s="149">
        <f>IF(E63="","",IF(E63="wo",0,IF(F63="wo",0,IF(E63=F63,"ERROR",IF(E63&gt;F63,F63,-1*E63)))))</f>
        <v>-7</v>
      </c>
      <c r="AL63" s="149">
        <f>IF(G63="","",IF(G63="wo",0,IF(H63="wo",0,IF(G63=H63,"ERROR",IF(G63&gt;H63,H63,-1*G63)))))</f>
        <v>-10</v>
      </c>
      <c r="AM63" s="149">
        <f>IF(I63="","",IF(I63="wo",0,IF(J63="wo",0,IF(I63=J63,"ERROR",IF(I63&gt;J63,J63,-1*I63)))))</f>
        <v>8</v>
      </c>
      <c r="AN63" s="149">
        <f>IF(K63="","",IF(K63="wo",0,IF(L63="wo",0,IF(K63=L63,"ERROR",IF(K63&gt;L63,L63,-1*K63)))))</f>
        <v>-2</v>
      </c>
      <c r="AO63" s="149" t="str">
        <f>IF(M63="","",IF(M63="wo",0,IF(N63="wo",0,IF(M63=N63,"ERROR",IF(M63&gt;N63,N63,-1*M63)))))</f>
        <v/>
      </c>
      <c r="AP63" s="149" t="str">
        <f>IF(O63="","",IF(O63="wo",0,IF(P63="wo",0,IF(O63=P63,"ERROR",IF(O63&gt;P63,P63,-1*O63)))))</f>
        <v/>
      </c>
      <c r="AQ63" s="149" t="str">
        <f>IF(Q63="","",IF(Q63="wo",0,IF(R63="wo",0,IF(Q63=R63,"ERROR",IF(Q63&gt;R63,R63,-1*Q63)))))</f>
        <v/>
      </c>
      <c r="AR63" s="150" t="str">
        <f>CONCATENATE(AG63," - ",AH63)</f>
        <v>1 - 3</v>
      </c>
      <c r="AS63" s="151" t="str">
        <f>IF(E63="","",(IF(K63="",AK63&amp;","&amp;AL63&amp;","&amp;AM63,IF(M63="",AK63&amp;","&amp;AL63&amp;","&amp;AM63&amp;","&amp;AN63,IF(O63="",AK63&amp;","&amp;AL63&amp;","&amp;AM63&amp;","&amp;AN63&amp;","&amp;AO63,IF(Q63="",AK63&amp;","&amp;AL63&amp;","&amp;AM63&amp;","&amp;AN63&amp;","&amp;AO63&amp;","&amp;AP63,AK63&amp;","&amp;AL63&amp;","&amp;AM63&amp;","&amp;AN63&amp;","&amp;AO63&amp;","&amp;AP63&amp;","&amp;AQ63))))))</f>
        <v>-7,-10,8,-2</v>
      </c>
      <c r="AT63" s="152">
        <f>IF(F63="",0,IF(F63="wo",0,IF(E63="wo",2,IF(AH63=AG63,0,IF(AH63&gt;AG63,2,1)))))</f>
        <v>2</v>
      </c>
      <c r="AU63" s="152">
        <f>IF(E63="",0,IF(E63="wo",0,IF(F63="wo",2,IF(AG63=AH63,0,IF(AG63&gt;AH63,2,1)))))</f>
        <v>1</v>
      </c>
      <c r="AV63" s="149">
        <f>IF(F63="","",IF(F63="wo",0,IF(E63="wo",0,IF(F63=E63,"ERROR",IF(F63&gt;E63,E63,-1*F63)))))</f>
        <v>7</v>
      </c>
      <c r="AW63" s="149">
        <f>IF(H63="","",IF(H63="wo",0,IF(G63="wo",0,IF(H63=G63,"ERROR",IF(H63&gt;G63,G63,-1*H63)))))</f>
        <v>10</v>
      </c>
      <c r="AX63" s="149">
        <f>IF(J63="","",IF(J63="wo",0,IF(I63="wo",0,IF(J63=I63,"ERROR",IF(J63&gt;I63,I63,-1*J63)))))</f>
        <v>-8</v>
      </c>
      <c r="AY63" s="149">
        <f>IF(L63="","",IF(L63="wo",0,IF(K63="wo",0,IF(L63=K63,"ERROR",IF(L63&gt;K63,K63,-1*L63)))))</f>
        <v>2</v>
      </c>
      <c r="AZ63" s="149" t="str">
        <f>IF(N63="","",IF(N63="wo",0,IF(M63="wo",0,IF(N63=M63,"ERROR",IF(N63&gt;M63,M63,-1*N63)))))</f>
        <v/>
      </c>
      <c r="BA63" s="149" t="str">
        <f>IF(P63="","",IF(P63="wo",0,IF(O63="wo",0,IF(P63=O63,"ERROR",IF(P63&gt;O63,O63,-1*P63)))))</f>
        <v/>
      </c>
      <c r="BB63" s="149" t="str">
        <f>IF(R63="","",IF(R63="wo",0,IF(Q63="wo",0,IF(R63=Q63,"ERROR",IF(R63&gt;Q63,Q63,-1*R63)))))</f>
        <v/>
      </c>
      <c r="BC63" s="150" t="str">
        <f>CONCATENATE(AH63," - ",AG63)</f>
        <v>3 - 1</v>
      </c>
      <c r="BD63" s="151" t="str">
        <f>IF(E63="","",(IF(K63="",AV63&amp;","&amp;AW63&amp;","&amp;AX63,IF(M63="",AV63&amp;","&amp;AW63&amp;","&amp;AX63&amp;","&amp;AY63,IF(O63="",AV63&amp;","&amp;AW63&amp;","&amp;AX63&amp;","&amp;AY63&amp;","&amp;AZ63,IF(Q63="",AV63&amp;","&amp;AW63&amp;","&amp;AX63&amp;","&amp;AY63&amp;","&amp;AZ63&amp;","&amp;BA63,AV63&amp;","&amp;AW63&amp;","&amp;AX63&amp;","&amp;AY63&amp;","&amp;AZ63&amp;","&amp;BA63&amp;","&amp;BB63))))))</f>
        <v>7,10,-8,2</v>
      </c>
      <c r="BE63" s="153">
        <f>SUMIF(C63:C90,1,AI63:AI90)+SUMIF(D63:D90,1,AJ63:AJ90)</f>
        <v>13</v>
      </c>
      <c r="BF63" s="153">
        <f>IF(BE63&lt;&gt;0,RANK(BE63,BE63:BE78),"")</f>
        <v>1</v>
      </c>
      <c r="BG63" s="154" t="e">
        <f>SUMIF(A63:A70,C63,B63:B70)</f>
        <v>#REF!</v>
      </c>
      <c r="BH63" s="155" t="e">
        <f>SUMIF(A63:A70,D63,B63:B70)</f>
        <v>#REF!</v>
      </c>
      <c r="BI63" s="132" t="e">
        <f>1+#REF!</f>
        <v>#REF!</v>
      </c>
      <c r="BJ63" s="156" t="e">
        <f>1*#REF!+1</f>
        <v>#REF!</v>
      </c>
      <c r="BK63" s="157">
        <v>1</v>
      </c>
      <c r="BL63" s="158" t="str">
        <f t="shared" ref="BL63:BL90" si="78">CONCATENATE(C63," ","-"," ",D63)</f>
        <v>2 - 6</v>
      </c>
      <c r="BM63" s="159" t="s">
        <v>87</v>
      </c>
      <c r="BN63" s="160" t="s">
        <v>91</v>
      </c>
      <c r="BO63" s="161">
        <v>5</v>
      </c>
      <c r="BP63" s="138"/>
      <c r="BQ63" s="138"/>
      <c r="BR63" s="138"/>
      <c r="BS63" s="138"/>
      <c r="BT63" s="138"/>
      <c r="BU63" s="138"/>
      <c r="BV63" s="138"/>
      <c r="BW63" s="138"/>
      <c r="BX63" s="138"/>
      <c r="BY63" s="138"/>
      <c r="BZ63" s="138"/>
      <c r="CA63" s="138"/>
      <c r="CB63" s="138"/>
      <c r="CC63" s="138"/>
      <c r="CD63" s="138"/>
      <c r="CE63" s="138"/>
      <c r="CF63" s="138"/>
      <c r="CG63" s="138"/>
      <c r="CH63" s="138"/>
      <c r="CI63" s="138"/>
      <c r="CJ63" s="138"/>
      <c r="CK63" s="138"/>
      <c r="CL63" s="138"/>
      <c r="CM63" s="138"/>
      <c r="CN63" s="138"/>
      <c r="CO63" s="138"/>
      <c r="CP63" s="138"/>
      <c r="CQ63" s="138"/>
      <c r="CR63" s="138"/>
      <c r="CS63" s="138"/>
      <c r="CT63" s="138"/>
      <c r="CU63" s="138"/>
      <c r="CV63" s="138"/>
      <c r="CW63" s="138"/>
      <c r="CX63" s="138"/>
    </row>
    <row r="64" spans="1:102" ht="11.1" hidden="1" customHeight="1" outlineLevel="1" x14ac:dyDescent="0.2">
      <c r="A64" s="139">
        <v>2</v>
      </c>
      <c r="B64" s="140" t="e">
        <f>IF(#REF!="","",VLOOKUP(#REF!,'[1]Посев групп - Д'!B:AM,6,FALSE))</f>
        <v>#REF!</v>
      </c>
      <c r="C64" s="141">
        <v>3</v>
      </c>
      <c r="D64" s="141">
        <v>5</v>
      </c>
      <c r="E64" s="142">
        <v>11</v>
      </c>
      <c r="F64" s="143">
        <v>9</v>
      </c>
      <c r="G64" s="144">
        <v>11</v>
      </c>
      <c r="H64" s="145">
        <v>6</v>
      </c>
      <c r="I64" s="142">
        <v>8</v>
      </c>
      <c r="J64" s="143">
        <v>11</v>
      </c>
      <c r="K64" s="144">
        <v>5</v>
      </c>
      <c r="L64" s="145">
        <v>11</v>
      </c>
      <c r="M64" s="142">
        <v>9</v>
      </c>
      <c r="N64" s="143">
        <v>11</v>
      </c>
      <c r="O64" s="144"/>
      <c r="P64" s="145"/>
      <c r="Q64" s="142"/>
      <c r="R64" s="143"/>
      <c r="S64" s="146">
        <f t="shared" ref="S64:S90" si="79">IF(E64="wo",0,IF(F64="wo",1,IF(E64&gt;F64,1,0)))</f>
        <v>1</v>
      </c>
      <c r="T64" s="146">
        <f t="shared" ref="T64:T90" si="80">IF(E64="wo",1,IF(F64="wo",0,IF(F64&gt;E64,1,0)))</f>
        <v>0</v>
      </c>
      <c r="U64" s="146">
        <f t="shared" ref="U64:U90" si="81">IF(G64="wo",0,IF(H64="wo",1,IF(G64&gt;H64,1,0)))</f>
        <v>1</v>
      </c>
      <c r="V64" s="146">
        <f t="shared" ref="V64:V90" si="82">IF(G64="wo",1,IF(H64="wo",0,IF(H64&gt;G64,1,0)))</f>
        <v>0</v>
      </c>
      <c r="W64" s="146">
        <f t="shared" ref="W64:W90" si="83">IF(I64="wo",0,IF(J64="wo",1,IF(I64&gt;J64,1,0)))</f>
        <v>0</v>
      </c>
      <c r="X64" s="146">
        <f t="shared" ref="X64:X90" si="84">IF(I64="wo",1,IF(J64="wo",0,IF(J64&gt;I64,1,0)))</f>
        <v>1</v>
      </c>
      <c r="Y64" s="146">
        <f t="shared" ref="Y64:Y90" si="85">IF(K64="wo",0,IF(L64="wo",1,IF(K64&gt;L64,1,0)))</f>
        <v>0</v>
      </c>
      <c r="Z64" s="146">
        <f t="shared" ref="Z64:Z90" si="86">IF(K64="wo",1,IF(L64="wo",0,IF(L64&gt;K64,1,0)))</f>
        <v>1</v>
      </c>
      <c r="AA64" s="146">
        <f t="shared" ref="AA64:AA90" si="87">IF(M64="wo",0,IF(N64="wo",1,IF(M64&gt;N64,1,0)))</f>
        <v>0</v>
      </c>
      <c r="AB64" s="146">
        <f t="shared" ref="AB64:AB90" si="88">IF(M64="wo",1,IF(N64="wo",0,IF(N64&gt;M64,1,0)))</f>
        <v>1</v>
      </c>
      <c r="AC64" s="146">
        <f t="shared" ref="AC64:AC90" si="89">IF(O64="wo",0,IF(P64="wo",1,IF(O64&gt;P64,1,0)))</f>
        <v>0</v>
      </c>
      <c r="AD64" s="146">
        <f t="shared" ref="AD64:AD90" si="90">IF(O64="wo",1,IF(P64="wo",0,IF(P64&gt;O64,1,0)))</f>
        <v>0</v>
      </c>
      <c r="AE64" s="146">
        <f t="shared" ref="AE64:AE90" si="91">IF(Q64="wo",0,IF(R64="wo",1,IF(Q64&gt;R64,1,0)))</f>
        <v>0</v>
      </c>
      <c r="AF64" s="146">
        <f t="shared" ref="AF64:AF90" si="92">IF(Q64="wo",1,IF(R64="wo",0,IF(R64&gt;Q64,1,0)))</f>
        <v>0</v>
      </c>
      <c r="AG64" s="147">
        <f t="shared" ref="AG64:AH90" si="93">IF(E64="wo","wo",+S64+U64+W64+Y64+AA64+AC64+AE64)</f>
        <v>2</v>
      </c>
      <c r="AH64" s="147">
        <f t="shared" si="93"/>
        <v>3</v>
      </c>
      <c r="AI64" s="148">
        <f t="shared" ref="AI64:AI90" si="94">IF(E64="",0,IF(E64="wo",0,IF(F64="wo",2,IF(AG64=AH64,0,IF(AG64&gt;AH64,2,1)))))</f>
        <v>1</v>
      </c>
      <c r="AJ64" s="148">
        <f t="shared" ref="AJ64:AJ90" si="95">IF(F64="",0,IF(F64="wo",0,IF(E64="wo",2,IF(AH64=AG64,0,IF(AH64&gt;AG64,2,1)))))</f>
        <v>2</v>
      </c>
      <c r="AK64" s="149">
        <f t="shared" ref="AK64:AK90" si="96">IF(E64="","",IF(E64="wo",0,IF(F64="wo",0,IF(E64=F64,"ERROR",IF(E64&gt;F64,F64,-1*E64)))))</f>
        <v>9</v>
      </c>
      <c r="AL64" s="149">
        <f t="shared" ref="AL64:AL90" si="97">IF(G64="","",IF(G64="wo",0,IF(H64="wo",0,IF(G64=H64,"ERROR",IF(G64&gt;H64,H64,-1*G64)))))</f>
        <v>6</v>
      </c>
      <c r="AM64" s="149">
        <f t="shared" ref="AM64:AM90" si="98">IF(I64="","",IF(I64="wo",0,IF(J64="wo",0,IF(I64=J64,"ERROR",IF(I64&gt;J64,J64,-1*I64)))))</f>
        <v>-8</v>
      </c>
      <c r="AN64" s="149">
        <f t="shared" ref="AN64:AN90" si="99">IF(K64="","",IF(K64="wo",0,IF(L64="wo",0,IF(K64=L64,"ERROR",IF(K64&gt;L64,L64,-1*K64)))))</f>
        <v>-5</v>
      </c>
      <c r="AO64" s="149">
        <f t="shared" ref="AO64:AO90" si="100">IF(M64="","",IF(M64="wo",0,IF(N64="wo",0,IF(M64=N64,"ERROR",IF(M64&gt;N64,N64,-1*M64)))))</f>
        <v>-9</v>
      </c>
      <c r="AP64" s="149" t="str">
        <f t="shared" ref="AP64:AP90" si="101">IF(O64="","",IF(O64="wo",0,IF(P64="wo",0,IF(O64=P64,"ERROR",IF(O64&gt;P64,P64,-1*O64)))))</f>
        <v/>
      </c>
      <c r="AQ64" s="149" t="str">
        <f t="shared" ref="AQ64:AQ90" si="102">IF(Q64="","",IF(Q64="wo",0,IF(R64="wo",0,IF(Q64=R64,"ERROR",IF(Q64&gt;R64,R64,-1*Q64)))))</f>
        <v/>
      </c>
      <c r="AR64" s="150" t="str">
        <f t="shared" ref="AR64:AR90" si="103">CONCATENATE(AG64," - ",AH64)</f>
        <v>2 - 3</v>
      </c>
      <c r="AS64" s="151" t="str">
        <f t="shared" ref="AS64:AS90" si="104">IF(E64="","",(IF(K64="",AK64&amp;","&amp;AL64&amp;","&amp;AM64,IF(M64="",AK64&amp;","&amp;AL64&amp;","&amp;AM64&amp;","&amp;AN64,IF(O64="",AK64&amp;","&amp;AL64&amp;","&amp;AM64&amp;","&amp;AN64&amp;","&amp;AO64,IF(Q64="",AK64&amp;","&amp;AL64&amp;","&amp;AM64&amp;","&amp;AN64&amp;","&amp;AO64&amp;","&amp;AP64,AK64&amp;","&amp;AL64&amp;","&amp;AM64&amp;","&amp;AN64&amp;","&amp;AO64&amp;","&amp;AP64&amp;","&amp;AQ64))))))</f>
        <v>9,6,-8,-5,-9</v>
      </c>
      <c r="AT64" s="152">
        <f t="shared" ref="AT64:AT90" si="105">IF(F64="",0,IF(F64="wo",0,IF(E64="wo",2,IF(AH64=AG64,0,IF(AH64&gt;AG64,2,1)))))</f>
        <v>2</v>
      </c>
      <c r="AU64" s="152">
        <f t="shared" ref="AU64:AU90" si="106">IF(E64="",0,IF(E64="wo",0,IF(F64="wo",2,IF(AG64=AH64,0,IF(AG64&gt;AH64,2,1)))))</f>
        <v>1</v>
      </c>
      <c r="AV64" s="149">
        <f t="shared" ref="AV64:AV90" si="107">IF(F64="","",IF(F64="wo",0,IF(E64="wo",0,IF(F64=E64,"ERROR",IF(F64&gt;E64,E64,-1*F64)))))</f>
        <v>-9</v>
      </c>
      <c r="AW64" s="149">
        <f t="shared" ref="AW64:AW90" si="108">IF(H64="","",IF(H64="wo",0,IF(G64="wo",0,IF(H64=G64,"ERROR",IF(H64&gt;G64,G64,-1*H64)))))</f>
        <v>-6</v>
      </c>
      <c r="AX64" s="149">
        <f t="shared" ref="AX64:AX90" si="109">IF(J64="","",IF(J64="wo",0,IF(I64="wo",0,IF(J64=I64,"ERROR",IF(J64&gt;I64,I64,-1*J64)))))</f>
        <v>8</v>
      </c>
      <c r="AY64" s="149">
        <f t="shared" ref="AY64:AY90" si="110">IF(L64="","",IF(L64="wo",0,IF(K64="wo",0,IF(L64=K64,"ERROR",IF(L64&gt;K64,K64,-1*L64)))))</f>
        <v>5</v>
      </c>
      <c r="AZ64" s="149">
        <f t="shared" ref="AZ64:AZ90" si="111">IF(N64="","",IF(N64="wo",0,IF(M64="wo",0,IF(N64=M64,"ERROR",IF(N64&gt;M64,M64,-1*N64)))))</f>
        <v>9</v>
      </c>
      <c r="BA64" s="149" t="str">
        <f t="shared" ref="BA64:BA90" si="112">IF(P64="","",IF(P64="wo",0,IF(O64="wo",0,IF(P64=O64,"ERROR",IF(P64&gt;O64,O64,-1*P64)))))</f>
        <v/>
      </c>
      <c r="BB64" s="149" t="str">
        <f t="shared" ref="BB64:BB90" si="113">IF(R64="","",IF(R64="wo",0,IF(Q64="wo",0,IF(R64=Q64,"ERROR",IF(R64&gt;Q64,Q64,-1*R64)))))</f>
        <v/>
      </c>
      <c r="BC64" s="150" t="str">
        <f t="shared" ref="BC64:BC90" si="114">CONCATENATE(AH64," - ",AG64)</f>
        <v>3 - 2</v>
      </c>
      <c r="BD64" s="151" t="str">
        <f t="shared" ref="BD64:BD90" si="115">IF(E64="","",(IF(K64="",AV64&amp;","&amp;AW64&amp;","&amp;AX64,IF(M64="",AV64&amp;","&amp;AW64&amp;","&amp;AX64&amp;","&amp;AY64,IF(O64="",AV64&amp;","&amp;AW64&amp;","&amp;AX64&amp;","&amp;AY64&amp;","&amp;AZ64,IF(Q64="",AV64&amp;","&amp;AW64&amp;","&amp;AX64&amp;","&amp;AY64&amp;","&amp;AZ64&amp;","&amp;BA64,AV64&amp;","&amp;AW64&amp;","&amp;AX64&amp;","&amp;AY64&amp;","&amp;AZ64&amp;","&amp;BA64&amp;","&amp;BB64))))))</f>
        <v>-9,-6,8,5,9</v>
      </c>
      <c r="BE64" s="162"/>
      <c r="BF64" s="163"/>
      <c r="BG64" s="154" t="e">
        <f>SUMIF(A63:A70,C64,B63:B70)</f>
        <v>#REF!</v>
      </c>
      <c r="BH64" s="155" t="e">
        <f>SUMIF(A63:A70,D64,B63:B70)</f>
        <v>#REF!</v>
      </c>
      <c r="BI64" s="132" t="e">
        <f>1+#REF!</f>
        <v>#REF!</v>
      </c>
      <c r="BJ64" s="156" t="e">
        <f>1+BJ63</f>
        <v>#REF!</v>
      </c>
      <c r="BK64" s="157">
        <v>1</v>
      </c>
      <c r="BL64" s="158" t="str">
        <f t="shared" si="78"/>
        <v>3 - 5</v>
      </c>
      <c r="BM64" s="159" t="s">
        <v>87</v>
      </c>
      <c r="BN64" s="160" t="s">
        <v>91</v>
      </c>
      <c r="BO64" s="161">
        <v>6</v>
      </c>
      <c r="BP64" s="138"/>
      <c r="BQ64" s="138"/>
      <c r="BR64" s="138"/>
      <c r="BS64" s="138"/>
      <c r="BT64" s="138"/>
      <c r="BU64" s="138"/>
      <c r="BV64" s="138"/>
      <c r="BW64" s="138"/>
      <c r="BX64" s="138"/>
      <c r="BY64" s="138"/>
      <c r="BZ64" s="138"/>
      <c r="CA64" s="138"/>
      <c r="CB64" s="138"/>
      <c r="CC64" s="138"/>
      <c r="CD64" s="138"/>
      <c r="CE64" s="138"/>
      <c r="CF64" s="138"/>
      <c r="CG64" s="138"/>
      <c r="CH64" s="138"/>
      <c r="CI64" s="138"/>
      <c r="CJ64" s="138"/>
      <c r="CK64" s="138"/>
      <c r="CL64" s="138"/>
      <c r="CM64" s="138"/>
      <c r="CN64" s="138"/>
      <c r="CO64" s="138"/>
      <c r="CP64" s="138"/>
      <c r="CQ64" s="138"/>
      <c r="CR64" s="138"/>
      <c r="CS64" s="138"/>
      <c r="CT64" s="138"/>
      <c r="CU64" s="138"/>
      <c r="CV64" s="138"/>
      <c r="CW64" s="138"/>
      <c r="CX64" s="138"/>
    </row>
    <row r="65" spans="1:102" ht="11.1" hidden="1" customHeight="1" outlineLevel="1" x14ac:dyDescent="0.2">
      <c r="A65" s="139">
        <v>3</v>
      </c>
      <c r="B65" s="140" t="e">
        <f>IF(#REF!="","",VLOOKUP(#REF!,'[1]Посев групп - Д'!B:AM,10,FALSE))</f>
        <v>#REF!</v>
      </c>
      <c r="C65" s="141">
        <v>1</v>
      </c>
      <c r="D65" s="141">
        <v>7</v>
      </c>
      <c r="E65" s="142">
        <v>11</v>
      </c>
      <c r="F65" s="143">
        <v>9</v>
      </c>
      <c r="G65" s="144">
        <v>11</v>
      </c>
      <c r="H65" s="145">
        <v>5</v>
      </c>
      <c r="I65" s="142">
        <v>11</v>
      </c>
      <c r="J65" s="143">
        <v>1</v>
      </c>
      <c r="K65" s="144"/>
      <c r="L65" s="145"/>
      <c r="M65" s="142"/>
      <c r="N65" s="143"/>
      <c r="O65" s="144"/>
      <c r="P65" s="145"/>
      <c r="Q65" s="142"/>
      <c r="R65" s="143"/>
      <c r="S65" s="146">
        <f t="shared" si="79"/>
        <v>1</v>
      </c>
      <c r="T65" s="146">
        <f t="shared" si="80"/>
        <v>0</v>
      </c>
      <c r="U65" s="146">
        <f t="shared" si="81"/>
        <v>1</v>
      </c>
      <c r="V65" s="146">
        <f t="shared" si="82"/>
        <v>0</v>
      </c>
      <c r="W65" s="146">
        <f t="shared" si="83"/>
        <v>1</v>
      </c>
      <c r="X65" s="146">
        <f t="shared" si="84"/>
        <v>0</v>
      </c>
      <c r="Y65" s="146">
        <f t="shared" si="85"/>
        <v>0</v>
      </c>
      <c r="Z65" s="146">
        <f t="shared" si="86"/>
        <v>0</v>
      </c>
      <c r="AA65" s="146">
        <f t="shared" si="87"/>
        <v>0</v>
      </c>
      <c r="AB65" s="146">
        <f t="shared" si="88"/>
        <v>0</v>
      </c>
      <c r="AC65" s="146">
        <f t="shared" si="89"/>
        <v>0</v>
      </c>
      <c r="AD65" s="146">
        <f t="shared" si="90"/>
        <v>0</v>
      </c>
      <c r="AE65" s="146">
        <f t="shared" si="91"/>
        <v>0</v>
      </c>
      <c r="AF65" s="146">
        <f t="shared" si="92"/>
        <v>0</v>
      </c>
      <c r="AG65" s="147">
        <f t="shared" si="93"/>
        <v>3</v>
      </c>
      <c r="AH65" s="147">
        <f t="shared" si="93"/>
        <v>0</v>
      </c>
      <c r="AI65" s="148">
        <f t="shared" si="94"/>
        <v>2</v>
      </c>
      <c r="AJ65" s="148">
        <f t="shared" si="95"/>
        <v>1</v>
      </c>
      <c r="AK65" s="149">
        <f t="shared" si="96"/>
        <v>9</v>
      </c>
      <c r="AL65" s="149">
        <f t="shared" si="97"/>
        <v>5</v>
      </c>
      <c r="AM65" s="149">
        <f t="shared" si="98"/>
        <v>1</v>
      </c>
      <c r="AN65" s="149" t="str">
        <f t="shared" si="99"/>
        <v/>
      </c>
      <c r="AO65" s="149" t="str">
        <f t="shared" si="100"/>
        <v/>
      </c>
      <c r="AP65" s="149" t="str">
        <f t="shared" si="101"/>
        <v/>
      </c>
      <c r="AQ65" s="149" t="str">
        <f t="shared" si="102"/>
        <v/>
      </c>
      <c r="AR65" s="150" t="str">
        <f t="shared" si="103"/>
        <v>3 - 0</v>
      </c>
      <c r="AS65" s="151" t="str">
        <f t="shared" si="104"/>
        <v>9,5,1</v>
      </c>
      <c r="AT65" s="152">
        <f t="shared" si="105"/>
        <v>1</v>
      </c>
      <c r="AU65" s="152">
        <f t="shared" si="106"/>
        <v>2</v>
      </c>
      <c r="AV65" s="149">
        <f t="shared" si="107"/>
        <v>-9</v>
      </c>
      <c r="AW65" s="149">
        <f t="shared" si="108"/>
        <v>-5</v>
      </c>
      <c r="AX65" s="149">
        <f t="shared" si="109"/>
        <v>-1</v>
      </c>
      <c r="AY65" s="149" t="str">
        <f t="shared" si="110"/>
        <v/>
      </c>
      <c r="AZ65" s="149" t="str">
        <f t="shared" si="111"/>
        <v/>
      </c>
      <c r="BA65" s="149" t="str">
        <f t="shared" si="112"/>
        <v/>
      </c>
      <c r="BB65" s="149" t="str">
        <f t="shared" si="113"/>
        <v/>
      </c>
      <c r="BC65" s="150" t="str">
        <f t="shared" si="114"/>
        <v>0 - 3</v>
      </c>
      <c r="BD65" s="151" t="str">
        <f t="shared" si="115"/>
        <v>-9,-5,-1</v>
      </c>
      <c r="BE65" s="153">
        <f>SUMIF(C63:C90,2,AI63:AI90)+SUMIF(D63:D90,2,AJ63:AJ90)</f>
        <v>11</v>
      </c>
      <c r="BF65" s="153">
        <f>IF(BE65&lt;&gt;0,RANK(BE65,BE63:BE78),"")</f>
        <v>3</v>
      </c>
      <c r="BG65" s="154" t="e">
        <f>SUMIF(A63:A70,C65,B63:B70)</f>
        <v>#REF!</v>
      </c>
      <c r="BH65" s="155" t="e">
        <f>SUMIF(A63:A70,D65,B63:B70)</f>
        <v>#REF!</v>
      </c>
      <c r="BI65" s="132" t="e">
        <f>1+#REF!</f>
        <v>#REF!</v>
      </c>
      <c r="BJ65" s="156" t="e">
        <f t="shared" ref="BJ65:BJ90" si="116">1+BJ64</f>
        <v>#REF!</v>
      </c>
      <c r="BK65" s="157">
        <v>1</v>
      </c>
      <c r="BL65" s="158" t="str">
        <f t="shared" si="78"/>
        <v>1 - 7</v>
      </c>
      <c r="BM65" s="159" t="s">
        <v>87</v>
      </c>
      <c r="BN65" s="160" t="s">
        <v>91</v>
      </c>
      <c r="BO65" s="161">
        <v>7</v>
      </c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</row>
    <row r="66" spans="1:102" ht="11.1" hidden="1" customHeight="1" outlineLevel="1" x14ac:dyDescent="0.2">
      <c r="A66" s="139">
        <v>4</v>
      </c>
      <c r="B66" s="140" t="e">
        <f>IF(#REF!="","",VLOOKUP(#REF!,'[1]Посев групп - Д'!B:AM,14,FALSE))</f>
        <v>#REF!</v>
      </c>
      <c r="C66" s="141">
        <v>4</v>
      </c>
      <c r="D66" s="141">
        <v>8</v>
      </c>
      <c r="E66" s="142">
        <v>11</v>
      </c>
      <c r="F66" s="143">
        <v>13</v>
      </c>
      <c r="G66" s="144">
        <v>11</v>
      </c>
      <c r="H66" s="145">
        <v>5</v>
      </c>
      <c r="I66" s="142">
        <v>11</v>
      </c>
      <c r="J66" s="143">
        <v>6</v>
      </c>
      <c r="K66" s="144">
        <v>11</v>
      </c>
      <c r="L66" s="145">
        <v>3</v>
      </c>
      <c r="M66" s="142"/>
      <c r="N66" s="143"/>
      <c r="O66" s="144"/>
      <c r="P66" s="145"/>
      <c r="Q66" s="142"/>
      <c r="R66" s="143"/>
      <c r="S66" s="146">
        <f t="shared" si="79"/>
        <v>0</v>
      </c>
      <c r="T66" s="146">
        <f t="shared" si="80"/>
        <v>1</v>
      </c>
      <c r="U66" s="146">
        <f t="shared" si="81"/>
        <v>1</v>
      </c>
      <c r="V66" s="146">
        <f t="shared" si="82"/>
        <v>0</v>
      </c>
      <c r="W66" s="146">
        <f t="shared" si="83"/>
        <v>1</v>
      </c>
      <c r="X66" s="146">
        <f t="shared" si="84"/>
        <v>0</v>
      </c>
      <c r="Y66" s="146">
        <f t="shared" si="85"/>
        <v>1</v>
      </c>
      <c r="Z66" s="146">
        <f t="shared" si="86"/>
        <v>0</v>
      </c>
      <c r="AA66" s="146">
        <f t="shared" si="87"/>
        <v>0</v>
      </c>
      <c r="AB66" s="146">
        <f t="shared" si="88"/>
        <v>0</v>
      </c>
      <c r="AC66" s="146">
        <f t="shared" si="89"/>
        <v>0</v>
      </c>
      <c r="AD66" s="146">
        <f t="shared" si="90"/>
        <v>0</v>
      </c>
      <c r="AE66" s="146">
        <f t="shared" si="91"/>
        <v>0</v>
      </c>
      <c r="AF66" s="146">
        <f t="shared" si="92"/>
        <v>0</v>
      </c>
      <c r="AG66" s="147">
        <f t="shared" si="93"/>
        <v>3</v>
      </c>
      <c r="AH66" s="147">
        <f t="shared" si="93"/>
        <v>1</v>
      </c>
      <c r="AI66" s="148">
        <f t="shared" si="94"/>
        <v>2</v>
      </c>
      <c r="AJ66" s="148">
        <f t="shared" si="95"/>
        <v>1</v>
      </c>
      <c r="AK66" s="149">
        <f t="shared" si="96"/>
        <v>-11</v>
      </c>
      <c r="AL66" s="149">
        <f t="shared" si="97"/>
        <v>5</v>
      </c>
      <c r="AM66" s="149">
        <f t="shared" si="98"/>
        <v>6</v>
      </c>
      <c r="AN66" s="149">
        <f t="shared" si="99"/>
        <v>3</v>
      </c>
      <c r="AO66" s="149" t="str">
        <f t="shared" si="100"/>
        <v/>
      </c>
      <c r="AP66" s="149" t="str">
        <f t="shared" si="101"/>
        <v/>
      </c>
      <c r="AQ66" s="149" t="str">
        <f t="shared" si="102"/>
        <v/>
      </c>
      <c r="AR66" s="150" t="str">
        <f t="shared" si="103"/>
        <v>3 - 1</v>
      </c>
      <c r="AS66" s="151" t="str">
        <f t="shared" si="104"/>
        <v>-11,5,6,3</v>
      </c>
      <c r="AT66" s="152">
        <f t="shared" si="105"/>
        <v>1</v>
      </c>
      <c r="AU66" s="152">
        <f t="shared" si="106"/>
        <v>2</v>
      </c>
      <c r="AV66" s="149">
        <f t="shared" si="107"/>
        <v>11</v>
      </c>
      <c r="AW66" s="149">
        <f t="shared" si="108"/>
        <v>-5</v>
      </c>
      <c r="AX66" s="149">
        <f t="shared" si="109"/>
        <v>-6</v>
      </c>
      <c r="AY66" s="149">
        <f t="shared" si="110"/>
        <v>-3</v>
      </c>
      <c r="AZ66" s="149" t="str">
        <f t="shared" si="111"/>
        <v/>
      </c>
      <c r="BA66" s="149" t="str">
        <f t="shared" si="112"/>
        <v/>
      </c>
      <c r="BB66" s="149" t="str">
        <f t="shared" si="113"/>
        <v/>
      </c>
      <c r="BC66" s="150" t="str">
        <f t="shared" si="114"/>
        <v>1 - 3</v>
      </c>
      <c r="BD66" s="151" t="str">
        <f t="shared" si="115"/>
        <v>11,-5,-6,-3</v>
      </c>
      <c r="BE66" s="162"/>
      <c r="BF66" s="163"/>
      <c r="BG66" s="154" t="e">
        <f>SUMIF(A63:A70,C66,B63:B70)</f>
        <v>#REF!</v>
      </c>
      <c r="BH66" s="155" t="e">
        <f>SUMIF(A63:A70,D66,B63:B70)</f>
        <v>#REF!</v>
      </c>
      <c r="BI66" s="132" t="e">
        <f>1+#REF!</f>
        <v>#REF!</v>
      </c>
      <c r="BJ66" s="156" t="e">
        <f t="shared" si="116"/>
        <v>#REF!</v>
      </c>
      <c r="BK66" s="157">
        <v>1</v>
      </c>
      <c r="BL66" s="158" t="str">
        <f t="shared" si="78"/>
        <v>4 - 8</v>
      </c>
      <c r="BM66" s="159" t="s">
        <v>87</v>
      </c>
      <c r="BN66" s="160" t="s">
        <v>91</v>
      </c>
      <c r="BO66" s="161">
        <v>8</v>
      </c>
      <c r="BP66" s="339" t="str">
        <f>C62</f>
        <v>Девушки. 2007г.р. За 1-8 места</v>
      </c>
      <c r="BQ66" s="339"/>
      <c r="BR66" s="339"/>
      <c r="BS66" s="339"/>
      <c r="BT66" s="339"/>
      <c r="BU66" s="339"/>
      <c r="BV66" s="339"/>
      <c r="BW66" s="339"/>
      <c r="BX66" s="339"/>
      <c r="BY66" s="339"/>
      <c r="BZ66" s="339"/>
      <c r="CA66" s="339"/>
      <c r="CB66" s="339"/>
      <c r="CC66" s="339"/>
      <c r="CD66" s="339"/>
      <c r="CE66" s="339"/>
      <c r="CF66" s="339"/>
      <c r="CG66" s="339"/>
      <c r="CH66" s="339"/>
      <c r="CI66" s="339"/>
      <c r="CJ66" s="339"/>
      <c r="CK66" s="339"/>
      <c r="CL66" s="339"/>
      <c r="CM66" s="339"/>
      <c r="CN66" s="339"/>
      <c r="CO66" s="339"/>
      <c r="CP66" s="339"/>
      <c r="CQ66" s="339"/>
      <c r="CR66" s="339"/>
      <c r="CS66" s="339"/>
      <c r="CT66" s="339"/>
      <c r="CU66" s="339"/>
      <c r="CV66" s="339"/>
      <c r="CW66" s="339"/>
      <c r="CX66" s="339"/>
    </row>
    <row r="67" spans="1:102" ht="11.1" customHeight="1" collapsed="1" x14ac:dyDescent="0.2">
      <c r="A67" s="139">
        <v>5</v>
      </c>
      <c r="B67" s="140" t="e">
        <f>IF(#REF!="","",VLOOKUP(#REF!,'[1]Посев групп - Д'!B:AO,18,FALSE))</f>
        <v>#REF!</v>
      </c>
      <c r="C67" s="141">
        <v>2</v>
      </c>
      <c r="D67" s="141">
        <v>5</v>
      </c>
      <c r="E67" s="142">
        <v>11</v>
      </c>
      <c r="F67" s="143">
        <v>8</v>
      </c>
      <c r="G67" s="144">
        <v>6</v>
      </c>
      <c r="H67" s="145">
        <v>11</v>
      </c>
      <c r="I67" s="142">
        <v>12</v>
      </c>
      <c r="J67" s="143">
        <v>10</v>
      </c>
      <c r="K67" s="144">
        <v>7</v>
      </c>
      <c r="L67" s="145">
        <v>11</v>
      </c>
      <c r="M67" s="142">
        <v>11</v>
      </c>
      <c r="N67" s="143">
        <v>6</v>
      </c>
      <c r="O67" s="144"/>
      <c r="P67" s="145"/>
      <c r="Q67" s="142"/>
      <c r="R67" s="143"/>
      <c r="S67" s="146">
        <f t="shared" si="79"/>
        <v>1</v>
      </c>
      <c r="T67" s="146">
        <f t="shared" si="80"/>
        <v>0</v>
      </c>
      <c r="U67" s="146">
        <f t="shared" si="81"/>
        <v>0</v>
      </c>
      <c r="V67" s="146">
        <f t="shared" si="82"/>
        <v>1</v>
      </c>
      <c r="W67" s="146">
        <f t="shared" si="83"/>
        <v>1</v>
      </c>
      <c r="X67" s="146">
        <f t="shared" si="84"/>
        <v>0</v>
      </c>
      <c r="Y67" s="146">
        <f t="shared" si="85"/>
        <v>0</v>
      </c>
      <c r="Z67" s="146">
        <f t="shared" si="86"/>
        <v>1</v>
      </c>
      <c r="AA67" s="146">
        <f t="shared" si="87"/>
        <v>1</v>
      </c>
      <c r="AB67" s="146">
        <f t="shared" si="88"/>
        <v>0</v>
      </c>
      <c r="AC67" s="146">
        <f t="shared" si="89"/>
        <v>0</v>
      </c>
      <c r="AD67" s="146">
        <f t="shared" si="90"/>
        <v>0</v>
      </c>
      <c r="AE67" s="146">
        <f t="shared" si="91"/>
        <v>0</v>
      </c>
      <c r="AF67" s="146">
        <f t="shared" si="92"/>
        <v>0</v>
      </c>
      <c r="AG67" s="147">
        <f t="shared" si="93"/>
        <v>3</v>
      </c>
      <c r="AH67" s="147">
        <f t="shared" si="93"/>
        <v>2</v>
      </c>
      <c r="AI67" s="148">
        <f t="shared" si="94"/>
        <v>2</v>
      </c>
      <c r="AJ67" s="148">
        <f t="shared" si="95"/>
        <v>1</v>
      </c>
      <c r="AK67" s="149">
        <f t="shared" si="96"/>
        <v>8</v>
      </c>
      <c r="AL67" s="149">
        <f t="shared" si="97"/>
        <v>-6</v>
      </c>
      <c r="AM67" s="149">
        <f t="shared" si="98"/>
        <v>10</v>
      </c>
      <c r="AN67" s="149">
        <f t="shared" si="99"/>
        <v>-7</v>
      </c>
      <c r="AO67" s="149">
        <f t="shared" si="100"/>
        <v>6</v>
      </c>
      <c r="AP67" s="149" t="str">
        <f t="shared" si="101"/>
        <v/>
      </c>
      <c r="AQ67" s="149" t="str">
        <f t="shared" si="102"/>
        <v/>
      </c>
      <c r="AR67" s="150" t="str">
        <f t="shared" si="103"/>
        <v>3 - 2</v>
      </c>
      <c r="AS67" s="151" t="str">
        <f t="shared" si="104"/>
        <v>8,-6,10,-7,6</v>
      </c>
      <c r="AT67" s="152">
        <f t="shared" si="105"/>
        <v>1</v>
      </c>
      <c r="AU67" s="152">
        <f t="shared" si="106"/>
        <v>2</v>
      </c>
      <c r="AV67" s="149">
        <f t="shared" si="107"/>
        <v>-8</v>
      </c>
      <c r="AW67" s="149">
        <f t="shared" si="108"/>
        <v>6</v>
      </c>
      <c r="AX67" s="149">
        <f t="shared" si="109"/>
        <v>-10</v>
      </c>
      <c r="AY67" s="149">
        <f t="shared" si="110"/>
        <v>7</v>
      </c>
      <c r="AZ67" s="149">
        <f t="shared" si="111"/>
        <v>-6</v>
      </c>
      <c r="BA67" s="149" t="str">
        <f t="shared" si="112"/>
        <v/>
      </c>
      <c r="BB67" s="149" t="str">
        <f t="shared" si="113"/>
        <v/>
      </c>
      <c r="BC67" s="150" t="str">
        <f t="shared" si="114"/>
        <v>2 - 3</v>
      </c>
      <c r="BD67" s="151" t="str">
        <f t="shared" si="115"/>
        <v>-8,6,-10,7,-6</v>
      </c>
      <c r="BE67" s="153">
        <f>SUMIF(C63:C90,3,AI63:AI90)+SUMIF(D63:D90,3,AJ63:AJ90)</f>
        <v>11</v>
      </c>
      <c r="BF67" s="153">
        <f>IF(BE67&lt;&gt;0,RANK(BE67,BE63:BE78),"")</f>
        <v>3</v>
      </c>
      <c r="BG67" s="154" t="e">
        <f>SUMIF(A63:A70,C67,B63:B70)</f>
        <v>#REF!</v>
      </c>
      <c r="BH67" s="155" t="e">
        <f>SUMIF(A63:A70,D67,B63:B70)</f>
        <v>#REF!</v>
      </c>
      <c r="BI67" s="132" t="e">
        <f>1+#REF!</f>
        <v>#REF!</v>
      </c>
      <c r="BJ67" s="156" t="e">
        <f>1+BJ66</f>
        <v>#REF!</v>
      </c>
      <c r="BK67" s="157">
        <v>2</v>
      </c>
      <c r="BL67" s="164" t="str">
        <f t="shared" si="78"/>
        <v>2 - 5</v>
      </c>
      <c r="BM67" s="165" t="s">
        <v>87</v>
      </c>
      <c r="BN67" s="166" t="s">
        <v>92</v>
      </c>
      <c r="BO67" s="167">
        <v>16</v>
      </c>
      <c r="BP67" s="339"/>
      <c r="BQ67" s="339"/>
      <c r="BR67" s="339"/>
      <c r="BS67" s="339"/>
      <c r="BT67" s="339"/>
      <c r="BU67" s="339"/>
      <c r="BV67" s="339"/>
      <c r="BW67" s="339"/>
      <c r="BX67" s="339"/>
      <c r="BY67" s="339"/>
      <c r="BZ67" s="339"/>
      <c r="CA67" s="339"/>
      <c r="CB67" s="339"/>
      <c r="CC67" s="339"/>
      <c r="CD67" s="339"/>
      <c r="CE67" s="339"/>
      <c r="CF67" s="339"/>
      <c r="CG67" s="339"/>
      <c r="CH67" s="339"/>
      <c r="CI67" s="339"/>
      <c r="CJ67" s="339"/>
      <c r="CK67" s="339"/>
      <c r="CL67" s="339"/>
      <c r="CM67" s="339"/>
      <c r="CN67" s="339"/>
      <c r="CO67" s="339"/>
      <c r="CP67" s="339"/>
      <c r="CQ67" s="339"/>
      <c r="CR67" s="339"/>
      <c r="CS67" s="339"/>
      <c r="CT67" s="339"/>
      <c r="CU67" s="339"/>
      <c r="CV67" s="339"/>
      <c r="CW67" s="339"/>
      <c r="CX67" s="339"/>
    </row>
    <row r="68" spans="1:102" ht="11.1" customHeight="1" x14ac:dyDescent="0.2">
      <c r="A68" s="139">
        <v>6</v>
      </c>
      <c r="B68" s="140" t="e">
        <f>IF(#REF!="","",VLOOKUP(#REF!,'[1]Посев групп - Д'!B:AM,22,FALSE))</f>
        <v>#REF!</v>
      </c>
      <c r="C68" s="141">
        <v>1</v>
      </c>
      <c r="D68" s="141">
        <v>6</v>
      </c>
      <c r="E68" s="142">
        <v>9</v>
      </c>
      <c r="F68" s="143">
        <v>11</v>
      </c>
      <c r="G68" s="144">
        <v>11</v>
      </c>
      <c r="H68" s="145">
        <v>3</v>
      </c>
      <c r="I68" s="142">
        <v>11</v>
      </c>
      <c r="J68" s="143">
        <v>4</v>
      </c>
      <c r="K68" s="144">
        <v>8</v>
      </c>
      <c r="L68" s="145">
        <v>11</v>
      </c>
      <c r="M68" s="142">
        <v>13</v>
      </c>
      <c r="N68" s="143">
        <v>11</v>
      </c>
      <c r="O68" s="144"/>
      <c r="P68" s="145"/>
      <c r="Q68" s="142"/>
      <c r="R68" s="143"/>
      <c r="S68" s="146">
        <f t="shared" si="79"/>
        <v>0</v>
      </c>
      <c r="T68" s="146">
        <f t="shared" si="80"/>
        <v>1</v>
      </c>
      <c r="U68" s="146">
        <f t="shared" si="81"/>
        <v>1</v>
      </c>
      <c r="V68" s="146">
        <f t="shared" si="82"/>
        <v>0</v>
      </c>
      <c r="W68" s="146">
        <f t="shared" si="83"/>
        <v>1</v>
      </c>
      <c r="X68" s="146">
        <f t="shared" si="84"/>
        <v>0</v>
      </c>
      <c r="Y68" s="146">
        <f t="shared" si="85"/>
        <v>0</v>
      </c>
      <c r="Z68" s="146">
        <f t="shared" si="86"/>
        <v>1</v>
      </c>
      <c r="AA68" s="146">
        <f t="shared" si="87"/>
        <v>1</v>
      </c>
      <c r="AB68" s="146">
        <f t="shared" si="88"/>
        <v>0</v>
      </c>
      <c r="AC68" s="146">
        <f t="shared" si="89"/>
        <v>0</v>
      </c>
      <c r="AD68" s="146">
        <f t="shared" si="90"/>
        <v>0</v>
      </c>
      <c r="AE68" s="146">
        <f t="shared" si="91"/>
        <v>0</v>
      </c>
      <c r="AF68" s="146">
        <f t="shared" si="92"/>
        <v>0</v>
      </c>
      <c r="AG68" s="147">
        <f t="shared" si="93"/>
        <v>3</v>
      </c>
      <c r="AH68" s="147">
        <f t="shared" si="93"/>
        <v>2</v>
      </c>
      <c r="AI68" s="148">
        <f t="shared" si="94"/>
        <v>2</v>
      </c>
      <c r="AJ68" s="148">
        <f t="shared" si="95"/>
        <v>1</v>
      </c>
      <c r="AK68" s="149">
        <f t="shared" si="96"/>
        <v>-9</v>
      </c>
      <c r="AL68" s="149">
        <f t="shared" si="97"/>
        <v>3</v>
      </c>
      <c r="AM68" s="149">
        <f t="shared" si="98"/>
        <v>4</v>
      </c>
      <c r="AN68" s="149">
        <f t="shared" si="99"/>
        <v>-8</v>
      </c>
      <c r="AO68" s="149">
        <f t="shared" si="100"/>
        <v>11</v>
      </c>
      <c r="AP68" s="149" t="str">
        <f t="shared" si="101"/>
        <v/>
      </c>
      <c r="AQ68" s="149" t="str">
        <f t="shared" si="102"/>
        <v/>
      </c>
      <c r="AR68" s="150" t="str">
        <f t="shared" si="103"/>
        <v>3 - 2</v>
      </c>
      <c r="AS68" s="151" t="str">
        <f t="shared" si="104"/>
        <v>-9,3,4,-8,11</v>
      </c>
      <c r="AT68" s="152">
        <f t="shared" si="105"/>
        <v>1</v>
      </c>
      <c r="AU68" s="152">
        <f t="shared" si="106"/>
        <v>2</v>
      </c>
      <c r="AV68" s="149">
        <f t="shared" si="107"/>
        <v>9</v>
      </c>
      <c r="AW68" s="149">
        <f t="shared" si="108"/>
        <v>-3</v>
      </c>
      <c r="AX68" s="149">
        <f t="shared" si="109"/>
        <v>-4</v>
      </c>
      <c r="AY68" s="149">
        <f t="shared" si="110"/>
        <v>8</v>
      </c>
      <c r="AZ68" s="149">
        <f t="shared" si="111"/>
        <v>-11</v>
      </c>
      <c r="BA68" s="149" t="str">
        <f t="shared" si="112"/>
        <v/>
      </c>
      <c r="BB68" s="149" t="str">
        <f t="shared" si="113"/>
        <v/>
      </c>
      <c r="BC68" s="150" t="str">
        <f t="shared" si="114"/>
        <v>2 - 3</v>
      </c>
      <c r="BD68" s="151" t="str">
        <f t="shared" si="115"/>
        <v>9,-3,-4,8,-11</v>
      </c>
      <c r="BE68" s="162"/>
      <c r="BF68" s="163"/>
      <c r="BG68" s="154" t="e">
        <f>SUMIF(A63:A70,C68,B63:B70)</f>
        <v>#REF!</v>
      </c>
      <c r="BH68" s="155" t="e">
        <f>SUMIF(A63:A70,D68,B63:B70)</f>
        <v>#REF!</v>
      </c>
      <c r="BI68" s="132" t="e">
        <f>1+#REF!</f>
        <v>#REF!</v>
      </c>
      <c r="BJ68" s="156" t="e">
        <f t="shared" si="116"/>
        <v>#REF!</v>
      </c>
      <c r="BK68" s="157">
        <v>2</v>
      </c>
      <c r="BL68" s="164" t="str">
        <f t="shared" si="78"/>
        <v>1 - 6</v>
      </c>
      <c r="BM68" s="165" t="s">
        <v>87</v>
      </c>
      <c r="BN68" s="166" t="s">
        <v>92</v>
      </c>
      <c r="BO68" s="167">
        <v>15</v>
      </c>
      <c r="BP68" s="340"/>
      <c r="BQ68" s="340"/>
      <c r="BR68" s="340"/>
      <c r="BS68" s="340"/>
      <c r="BT68" s="340"/>
      <c r="BU68" s="340"/>
      <c r="BV68" s="340"/>
      <c r="BW68" s="340"/>
      <c r="BX68" s="340"/>
      <c r="BY68" s="340"/>
      <c r="BZ68" s="340"/>
      <c r="CA68" s="340"/>
      <c r="CB68" s="340"/>
      <c r="CC68" s="340"/>
      <c r="CD68" s="340"/>
      <c r="CE68" s="340"/>
      <c r="CF68" s="340"/>
      <c r="CG68" s="340"/>
      <c r="CH68" s="340"/>
      <c r="CI68" s="340"/>
      <c r="CJ68" s="340"/>
      <c r="CK68" s="340"/>
      <c r="CL68" s="340"/>
      <c r="CM68" s="340"/>
      <c r="CN68" s="340"/>
      <c r="CO68" s="340"/>
      <c r="CP68" s="340"/>
      <c r="CQ68" s="340"/>
      <c r="CR68" s="340"/>
      <c r="CS68" s="340"/>
      <c r="CT68" s="340"/>
      <c r="CU68" s="340"/>
      <c r="CV68" s="340"/>
      <c r="CW68" s="340"/>
      <c r="CX68" s="340"/>
    </row>
    <row r="69" spans="1:102" ht="11.1" customHeight="1" x14ac:dyDescent="0.2">
      <c r="A69" s="139">
        <v>7</v>
      </c>
      <c r="B69" s="140" t="e">
        <f>IF(#REF!="","",VLOOKUP(#REF!,'[1]Посев групп - Д'!B:AM,26,FALSE))</f>
        <v>#REF!</v>
      </c>
      <c r="C69" s="141">
        <v>3</v>
      </c>
      <c r="D69" s="141">
        <v>8</v>
      </c>
      <c r="E69" s="142">
        <v>11</v>
      </c>
      <c r="F69" s="143">
        <v>7</v>
      </c>
      <c r="G69" s="144">
        <v>9</v>
      </c>
      <c r="H69" s="145">
        <v>11</v>
      </c>
      <c r="I69" s="142">
        <v>11</v>
      </c>
      <c r="J69" s="143">
        <v>2</v>
      </c>
      <c r="K69" s="144">
        <v>11</v>
      </c>
      <c r="L69" s="145">
        <v>8</v>
      </c>
      <c r="M69" s="142"/>
      <c r="N69" s="143"/>
      <c r="O69" s="144"/>
      <c r="P69" s="145"/>
      <c r="Q69" s="142"/>
      <c r="R69" s="143"/>
      <c r="S69" s="146">
        <f t="shared" si="79"/>
        <v>1</v>
      </c>
      <c r="T69" s="146">
        <f t="shared" si="80"/>
        <v>0</v>
      </c>
      <c r="U69" s="146">
        <f t="shared" si="81"/>
        <v>0</v>
      </c>
      <c r="V69" s="146">
        <f t="shared" si="82"/>
        <v>1</v>
      </c>
      <c r="W69" s="146">
        <f t="shared" si="83"/>
        <v>1</v>
      </c>
      <c r="X69" s="146">
        <f t="shared" si="84"/>
        <v>0</v>
      </c>
      <c r="Y69" s="146">
        <f t="shared" si="85"/>
        <v>1</v>
      </c>
      <c r="Z69" s="146">
        <f t="shared" si="86"/>
        <v>0</v>
      </c>
      <c r="AA69" s="146">
        <f t="shared" si="87"/>
        <v>0</v>
      </c>
      <c r="AB69" s="146">
        <f t="shared" si="88"/>
        <v>0</v>
      </c>
      <c r="AC69" s="146">
        <f t="shared" si="89"/>
        <v>0</v>
      </c>
      <c r="AD69" s="146">
        <f t="shared" si="90"/>
        <v>0</v>
      </c>
      <c r="AE69" s="146">
        <f t="shared" si="91"/>
        <v>0</v>
      </c>
      <c r="AF69" s="146">
        <f t="shared" si="92"/>
        <v>0</v>
      </c>
      <c r="AG69" s="147">
        <f t="shared" si="93"/>
        <v>3</v>
      </c>
      <c r="AH69" s="147">
        <f t="shared" si="93"/>
        <v>1</v>
      </c>
      <c r="AI69" s="148">
        <f t="shared" si="94"/>
        <v>2</v>
      </c>
      <c r="AJ69" s="148">
        <f t="shared" si="95"/>
        <v>1</v>
      </c>
      <c r="AK69" s="149">
        <f t="shared" si="96"/>
        <v>7</v>
      </c>
      <c r="AL69" s="149">
        <f t="shared" si="97"/>
        <v>-9</v>
      </c>
      <c r="AM69" s="149">
        <f t="shared" si="98"/>
        <v>2</v>
      </c>
      <c r="AN69" s="149">
        <f t="shared" si="99"/>
        <v>8</v>
      </c>
      <c r="AO69" s="149" t="str">
        <f t="shared" si="100"/>
        <v/>
      </c>
      <c r="AP69" s="149" t="str">
        <f t="shared" si="101"/>
        <v/>
      </c>
      <c r="AQ69" s="149" t="str">
        <f t="shared" si="102"/>
        <v/>
      </c>
      <c r="AR69" s="150" t="str">
        <f t="shared" si="103"/>
        <v>3 - 1</v>
      </c>
      <c r="AS69" s="151" t="str">
        <f t="shared" si="104"/>
        <v>7,-9,2,8</v>
      </c>
      <c r="AT69" s="152">
        <f t="shared" si="105"/>
        <v>1</v>
      </c>
      <c r="AU69" s="152">
        <f t="shared" si="106"/>
        <v>2</v>
      </c>
      <c r="AV69" s="149">
        <f t="shared" si="107"/>
        <v>-7</v>
      </c>
      <c r="AW69" s="149">
        <f t="shared" si="108"/>
        <v>9</v>
      </c>
      <c r="AX69" s="149">
        <f t="shared" si="109"/>
        <v>-2</v>
      </c>
      <c r="AY69" s="149">
        <f t="shared" si="110"/>
        <v>-8</v>
      </c>
      <c r="AZ69" s="149" t="str">
        <f t="shared" si="111"/>
        <v/>
      </c>
      <c r="BA69" s="149" t="str">
        <f t="shared" si="112"/>
        <v/>
      </c>
      <c r="BB69" s="149" t="str">
        <f t="shared" si="113"/>
        <v/>
      </c>
      <c r="BC69" s="150" t="str">
        <f t="shared" si="114"/>
        <v>1 - 3</v>
      </c>
      <c r="BD69" s="151" t="str">
        <f t="shared" si="115"/>
        <v>-7,9,-2,-8</v>
      </c>
      <c r="BE69" s="153">
        <f>SUMIF(C63:C90,4,AI63:AI90)+SUMIF(D63:D90,4,AJ63:AJ90)</f>
        <v>11</v>
      </c>
      <c r="BF69" s="153">
        <f>IF(BE69&lt;&gt;0,RANK(BE69,BE63:BE78),"")</f>
        <v>3</v>
      </c>
      <c r="BG69" s="154" t="e">
        <f>SUMIF(A63:A70,C69,B63:B70)</f>
        <v>#REF!</v>
      </c>
      <c r="BH69" s="155" t="e">
        <f>SUMIF(A63:A70,D69,B63:B70)</f>
        <v>#REF!</v>
      </c>
      <c r="BI69" s="132" t="e">
        <f>1+#REF!</f>
        <v>#REF!</v>
      </c>
      <c r="BJ69" s="156" t="e">
        <f t="shared" si="116"/>
        <v>#REF!</v>
      </c>
      <c r="BK69" s="168">
        <v>2</v>
      </c>
      <c r="BL69" s="164" t="str">
        <f t="shared" si="78"/>
        <v>3 - 8</v>
      </c>
      <c r="BM69" s="165" t="s">
        <v>87</v>
      </c>
      <c r="BN69" s="166" t="s">
        <v>92</v>
      </c>
      <c r="BO69" s="167">
        <v>14</v>
      </c>
      <c r="BP69" s="341" t="s">
        <v>88</v>
      </c>
      <c r="BQ69" s="343" t="s">
        <v>1</v>
      </c>
      <c r="BR69" s="343"/>
      <c r="BS69" s="343"/>
      <c r="BT69" s="344"/>
      <c r="BU69" s="347" t="s">
        <v>89</v>
      </c>
      <c r="BV69" s="348"/>
      <c r="BW69" s="334">
        <v>1</v>
      </c>
      <c r="BX69" s="334"/>
      <c r="BY69" s="334"/>
      <c r="BZ69" s="333">
        <v>2</v>
      </c>
      <c r="CA69" s="334"/>
      <c r="CB69" s="318"/>
      <c r="CC69" s="334">
        <v>3</v>
      </c>
      <c r="CD69" s="334"/>
      <c r="CE69" s="334"/>
      <c r="CF69" s="333">
        <v>4</v>
      </c>
      <c r="CG69" s="334"/>
      <c r="CH69" s="318"/>
      <c r="CI69" s="334">
        <v>5</v>
      </c>
      <c r="CJ69" s="334"/>
      <c r="CK69" s="334"/>
      <c r="CL69" s="333">
        <v>6</v>
      </c>
      <c r="CM69" s="334"/>
      <c r="CN69" s="318"/>
      <c r="CO69" s="334">
        <v>7</v>
      </c>
      <c r="CP69" s="334"/>
      <c r="CQ69" s="334"/>
      <c r="CR69" s="333">
        <v>8</v>
      </c>
      <c r="CS69" s="334"/>
      <c r="CT69" s="318"/>
      <c r="CU69" s="169"/>
      <c r="CV69" s="333" t="s">
        <v>3</v>
      </c>
      <c r="CW69" s="316" t="s">
        <v>4</v>
      </c>
      <c r="CX69" s="318" t="s">
        <v>5</v>
      </c>
    </row>
    <row r="70" spans="1:102" ht="11.1" customHeight="1" x14ac:dyDescent="0.2">
      <c r="A70" s="139">
        <v>8</v>
      </c>
      <c r="B70" s="140" t="e">
        <f>IF(#REF!="","",VLOOKUP(#REF!,'[1]Посев групп - Д'!B:AM,30,FALSE))</f>
        <v>#REF!</v>
      </c>
      <c r="C70" s="141">
        <v>4</v>
      </c>
      <c r="D70" s="141">
        <v>7</v>
      </c>
      <c r="E70" s="142">
        <v>11</v>
      </c>
      <c r="F70" s="143">
        <v>3</v>
      </c>
      <c r="G70" s="144">
        <v>11</v>
      </c>
      <c r="H70" s="145">
        <v>4</v>
      </c>
      <c r="I70" s="142">
        <v>11</v>
      </c>
      <c r="J70" s="143">
        <v>9</v>
      </c>
      <c r="K70" s="144"/>
      <c r="L70" s="145"/>
      <c r="M70" s="142"/>
      <c r="N70" s="143"/>
      <c r="O70" s="144"/>
      <c r="P70" s="145"/>
      <c r="Q70" s="142"/>
      <c r="R70" s="143"/>
      <c r="S70" s="146">
        <f t="shared" si="79"/>
        <v>1</v>
      </c>
      <c r="T70" s="146">
        <f t="shared" si="80"/>
        <v>0</v>
      </c>
      <c r="U70" s="146">
        <f t="shared" si="81"/>
        <v>1</v>
      </c>
      <c r="V70" s="146">
        <f t="shared" si="82"/>
        <v>0</v>
      </c>
      <c r="W70" s="146">
        <f t="shared" si="83"/>
        <v>1</v>
      </c>
      <c r="X70" s="146">
        <f t="shared" si="84"/>
        <v>0</v>
      </c>
      <c r="Y70" s="146">
        <f t="shared" si="85"/>
        <v>0</v>
      </c>
      <c r="Z70" s="146">
        <f t="shared" si="86"/>
        <v>0</v>
      </c>
      <c r="AA70" s="146">
        <f t="shared" si="87"/>
        <v>0</v>
      </c>
      <c r="AB70" s="146">
        <f t="shared" si="88"/>
        <v>0</v>
      </c>
      <c r="AC70" s="146">
        <f t="shared" si="89"/>
        <v>0</v>
      </c>
      <c r="AD70" s="146">
        <f t="shared" si="90"/>
        <v>0</v>
      </c>
      <c r="AE70" s="146">
        <f t="shared" si="91"/>
        <v>0</v>
      </c>
      <c r="AF70" s="146">
        <f t="shared" si="92"/>
        <v>0</v>
      </c>
      <c r="AG70" s="147">
        <f t="shared" si="93"/>
        <v>3</v>
      </c>
      <c r="AH70" s="147">
        <f t="shared" si="93"/>
        <v>0</v>
      </c>
      <c r="AI70" s="148">
        <f t="shared" si="94"/>
        <v>2</v>
      </c>
      <c r="AJ70" s="148">
        <f t="shared" si="95"/>
        <v>1</v>
      </c>
      <c r="AK70" s="149">
        <f t="shared" si="96"/>
        <v>3</v>
      </c>
      <c r="AL70" s="149">
        <f t="shared" si="97"/>
        <v>4</v>
      </c>
      <c r="AM70" s="149">
        <f t="shared" si="98"/>
        <v>9</v>
      </c>
      <c r="AN70" s="149" t="str">
        <f t="shared" si="99"/>
        <v/>
      </c>
      <c r="AO70" s="149" t="str">
        <f t="shared" si="100"/>
        <v/>
      </c>
      <c r="AP70" s="149" t="str">
        <f t="shared" si="101"/>
        <v/>
      </c>
      <c r="AQ70" s="149" t="str">
        <f t="shared" si="102"/>
        <v/>
      </c>
      <c r="AR70" s="150" t="str">
        <f t="shared" si="103"/>
        <v>3 - 0</v>
      </c>
      <c r="AS70" s="151" t="str">
        <f t="shared" si="104"/>
        <v>3,4,9</v>
      </c>
      <c r="AT70" s="152">
        <f t="shared" si="105"/>
        <v>1</v>
      </c>
      <c r="AU70" s="152">
        <f t="shared" si="106"/>
        <v>2</v>
      </c>
      <c r="AV70" s="149">
        <f t="shared" si="107"/>
        <v>-3</v>
      </c>
      <c r="AW70" s="149">
        <f t="shared" si="108"/>
        <v>-4</v>
      </c>
      <c r="AX70" s="149">
        <f t="shared" si="109"/>
        <v>-9</v>
      </c>
      <c r="AY70" s="149" t="str">
        <f t="shared" si="110"/>
        <v/>
      </c>
      <c r="AZ70" s="149" t="str">
        <f t="shared" si="111"/>
        <v/>
      </c>
      <c r="BA70" s="149" t="str">
        <f t="shared" si="112"/>
        <v/>
      </c>
      <c r="BB70" s="149" t="str">
        <f t="shared" si="113"/>
        <v/>
      </c>
      <c r="BC70" s="150" t="str">
        <f t="shared" si="114"/>
        <v>0 - 3</v>
      </c>
      <c r="BD70" s="151" t="str">
        <f t="shared" si="115"/>
        <v>-3,-4,-9</v>
      </c>
      <c r="BE70" s="162"/>
      <c r="BF70" s="163"/>
      <c r="BG70" s="154" t="e">
        <f>SUMIF(A63:A70,C70,B63:B70)</f>
        <v>#REF!</v>
      </c>
      <c r="BH70" s="155" t="e">
        <f>SUMIF(A63:A70,D70,B63:B70)</f>
        <v>#REF!</v>
      </c>
      <c r="BI70" s="132" t="e">
        <f>1+#REF!</f>
        <v>#REF!</v>
      </c>
      <c r="BJ70" s="156" t="e">
        <f t="shared" si="116"/>
        <v>#REF!</v>
      </c>
      <c r="BK70" s="170">
        <v>2</v>
      </c>
      <c r="BL70" s="164" t="str">
        <f t="shared" si="78"/>
        <v>4 - 7</v>
      </c>
      <c r="BM70" s="165" t="s">
        <v>87</v>
      </c>
      <c r="BN70" s="166" t="s">
        <v>92</v>
      </c>
      <c r="BO70" s="167">
        <v>13</v>
      </c>
      <c r="BP70" s="342"/>
      <c r="BQ70" s="345"/>
      <c r="BR70" s="345"/>
      <c r="BS70" s="345"/>
      <c r="BT70" s="346"/>
      <c r="BU70" s="349"/>
      <c r="BV70" s="350"/>
      <c r="BW70" s="336"/>
      <c r="BX70" s="336"/>
      <c r="BY70" s="336"/>
      <c r="BZ70" s="335"/>
      <c r="CA70" s="336"/>
      <c r="CB70" s="337"/>
      <c r="CC70" s="336"/>
      <c r="CD70" s="336"/>
      <c r="CE70" s="336"/>
      <c r="CF70" s="335"/>
      <c r="CG70" s="336"/>
      <c r="CH70" s="337"/>
      <c r="CI70" s="336"/>
      <c r="CJ70" s="336"/>
      <c r="CK70" s="336"/>
      <c r="CL70" s="335"/>
      <c r="CM70" s="336"/>
      <c r="CN70" s="337"/>
      <c r="CO70" s="336"/>
      <c r="CP70" s="336"/>
      <c r="CQ70" s="336"/>
      <c r="CR70" s="335"/>
      <c r="CS70" s="336"/>
      <c r="CT70" s="337"/>
      <c r="CU70" s="199"/>
      <c r="CV70" s="338"/>
      <c r="CW70" s="317"/>
      <c r="CX70" s="319"/>
    </row>
    <row r="71" spans="1:102" ht="11.1" customHeight="1" x14ac:dyDescent="0.2">
      <c r="A71" s="139">
        <v>9</v>
      </c>
      <c r="B71" s="171"/>
      <c r="C71" s="141">
        <v>1</v>
      </c>
      <c r="D71" s="141">
        <v>5</v>
      </c>
      <c r="E71" s="142">
        <v>11</v>
      </c>
      <c r="F71" s="143">
        <v>9</v>
      </c>
      <c r="G71" s="144">
        <v>6</v>
      </c>
      <c r="H71" s="145">
        <v>11</v>
      </c>
      <c r="I71" s="142">
        <v>5</v>
      </c>
      <c r="J71" s="143">
        <v>11</v>
      </c>
      <c r="K71" s="144">
        <v>11</v>
      </c>
      <c r="L71" s="145">
        <v>3</v>
      </c>
      <c r="M71" s="142">
        <v>9</v>
      </c>
      <c r="N71" s="143">
        <v>11</v>
      </c>
      <c r="O71" s="144"/>
      <c r="P71" s="145"/>
      <c r="Q71" s="142"/>
      <c r="R71" s="143"/>
      <c r="S71" s="146">
        <f t="shared" si="79"/>
        <v>1</v>
      </c>
      <c r="T71" s="146">
        <f t="shared" si="80"/>
        <v>0</v>
      </c>
      <c r="U71" s="146">
        <f t="shared" si="81"/>
        <v>0</v>
      </c>
      <c r="V71" s="146">
        <f t="shared" si="82"/>
        <v>1</v>
      </c>
      <c r="W71" s="146">
        <f t="shared" si="83"/>
        <v>0</v>
      </c>
      <c r="X71" s="146">
        <f t="shared" si="84"/>
        <v>1</v>
      </c>
      <c r="Y71" s="146">
        <f t="shared" si="85"/>
        <v>1</v>
      </c>
      <c r="Z71" s="146">
        <f t="shared" si="86"/>
        <v>0</v>
      </c>
      <c r="AA71" s="146">
        <f t="shared" si="87"/>
        <v>0</v>
      </c>
      <c r="AB71" s="146">
        <f t="shared" si="88"/>
        <v>1</v>
      </c>
      <c r="AC71" s="146">
        <f t="shared" si="89"/>
        <v>0</v>
      </c>
      <c r="AD71" s="146">
        <f t="shared" si="90"/>
        <v>0</v>
      </c>
      <c r="AE71" s="146">
        <f t="shared" si="91"/>
        <v>0</v>
      </c>
      <c r="AF71" s="146">
        <f t="shared" si="92"/>
        <v>0</v>
      </c>
      <c r="AG71" s="147">
        <f t="shared" si="93"/>
        <v>2</v>
      </c>
      <c r="AH71" s="147">
        <f t="shared" si="93"/>
        <v>3</v>
      </c>
      <c r="AI71" s="148">
        <f t="shared" si="94"/>
        <v>1</v>
      </c>
      <c r="AJ71" s="148">
        <f t="shared" si="95"/>
        <v>2</v>
      </c>
      <c r="AK71" s="149">
        <f t="shared" si="96"/>
        <v>9</v>
      </c>
      <c r="AL71" s="149">
        <f t="shared" si="97"/>
        <v>-6</v>
      </c>
      <c r="AM71" s="149">
        <f t="shared" si="98"/>
        <v>-5</v>
      </c>
      <c r="AN71" s="149">
        <f t="shared" si="99"/>
        <v>3</v>
      </c>
      <c r="AO71" s="149">
        <f t="shared" si="100"/>
        <v>-9</v>
      </c>
      <c r="AP71" s="149" t="str">
        <f t="shared" si="101"/>
        <v/>
      </c>
      <c r="AQ71" s="149" t="str">
        <f t="shared" si="102"/>
        <v/>
      </c>
      <c r="AR71" s="150" t="str">
        <f t="shared" si="103"/>
        <v>2 - 3</v>
      </c>
      <c r="AS71" s="151" t="str">
        <f t="shared" si="104"/>
        <v>9,-6,-5,3,-9</v>
      </c>
      <c r="AT71" s="152">
        <f t="shared" si="105"/>
        <v>2</v>
      </c>
      <c r="AU71" s="152">
        <f t="shared" si="106"/>
        <v>1</v>
      </c>
      <c r="AV71" s="149">
        <f t="shared" si="107"/>
        <v>-9</v>
      </c>
      <c r="AW71" s="149">
        <f t="shared" si="108"/>
        <v>6</v>
      </c>
      <c r="AX71" s="149">
        <f t="shared" si="109"/>
        <v>5</v>
      </c>
      <c r="AY71" s="149">
        <f t="shared" si="110"/>
        <v>-3</v>
      </c>
      <c r="AZ71" s="149">
        <f t="shared" si="111"/>
        <v>9</v>
      </c>
      <c r="BA71" s="149" t="str">
        <f t="shared" si="112"/>
        <v/>
      </c>
      <c r="BB71" s="149" t="str">
        <f t="shared" si="113"/>
        <v/>
      </c>
      <c r="BC71" s="150" t="str">
        <f t="shared" si="114"/>
        <v>3 - 2</v>
      </c>
      <c r="BD71" s="151" t="str">
        <f t="shared" si="115"/>
        <v>-9,6,5,-3,9</v>
      </c>
      <c r="BE71" s="153">
        <f>SUMIF(C63:C90,5,AI63:AI90)+SUMIF(D63:D90,5,AJ63:AJ90)</f>
        <v>12</v>
      </c>
      <c r="BF71" s="153">
        <f>IF(BE71&lt;&gt;0,RANK(BE71,BE63:BE78),"")</f>
        <v>2</v>
      </c>
      <c r="BG71" s="154" t="e">
        <f>SUMIF(A63:A70,C71,B63:B70)</f>
        <v>#REF!</v>
      </c>
      <c r="BH71" s="155" t="e">
        <f>SUMIF(A63:A70,D71,B63:B70)</f>
        <v>#REF!</v>
      </c>
      <c r="BI71" s="132" t="e">
        <f>1+#REF!</f>
        <v>#REF!</v>
      </c>
      <c r="BJ71" s="156" t="e">
        <f t="shared" si="116"/>
        <v>#REF!</v>
      </c>
      <c r="BK71" s="170">
        <v>3</v>
      </c>
      <c r="BL71" s="158" t="str">
        <f t="shared" si="78"/>
        <v>1 - 5</v>
      </c>
      <c r="BM71" s="159" t="s">
        <v>87</v>
      </c>
      <c r="BN71" s="160" t="s">
        <v>93</v>
      </c>
      <c r="BO71" s="161">
        <v>1</v>
      </c>
      <c r="BP71" s="320">
        <v>1</v>
      </c>
      <c r="BQ71" s="322" t="e">
        <f>B63</f>
        <v>#REF!</v>
      </c>
      <c r="BR71" s="370" t="s">
        <v>99</v>
      </c>
      <c r="BS71" s="371"/>
      <c r="BT71" s="372"/>
      <c r="BU71" s="197" t="e">
        <f>IF(BQ71=0,0,VLOOKUP(BQ71,[1]Список!$A:P,7,FALSE))</f>
        <v>#REF!</v>
      </c>
      <c r="BV71" s="327" t="e">
        <f>IF(BQ71=0,0,VLOOKUP(BQ71,[1]Список!$A:$P,6,FALSE))</f>
        <v>#REF!</v>
      </c>
      <c r="BW71" s="328"/>
      <c r="BX71" s="329"/>
      <c r="BY71" s="329"/>
      <c r="BZ71" s="198"/>
      <c r="CA71" s="173">
        <f>IF(AG83&lt;AH83,AI83,IF(AH83&lt;AG83,AI83," "))</f>
        <v>2</v>
      </c>
      <c r="CB71" s="192"/>
      <c r="CC71" s="179"/>
      <c r="CD71" s="173">
        <f>IF(AG79&lt;AH79,AI79,IF(AH79&lt;AG79,AI79," "))</f>
        <v>2</v>
      </c>
      <c r="CE71" s="179"/>
      <c r="CF71" s="191"/>
      <c r="CG71" s="173">
        <f>IF(AG87&lt;AH87,AI87,IF(AH87&lt;AG87,AI87," "))</f>
        <v>2</v>
      </c>
      <c r="CH71" s="192"/>
      <c r="CI71" s="179"/>
      <c r="CJ71" s="173">
        <f>IF(AG71&lt;AH71,AI71,IF(AH71&lt;AG71,AI71," "))</f>
        <v>1</v>
      </c>
      <c r="CK71" s="179"/>
      <c r="CL71" s="191"/>
      <c r="CM71" s="173">
        <f>IF(AG68&lt;AH68,AI68,IF(AH68&lt;AG68,AI68," "))</f>
        <v>2</v>
      </c>
      <c r="CN71" s="192"/>
      <c r="CO71" s="179"/>
      <c r="CP71" s="173">
        <f>IF(AG65&lt;AH65,AI65,IF(AH65&lt;AG65,AI65," "))</f>
        <v>2</v>
      </c>
      <c r="CQ71" s="179"/>
      <c r="CR71" s="191"/>
      <c r="CS71" s="173">
        <f>IF(AG75&lt;AH75,AI75,IF(AH75&lt;AG75,AI75," "))</f>
        <v>2</v>
      </c>
      <c r="CT71" s="192"/>
      <c r="CU71" s="193"/>
      <c r="CV71" s="330">
        <f>BE63</f>
        <v>13</v>
      </c>
      <c r="CW71" s="331"/>
      <c r="CX71" s="332">
        <f>IF(BF64="",BF63,BF64)</f>
        <v>1</v>
      </c>
    </row>
    <row r="72" spans="1:102" ht="11.1" customHeight="1" x14ac:dyDescent="0.2">
      <c r="A72" s="139">
        <v>10</v>
      </c>
      <c r="B72" s="172"/>
      <c r="C72" s="141">
        <v>2</v>
      </c>
      <c r="D72" s="141">
        <v>8</v>
      </c>
      <c r="E72" s="142">
        <v>11</v>
      </c>
      <c r="F72" s="143">
        <v>5</v>
      </c>
      <c r="G72" s="144">
        <v>6</v>
      </c>
      <c r="H72" s="145">
        <v>11</v>
      </c>
      <c r="I72" s="142">
        <v>10</v>
      </c>
      <c r="J72" s="143">
        <v>12</v>
      </c>
      <c r="K72" s="144">
        <v>8</v>
      </c>
      <c r="L72" s="145">
        <v>11</v>
      </c>
      <c r="M72" s="142"/>
      <c r="N72" s="143"/>
      <c r="O72" s="144"/>
      <c r="P72" s="145"/>
      <c r="Q72" s="142"/>
      <c r="R72" s="143"/>
      <c r="S72" s="146">
        <f t="shared" si="79"/>
        <v>1</v>
      </c>
      <c r="T72" s="146">
        <f t="shared" si="80"/>
        <v>0</v>
      </c>
      <c r="U72" s="146">
        <f t="shared" si="81"/>
        <v>0</v>
      </c>
      <c r="V72" s="146">
        <f t="shared" si="82"/>
        <v>1</v>
      </c>
      <c r="W72" s="146">
        <f t="shared" si="83"/>
        <v>0</v>
      </c>
      <c r="X72" s="146">
        <f t="shared" si="84"/>
        <v>1</v>
      </c>
      <c r="Y72" s="146">
        <f t="shared" si="85"/>
        <v>0</v>
      </c>
      <c r="Z72" s="146">
        <f t="shared" si="86"/>
        <v>1</v>
      </c>
      <c r="AA72" s="146">
        <f t="shared" si="87"/>
        <v>0</v>
      </c>
      <c r="AB72" s="146">
        <f t="shared" si="88"/>
        <v>0</v>
      </c>
      <c r="AC72" s="146">
        <f t="shared" si="89"/>
        <v>0</v>
      </c>
      <c r="AD72" s="146">
        <f t="shared" si="90"/>
        <v>0</v>
      </c>
      <c r="AE72" s="146">
        <f t="shared" si="91"/>
        <v>0</v>
      </c>
      <c r="AF72" s="146">
        <f t="shared" si="92"/>
        <v>0</v>
      </c>
      <c r="AG72" s="147">
        <f t="shared" si="93"/>
        <v>1</v>
      </c>
      <c r="AH72" s="147">
        <f t="shared" si="93"/>
        <v>3</v>
      </c>
      <c r="AI72" s="148">
        <f t="shared" si="94"/>
        <v>1</v>
      </c>
      <c r="AJ72" s="148">
        <f t="shared" si="95"/>
        <v>2</v>
      </c>
      <c r="AK72" s="149">
        <f t="shared" si="96"/>
        <v>5</v>
      </c>
      <c r="AL72" s="149">
        <f t="shared" si="97"/>
        <v>-6</v>
      </c>
      <c r="AM72" s="149">
        <f t="shared" si="98"/>
        <v>-10</v>
      </c>
      <c r="AN72" s="149">
        <f t="shared" si="99"/>
        <v>-8</v>
      </c>
      <c r="AO72" s="149" t="str">
        <f t="shared" si="100"/>
        <v/>
      </c>
      <c r="AP72" s="149" t="str">
        <f t="shared" si="101"/>
        <v/>
      </c>
      <c r="AQ72" s="149" t="str">
        <f t="shared" si="102"/>
        <v/>
      </c>
      <c r="AR72" s="150" t="str">
        <f t="shared" si="103"/>
        <v>1 - 3</v>
      </c>
      <c r="AS72" s="151" t="str">
        <f t="shared" si="104"/>
        <v>5,-6,-10,-8</v>
      </c>
      <c r="AT72" s="152">
        <f t="shared" si="105"/>
        <v>2</v>
      </c>
      <c r="AU72" s="152">
        <f t="shared" si="106"/>
        <v>1</v>
      </c>
      <c r="AV72" s="149">
        <f t="shared" si="107"/>
        <v>-5</v>
      </c>
      <c r="AW72" s="149">
        <f t="shared" si="108"/>
        <v>6</v>
      </c>
      <c r="AX72" s="149">
        <f t="shared" si="109"/>
        <v>10</v>
      </c>
      <c r="AY72" s="149">
        <f t="shared" si="110"/>
        <v>8</v>
      </c>
      <c r="AZ72" s="149" t="str">
        <f t="shared" si="111"/>
        <v/>
      </c>
      <c r="BA72" s="149" t="str">
        <f t="shared" si="112"/>
        <v/>
      </c>
      <c r="BB72" s="149" t="str">
        <f t="shared" si="113"/>
        <v/>
      </c>
      <c r="BC72" s="150" t="str">
        <f t="shared" si="114"/>
        <v>3 - 1</v>
      </c>
      <c r="BD72" s="151" t="str">
        <f t="shared" si="115"/>
        <v>-5,6,10,8</v>
      </c>
      <c r="BE72" s="162"/>
      <c r="BF72" s="163"/>
      <c r="BG72" s="154" t="e">
        <f>SUMIF(A63:A70,C72,B63:B70)</f>
        <v>#REF!</v>
      </c>
      <c r="BH72" s="155" t="e">
        <f>SUMIF(A63:A70,D72,B63:B70)</f>
        <v>#REF!</v>
      </c>
      <c r="BI72" s="132" t="e">
        <f>1+#REF!</f>
        <v>#REF!</v>
      </c>
      <c r="BJ72" s="156" t="e">
        <f t="shared" si="116"/>
        <v>#REF!</v>
      </c>
      <c r="BK72" s="170">
        <v>3</v>
      </c>
      <c r="BL72" s="158" t="str">
        <f t="shared" si="78"/>
        <v>2 - 8</v>
      </c>
      <c r="BM72" s="159" t="s">
        <v>87</v>
      </c>
      <c r="BN72" s="160" t="s">
        <v>93</v>
      </c>
      <c r="BO72" s="161">
        <v>2</v>
      </c>
      <c r="BP72" s="321"/>
      <c r="BQ72" s="323"/>
      <c r="BR72" s="357" t="s">
        <v>100</v>
      </c>
      <c r="BS72" s="358"/>
      <c r="BT72" s="359"/>
      <c r="BU72" s="197" t="e">
        <f>IF(BQ71=0,0,VLOOKUP(BQ71,[1]Список!$A:P,8,FALSE))</f>
        <v>#REF!</v>
      </c>
      <c r="BV72" s="327"/>
      <c r="BW72" s="328"/>
      <c r="BX72" s="329"/>
      <c r="BY72" s="329"/>
      <c r="BZ72" s="364" t="str">
        <f>IF(AI83&lt;AJ83,AR83,IF(AJ83&lt;AI83,AS83," "))</f>
        <v>6,8,7</v>
      </c>
      <c r="CA72" s="363"/>
      <c r="CB72" s="365"/>
      <c r="CC72" s="363" t="str">
        <f>IF(AI79&lt;AJ79,AR79,IF(AJ79&lt;AI79,AS79," "))</f>
        <v>-10,7,9,8</v>
      </c>
      <c r="CD72" s="363"/>
      <c r="CE72" s="363"/>
      <c r="CF72" s="364" t="str">
        <f>IF(AI87&lt;AJ87,AR87,IF(AJ87&lt;AI87,AS87," "))</f>
        <v>7,8,-9,-9,8</v>
      </c>
      <c r="CG72" s="363"/>
      <c r="CH72" s="365"/>
      <c r="CI72" s="363" t="str">
        <f>IF(AI71&lt;AJ71,AR71,IF(AJ71&lt;AI71,AS71," "))</f>
        <v>2 - 3</v>
      </c>
      <c r="CJ72" s="363"/>
      <c r="CK72" s="363"/>
      <c r="CL72" s="364" t="str">
        <f>IF(AI68&lt;AJ68,AR68,IF(AJ68&lt;AI68,AS68," "))</f>
        <v>-9,3,4,-8,11</v>
      </c>
      <c r="CM72" s="363"/>
      <c r="CN72" s="365"/>
      <c r="CO72" s="363" t="str">
        <f>IF(AI65&lt;AJ65,AR65,IF(AJ65&lt;AI65,AS65," "))</f>
        <v>9,5,1</v>
      </c>
      <c r="CP72" s="363"/>
      <c r="CQ72" s="363"/>
      <c r="CR72" s="364" t="str">
        <f>IF(AI75&lt;AJ75,AR75,IF(AJ75&lt;AI75,AS75," "))</f>
        <v>6,18,5</v>
      </c>
      <c r="CS72" s="363"/>
      <c r="CT72" s="365"/>
      <c r="CU72" s="194"/>
      <c r="CV72" s="330"/>
      <c r="CW72" s="331"/>
      <c r="CX72" s="332"/>
    </row>
    <row r="73" spans="1:102" ht="11.1" customHeight="1" x14ac:dyDescent="0.2">
      <c r="A73" s="139">
        <v>11</v>
      </c>
      <c r="B73" s="171"/>
      <c r="C73" s="141">
        <v>4</v>
      </c>
      <c r="D73" s="141">
        <v>6</v>
      </c>
      <c r="E73" s="142">
        <v>11</v>
      </c>
      <c r="F73" s="143">
        <v>6</v>
      </c>
      <c r="G73" s="144">
        <v>11</v>
      </c>
      <c r="H73" s="145">
        <v>5</v>
      </c>
      <c r="I73" s="142">
        <v>11</v>
      </c>
      <c r="J73" s="143">
        <v>4</v>
      </c>
      <c r="K73" s="144"/>
      <c r="L73" s="145"/>
      <c r="M73" s="142"/>
      <c r="N73" s="143"/>
      <c r="O73" s="144"/>
      <c r="P73" s="145"/>
      <c r="Q73" s="142"/>
      <c r="R73" s="143"/>
      <c r="S73" s="146">
        <f t="shared" si="79"/>
        <v>1</v>
      </c>
      <c r="T73" s="146">
        <f t="shared" si="80"/>
        <v>0</v>
      </c>
      <c r="U73" s="146">
        <f t="shared" si="81"/>
        <v>1</v>
      </c>
      <c r="V73" s="146">
        <f t="shared" si="82"/>
        <v>0</v>
      </c>
      <c r="W73" s="146">
        <f t="shared" si="83"/>
        <v>1</v>
      </c>
      <c r="X73" s="146">
        <f t="shared" si="84"/>
        <v>0</v>
      </c>
      <c r="Y73" s="146">
        <f t="shared" si="85"/>
        <v>0</v>
      </c>
      <c r="Z73" s="146">
        <f t="shared" si="86"/>
        <v>0</v>
      </c>
      <c r="AA73" s="146">
        <f t="shared" si="87"/>
        <v>0</v>
      </c>
      <c r="AB73" s="146">
        <f t="shared" si="88"/>
        <v>0</v>
      </c>
      <c r="AC73" s="146">
        <f t="shared" si="89"/>
        <v>0</v>
      </c>
      <c r="AD73" s="146">
        <f t="shared" si="90"/>
        <v>0</v>
      </c>
      <c r="AE73" s="146">
        <f t="shared" si="91"/>
        <v>0</v>
      </c>
      <c r="AF73" s="146">
        <f t="shared" si="92"/>
        <v>0</v>
      </c>
      <c r="AG73" s="147">
        <f t="shared" si="93"/>
        <v>3</v>
      </c>
      <c r="AH73" s="147">
        <f t="shared" si="93"/>
        <v>0</v>
      </c>
      <c r="AI73" s="148">
        <f t="shared" si="94"/>
        <v>2</v>
      </c>
      <c r="AJ73" s="148">
        <f t="shared" si="95"/>
        <v>1</v>
      </c>
      <c r="AK73" s="149">
        <f t="shared" si="96"/>
        <v>6</v>
      </c>
      <c r="AL73" s="149">
        <f t="shared" si="97"/>
        <v>5</v>
      </c>
      <c r="AM73" s="149">
        <f t="shared" si="98"/>
        <v>4</v>
      </c>
      <c r="AN73" s="149" t="str">
        <f t="shared" si="99"/>
        <v/>
      </c>
      <c r="AO73" s="149" t="str">
        <f t="shared" si="100"/>
        <v/>
      </c>
      <c r="AP73" s="149" t="str">
        <f t="shared" si="101"/>
        <v/>
      </c>
      <c r="AQ73" s="149" t="str">
        <f t="shared" si="102"/>
        <v/>
      </c>
      <c r="AR73" s="150" t="str">
        <f t="shared" si="103"/>
        <v>3 - 0</v>
      </c>
      <c r="AS73" s="151" t="str">
        <f t="shared" si="104"/>
        <v>6,5,4</v>
      </c>
      <c r="AT73" s="152">
        <f t="shared" si="105"/>
        <v>1</v>
      </c>
      <c r="AU73" s="152">
        <f t="shared" si="106"/>
        <v>2</v>
      </c>
      <c r="AV73" s="149">
        <f t="shared" si="107"/>
        <v>-6</v>
      </c>
      <c r="AW73" s="149">
        <f t="shared" si="108"/>
        <v>-5</v>
      </c>
      <c r="AX73" s="149">
        <f t="shared" si="109"/>
        <v>-4</v>
      </c>
      <c r="AY73" s="149" t="str">
        <f t="shared" si="110"/>
        <v/>
      </c>
      <c r="AZ73" s="149" t="str">
        <f t="shared" si="111"/>
        <v/>
      </c>
      <c r="BA73" s="149" t="str">
        <f t="shared" si="112"/>
        <v/>
      </c>
      <c r="BB73" s="149" t="str">
        <f t="shared" si="113"/>
        <v/>
      </c>
      <c r="BC73" s="150" t="str">
        <f t="shared" si="114"/>
        <v>0 - 3</v>
      </c>
      <c r="BD73" s="151" t="str">
        <f t="shared" si="115"/>
        <v>-6,-5,-4</v>
      </c>
      <c r="BE73" s="153">
        <f>SUMIF(C63:C90,6,AI63:AI90)+SUMIF(D63:D90,6,AJ63:AJ90)</f>
        <v>10</v>
      </c>
      <c r="BF73" s="153">
        <f>IF(BE73&lt;&gt;0,RANK(BE73,BE63:BE78),"")</f>
        <v>6</v>
      </c>
      <c r="BG73" s="154" t="e">
        <f>SUMIF(A63:A70,C73,B63:B70)</f>
        <v>#REF!</v>
      </c>
      <c r="BH73" s="155" t="e">
        <f>SUMIF(A63:A70,D73,B63:B70)</f>
        <v>#REF!</v>
      </c>
      <c r="BI73" s="132" t="e">
        <f>1+#REF!</f>
        <v>#REF!</v>
      </c>
      <c r="BJ73" s="156" t="e">
        <f t="shared" si="116"/>
        <v>#REF!</v>
      </c>
      <c r="BK73" s="170">
        <v>3</v>
      </c>
      <c r="BL73" s="158" t="str">
        <f t="shared" si="78"/>
        <v>4 - 6</v>
      </c>
      <c r="BM73" s="159" t="s">
        <v>87</v>
      </c>
      <c r="BN73" s="160" t="s">
        <v>93</v>
      </c>
      <c r="BO73" s="161">
        <v>3</v>
      </c>
      <c r="BP73" s="366">
        <v>2</v>
      </c>
      <c r="BQ73" s="368" t="e">
        <f>B64</f>
        <v>#REF!</v>
      </c>
      <c r="BR73" s="324" t="s">
        <v>104</v>
      </c>
      <c r="BS73" s="325"/>
      <c r="BT73" s="326"/>
      <c r="BU73" s="201" t="e">
        <f>IF(BQ73=0,0,VLOOKUP(BQ73,[1]Список!$A:P,7,FALSE))</f>
        <v>#REF!</v>
      </c>
      <c r="BV73" s="373" t="e">
        <f>IF(BQ73=0,0,VLOOKUP(BQ73,[1]Список!$A:$P,6,FALSE))</f>
        <v>#REF!</v>
      </c>
      <c r="BW73" s="202"/>
      <c r="BX73" s="203">
        <f>IF(AG83&lt;AH83,AT83,IF(AH83&lt;AG83,AT83," "))</f>
        <v>1</v>
      </c>
      <c r="BY73" s="204"/>
      <c r="BZ73" s="375"/>
      <c r="CA73" s="376"/>
      <c r="CB73" s="377"/>
      <c r="CC73" s="204"/>
      <c r="CD73" s="203">
        <f>IF(AG88&lt;AH88,AI88,IF(AH88&lt;AG88,AI88," "))</f>
        <v>2</v>
      </c>
      <c r="CE73" s="204"/>
      <c r="CF73" s="205"/>
      <c r="CG73" s="203">
        <f>IF(AG80&lt;AH80,AI80,IF(AH80&lt;AG80,AI80," "))</f>
        <v>2</v>
      </c>
      <c r="CH73" s="206"/>
      <c r="CI73" s="204"/>
      <c r="CJ73" s="203">
        <f>IF(AG67&lt;AH67,AI67,IF(AH67&lt;AG67,AI67," "))</f>
        <v>2</v>
      </c>
      <c r="CK73" s="204"/>
      <c r="CL73" s="205"/>
      <c r="CM73" s="203">
        <f>IF(AG63&lt;AH63,AI63,IF(AH63&lt;AG63,AI63," "))</f>
        <v>1</v>
      </c>
      <c r="CN73" s="206"/>
      <c r="CO73" s="204"/>
      <c r="CP73" s="203">
        <f>IF(AG77&lt;AH77,AI77,IF(AH77&lt;AG77,AI77," "))</f>
        <v>2</v>
      </c>
      <c r="CQ73" s="204"/>
      <c r="CR73" s="205"/>
      <c r="CS73" s="203">
        <f>IF(AG72&lt;AH72,AI72,IF(AH72&lt;AG72,AI72," "))</f>
        <v>1</v>
      </c>
      <c r="CT73" s="206"/>
      <c r="CU73" s="207"/>
      <c r="CV73" s="351">
        <f>BE65</f>
        <v>11</v>
      </c>
      <c r="CW73" s="353"/>
      <c r="CX73" s="355">
        <f>IF(BF66="",BF65,BF66)</f>
        <v>3</v>
      </c>
    </row>
    <row r="74" spans="1:102" ht="11.1" customHeight="1" x14ac:dyDescent="0.2">
      <c r="A74" s="139">
        <v>12</v>
      </c>
      <c r="C74" s="141">
        <v>3</v>
      </c>
      <c r="D74" s="141">
        <v>7</v>
      </c>
      <c r="E74" s="142">
        <v>11</v>
      </c>
      <c r="F74" s="143">
        <v>7</v>
      </c>
      <c r="G74" s="144">
        <v>11</v>
      </c>
      <c r="H74" s="145">
        <v>6</v>
      </c>
      <c r="I74" s="142">
        <v>11</v>
      </c>
      <c r="J74" s="143">
        <v>4</v>
      </c>
      <c r="K74" s="144"/>
      <c r="L74" s="145"/>
      <c r="M74" s="142"/>
      <c r="N74" s="143"/>
      <c r="O74" s="144"/>
      <c r="P74" s="145"/>
      <c r="Q74" s="142"/>
      <c r="R74" s="143"/>
      <c r="S74" s="146">
        <f t="shared" si="79"/>
        <v>1</v>
      </c>
      <c r="T74" s="146">
        <f t="shared" si="80"/>
        <v>0</v>
      </c>
      <c r="U74" s="146">
        <f t="shared" si="81"/>
        <v>1</v>
      </c>
      <c r="V74" s="146">
        <f t="shared" si="82"/>
        <v>0</v>
      </c>
      <c r="W74" s="146">
        <f t="shared" si="83"/>
        <v>1</v>
      </c>
      <c r="X74" s="146">
        <f t="shared" si="84"/>
        <v>0</v>
      </c>
      <c r="Y74" s="146">
        <f t="shared" si="85"/>
        <v>0</v>
      </c>
      <c r="Z74" s="146">
        <f t="shared" si="86"/>
        <v>0</v>
      </c>
      <c r="AA74" s="146">
        <f t="shared" si="87"/>
        <v>0</v>
      </c>
      <c r="AB74" s="146">
        <f t="shared" si="88"/>
        <v>0</v>
      </c>
      <c r="AC74" s="146">
        <f t="shared" si="89"/>
        <v>0</v>
      </c>
      <c r="AD74" s="146">
        <f t="shared" si="90"/>
        <v>0</v>
      </c>
      <c r="AE74" s="146">
        <f t="shared" si="91"/>
        <v>0</v>
      </c>
      <c r="AF74" s="146">
        <f t="shared" si="92"/>
        <v>0</v>
      </c>
      <c r="AG74" s="147">
        <f t="shared" si="93"/>
        <v>3</v>
      </c>
      <c r="AH74" s="147">
        <f t="shared" si="93"/>
        <v>0</v>
      </c>
      <c r="AI74" s="148">
        <f t="shared" si="94"/>
        <v>2</v>
      </c>
      <c r="AJ74" s="148">
        <f t="shared" si="95"/>
        <v>1</v>
      </c>
      <c r="AK74" s="149">
        <f t="shared" si="96"/>
        <v>7</v>
      </c>
      <c r="AL74" s="149">
        <f t="shared" si="97"/>
        <v>6</v>
      </c>
      <c r="AM74" s="149">
        <f t="shared" si="98"/>
        <v>4</v>
      </c>
      <c r="AN74" s="149" t="str">
        <f t="shared" si="99"/>
        <v/>
      </c>
      <c r="AO74" s="149" t="str">
        <f t="shared" si="100"/>
        <v/>
      </c>
      <c r="AP74" s="149" t="str">
        <f t="shared" si="101"/>
        <v/>
      </c>
      <c r="AQ74" s="149" t="str">
        <f t="shared" si="102"/>
        <v/>
      </c>
      <c r="AR74" s="150" t="str">
        <f t="shared" si="103"/>
        <v>3 - 0</v>
      </c>
      <c r="AS74" s="151" t="str">
        <f t="shared" si="104"/>
        <v>7,6,4</v>
      </c>
      <c r="AT74" s="152">
        <f t="shared" si="105"/>
        <v>1</v>
      </c>
      <c r="AU74" s="152">
        <f t="shared" si="106"/>
        <v>2</v>
      </c>
      <c r="AV74" s="149">
        <f t="shared" si="107"/>
        <v>-7</v>
      </c>
      <c r="AW74" s="149">
        <f t="shared" si="108"/>
        <v>-6</v>
      </c>
      <c r="AX74" s="149">
        <f t="shared" si="109"/>
        <v>-4</v>
      </c>
      <c r="AY74" s="149" t="str">
        <f t="shared" si="110"/>
        <v/>
      </c>
      <c r="AZ74" s="149" t="str">
        <f t="shared" si="111"/>
        <v/>
      </c>
      <c r="BA74" s="149" t="str">
        <f t="shared" si="112"/>
        <v/>
      </c>
      <c r="BB74" s="149" t="str">
        <f t="shared" si="113"/>
        <v/>
      </c>
      <c r="BC74" s="150" t="str">
        <f t="shared" si="114"/>
        <v>0 - 3</v>
      </c>
      <c r="BD74" s="151" t="str">
        <f t="shared" si="115"/>
        <v>-7,-6,-4</v>
      </c>
      <c r="BE74" s="162"/>
      <c r="BF74" s="163"/>
      <c r="BG74" s="154" t="e">
        <f>SUMIF(A63:A70,C74,B63:B70)</f>
        <v>#REF!</v>
      </c>
      <c r="BH74" s="155" t="e">
        <f>SUMIF(A63:A70,D74,B63:B70)</f>
        <v>#REF!</v>
      </c>
      <c r="BI74" s="132" t="e">
        <f>1+#REF!</f>
        <v>#REF!</v>
      </c>
      <c r="BJ74" s="156" t="e">
        <f t="shared" si="116"/>
        <v>#REF!</v>
      </c>
      <c r="BK74" s="170">
        <v>3</v>
      </c>
      <c r="BL74" s="158" t="str">
        <f t="shared" si="78"/>
        <v>3 - 7</v>
      </c>
      <c r="BM74" s="159" t="s">
        <v>87</v>
      </c>
      <c r="BN74" s="160" t="s">
        <v>93</v>
      </c>
      <c r="BO74" s="161">
        <v>4</v>
      </c>
      <c r="BP74" s="367"/>
      <c r="BQ74" s="369"/>
      <c r="BR74" s="324" t="s">
        <v>157</v>
      </c>
      <c r="BS74" s="325"/>
      <c r="BT74" s="326"/>
      <c r="BU74" s="180" t="e">
        <f>IF(BQ73=0,0,VLOOKUP(BQ73,[1]Список!$A:P,8,FALSE))</f>
        <v>#REF!</v>
      </c>
      <c r="BV74" s="374"/>
      <c r="BW74" s="360" t="str">
        <f>IF(AI83&gt;AJ83,BC83,IF(AJ83&gt;AI83,BD83," "))</f>
        <v>0 - 3</v>
      </c>
      <c r="BX74" s="360"/>
      <c r="BY74" s="360"/>
      <c r="BZ74" s="378"/>
      <c r="CA74" s="379"/>
      <c r="CB74" s="380"/>
      <c r="CC74" s="360" t="str">
        <f>IF(AI88&lt;AJ88,AR88,IF(AJ88&lt;AI88,AS88," "))</f>
        <v>4,-11,-7,5,3</v>
      </c>
      <c r="CD74" s="360"/>
      <c r="CE74" s="360"/>
      <c r="CF74" s="361" t="str">
        <f>IF(AI80&lt;AJ80,AR80,IF(AJ80&lt;AI80,AS80," "))</f>
        <v>8,7,8</v>
      </c>
      <c r="CG74" s="360"/>
      <c r="CH74" s="362"/>
      <c r="CI74" s="360" t="str">
        <f>IF(AI67&lt;AJ67,AR67,IF(AJ67&lt;AI67,AS67," "))</f>
        <v>8,-6,10,-7,6</v>
      </c>
      <c r="CJ74" s="360"/>
      <c r="CK74" s="360"/>
      <c r="CL74" s="361" t="str">
        <f>IF(AI63&lt;AJ63,AR63,IF(AJ63&lt;AI63,AS63," "))</f>
        <v>1 - 3</v>
      </c>
      <c r="CM74" s="360"/>
      <c r="CN74" s="362"/>
      <c r="CO74" s="360" t="str">
        <f>IF(AI77&lt;AJ77,AR77,IF(AJ77&lt;AI77,AS77," "))</f>
        <v>4,5,7</v>
      </c>
      <c r="CP74" s="360"/>
      <c r="CQ74" s="360"/>
      <c r="CR74" s="361" t="str">
        <f>IF(AI72&lt;AJ72,AR72,IF(AJ72&lt;AI72,AS72," "))</f>
        <v>1 - 3</v>
      </c>
      <c r="CS74" s="360"/>
      <c r="CT74" s="362"/>
      <c r="CU74" s="195"/>
      <c r="CV74" s="352"/>
      <c r="CW74" s="354"/>
      <c r="CX74" s="356"/>
    </row>
    <row r="75" spans="1:102" ht="11.1" customHeight="1" x14ac:dyDescent="0.2">
      <c r="A75" s="139">
        <v>13</v>
      </c>
      <c r="C75" s="141">
        <v>1</v>
      </c>
      <c r="D75" s="141">
        <v>8</v>
      </c>
      <c r="E75" s="142">
        <v>11</v>
      </c>
      <c r="F75" s="143">
        <v>6</v>
      </c>
      <c r="G75" s="144">
        <v>20</v>
      </c>
      <c r="H75" s="145">
        <v>18</v>
      </c>
      <c r="I75" s="142">
        <v>11</v>
      </c>
      <c r="J75" s="143">
        <v>5</v>
      </c>
      <c r="K75" s="144"/>
      <c r="L75" s="145"/>
      <c r="M75" s="142"/>
      <c r="N75" s="143"/>
      <c r="O75" s="144"/>
      <c r="P75" s="145"/>
      <c r="Q75" s="142"/>
      <c r="R75" s="143"/>
      <c r="S75" s="146">
        <f t="shared" si="79"/>
        <v>1</v>
      </c>
      <c r="T75" s="146">
        <f t="shared" si="80"/>
        <v>0</v>
      </c>
      <c r="U75" s="146">
        <f t="shared" si="81"/>
        <v>1</v>
      </c>
      <c r="V75" s="146">
        <f t="shared" si="82"/>
        <v>0</v>
      </c>
      <c r="W75" s="146">
        <f t="shared" si="83"/>
        <v>1</v>
      </c>
      <c r="X75" s="146">
        <f t="shared" si="84"/>
        <v>0</v>
      </c>
      <c r="Y75" s="146">
        <f t="shared" si="85"/>
        <v>0</v>
      </c>
      <c r="Z75" s="146">
        <f t="shared" si="86"/>
        <v>0</v>
      </c>
      <c r="AA75" s="146">
        <f t="shared" si="87"/>
        <v>0</v>
      </c>
      <c r="AB75" s="146">
        <f t="shared" si="88"/>
        <v>0</v>
      </c>
      <c r="AC75" s="146">
        <f t="shared" si="89"/>
        <v>0</v>
      </c>
      <c r="AD75" s="146">
        <f t="shared" si="90"/>
        <v>0</v>
      </c>
      <c r="AE75" s="146">
        <f t="shared" si="91"/>
        <v>0</v>
      </c>
      <c r="AF75" s="146">
        <f t="shared" si="92"/>
        <v>0</v>
      </c>
      <c r="AG75" s="147">
        <f t="shared" si="93"/>
        <v>3</v>
      </c>
      <c r="AH75" s="147">
        <f t="shared" si="93"/>
        <v>0</v>
      </c>
      <c r="AI75" s="148">
        <f t="shared" si="94"/>
        <v>2</v>
      </c>
      <c r="AJ75" s="148">
        <f t="shared" si="95"/>
        <v>1</v>
      </c>
      <c r="AK75" s="149">
        <f t="shared" si="96"/>
        <v>6</v>
      </c>
      <c r="AL75" s="149">
        <f t="shared" si="97"/>
        <v>18</v>
      </c>
      <c r="AM75" s="149">
        <f t="shared" si="98"/>
        <v>5</v>
      </c>
      <c r="AN75" s="149" t="str">
        <f t="shared" si="99"/>
        <v/>
      </c>
      <c r="AO75" s="149" t="str">
        <f t="shared" si="100"/>
        <v/>
      </c>
      <c r="AP75" s="149" t="str">
        <f t="shared" si="101"/>
        <v/>
      </c>
      <c r="AQ75" s="149" t="str">
        <f t="shared" si="102"/>
        <v/>
      </c>
      <c r="AR75" s="150" t="str">
        <f t="shared" si="103"/>
        <v>3 - 0</v>
      </c>
      <c r="AS75" s="151" t="str">
        <f t="shared" si="104"/>
        <v>6,18,5</v>
      </c>
      <c r="AT75" s="152">
        <f t="shared" si="105"/>
        <v>1</v>
      </c>
      <c r="AU75" s="152">
        <f t="shared" si="106"/>
        <v>2</v>
      </c>
      <c r="AV75" s="149">
        <f t="shared" si="107"/>
        <v>-6</v>
      </c>
      <c r="AW75" s="149">
        <f t="shared" si="108"/>
        <v>-18</v>
      </c>
      <c r="AX75" s="149">
        <f t="shared" si="109"/>
        <v>-5</v>
      </c>
      <c r="AY75" s="149" t="str">
        <f t="shared" si="110"/>
        <v/>
      </c>
      <c r="AZ75" s="149" t="str">
        <f t="shared" si="111"/>
        <v/>
      </c>
      <c r="BA75" s="149" t="str">
        <f t="shared" si="112"/>
        <v/>
      </c>
      <c r="BB75" s="149" t="str">
        <f t="shared" si="113"/>
        <v/>
      </c>
      <c r="BC75" s="150" t="str">
        <f t="shared" si="114"/>
        <v>0 - 3</v>
      </c>
      <c r="BD75" s="151" t="str">
        <f t="shared" si="115"/>
        <v>-6,-18,-5</v>
      </c>
      <c r="BE75" s="153">
        <f>SUMIF(C63:C90,7,AI63:AI90)+SUMIF(D63:D90,7,AJ63:AJ90)</f>
        <v>8</v>
      </c>
      <c r="BF75" s="153">
        <f>IF(BE75&lt;&gt;0,RANK(BE75,BE63:BE78),"")</f>
        <v>7</v>
      </c>
      <c r="BG75" s="154" t="e">
        <f>SUMIF(A63:A70,C75,B63:B70)</f>
        <v>#REF!</v>
      </c>
      <c r="BH75" s="155" t="e">
        <f>SUMIF(A63:A70,D75,B63:B70)</f>
        <v>#REF!</v>
      </c>
      <c r="BI75" s="132" t="e">
        <f>1+#REF!</f>
        <v>#REF!</v>
      </c>
      <c r="BJ75" s="156" t="e">
        <f t="shared" si="116"/>
        <v>#REF!</v>
      </c>
      <c r="BK75" s="170">
        <v>4</v>
      </c>
      <c r="BL75" s="164" t="str">
        <f t="shared" si="78"/>
        <v>1 - 8</v>
      </c>
      <c r="BM75" s="165" t="s">
        <v>87</v>
      </c>
      <c r="BN75" s="166" t="s">
        <v>94</v>
      </c>
      <c r="BO75" s="167">
        <v>12</v>
      </c>
      <c r="BP75" s="320">
        <v>3</v>
      </c>
      <c r="BQ75" s="322" t="e">
        <f>B65</f>
        <v>#REF!</v>
      </c>
      <c r="BR75" s="370" t="s">
        <v>101</v>
      </c>
      <c r="BS75" s="371"/>
      <c r="BT75" s="372"/>
      <c r="BU75" s="197" t="e">
        <f>IF(BQ75=0,0,VLOOKUP(BQ75,[1]Список!$A:P,7,FALSE))</f>
        <v>#REF!</v>
      </c>
      <c r="BV75" s="327" t="e">
        <f>IF(BQ75=0,0,VLOOKUP(BQ75,[1]Список!$A:$P,6,FALSE))</f>
        <v>#REF!</v>
      </c>
      <c r="BW75" s="200"/>
      <c r="BX75" s="173">
        <f>IF(AG79&lt;AH79,AT79,IF(AH79&lt;AG79,AT79," "))</f>
        <v>1</v>
      </c>
      <c r="BY75" s="179"/>
      <c r="BZ75" s="191"/>
      <c r="CA75" s="173">
        <f>IF(AG88&lt;AH88,AT88,IF(AH88&lt;AG88,AT88," "))</f>
        <v>1</v>
      </c>
      <c r="CB75" s="192"/>
      <c r="CC75" s="329"/>
      <c r="CD75" s="329"/>
      <c r="CE75" s="329"/>
      <c r="CF75" s="191"/>
      <c r="CG75" s="173">
        <f>IF(AG84&lt;AH84,AI84,IF(AH84&lt;AG84,AI84," "))</f>
        <v>2</v>
      </c>
      <c r="CH75" s="192"/>
      <c r="CI75" s="179"/>
      <c r="CJ75" s="173">
        <f>IF(AG64&lt;AH64,AI64,IF(AH64&lt;AG64,AI64," "))</f>
        <v>1</v>
      </c>
      <c r="CK75" s="179"/>
      <c r="CL75" s="191"/>
      <c r="CM75" s="173">
        <f>IF(AG78&lt;AH78,AI78,IF(AH78&lt;AG78,AI78," "))</f>
        <v>2</v>
      </c>
      <c r="CN75" s="192"/>
      <c r="CO75" s="179"/>
      <c r="CP75" s="173">
        <f>IF(AG74&lt;AH74,AI74,IF(AH74&lt;AG74,AI74," "))</f>
        <v>2</v>
      </c>
      <c r="CQ75" s="179"/>
      <c r="CR75" s="191"/>
      <c r="CS75" s="173">
        <f>IF(AG69&lt;AH69,AI69,IF(AH69&lt;AG69,AI69," "))</f>
        <v>2</v>
      </c>
      <c r="CT75" s="192"/>
      <c r="CU75" s="193"/>
      <c r="CV75" s="330">
        <f>BE67</f>
        <v>11</v>
      </c>
      <c r="CW75" s="196"/>
      <c r="CX75" s="332">
        <v>4</v>
      </c>
    </row>
    <row r="76" spans="1:102" ht="11.1" customHeight="1" x14ac:dyDescent="0.2">
      <c r="A76" s="139">
        <v>14</v>
      </c>
      <c r="C76" s="141">
        <v>4</v>
      </c>
      <c r="D76" s="141">
        <v>5</v>
      </c>
      <c r="E76" s="142">
        <v>11</v>
      </c>
      <c r="F76" s="143">
        <v>7</v>
      </c>
      <c r="G76" s="144">
        <v>11</v>
      </c>
      <c r="H76" s="145">
        <v>3</v>
      </c>
      <c r="I76" s="142">
        <v>3</v>
      </c>
      <c r="J76" s="143">
        <v>11</v>
      </c>
      <c r="K76" s="144">
        <v>11</v>
      </c>
      <c r="L76" s="145">
        <v>1</v>
      </c>
      <c r="M76" s="142"/>
      <c r="N76" s="143"/>
      <c r="O76" s="144"/>
      <c r="P76" s="145"/>
      <c r="Q76" s="142"/>
      <c r="R76" s="143"/>
      <c r="S76" s="146">
        <f t="shared" si="79"/>
        <v>1</v>
      </c>
      <c r="T76" s="146">
        <f t="shared" si="80"/>
        <v>0</v>
      </c>
      <c r="U76" s="146">
        <f t="shared" si="81"/>
        <v>1</v>
      </c>
      <c r="V76" s="146">
        <f t="shared" si="82"/>
        <v>0</v>
      </c>
      <c r="W76" s="146">
        <f t="shared" si="83"/>
        <v>0</v>
      </c>
      <c r="X76" s="146">
        <f t="shared" si="84"/>
        <v>1</v>
      </c>
      <c r="Y76" s="146">
        <f t="shared" si="85"/>
        <v>1</v>
      </c>
      <c r="Z76" s="146">
        <f t="shared" si="86"/>
        <v>0</v>
      </c>
      <c r="AA76" s="146">
        <f t="shared" si="87"/>
        <v>0</v>
      </c>
      <c r="AB76" s="146">
        <f t="shared" si="88"/>
        <v>0</v>
      </c>
      <c r="AC76" s="146">
        <f t="shared" si="89"/>
        <v>0</v>
      </c>
      <c r="AD76" s="146">
        <f t="shared" si="90"/>
        <v>0</v>
      </c>
      <c r="AE76" s="146">
        <f t="shared" si="91"/>
        <v>0</v>
      </c>
      <c r="AF76" s="146">
        <f t="shared" si="92"/>
        <v>0</v>
      </c>
      <c r="AG76" s="147">
        <f t="shared" si="93"/>
        <v>3</v>
      </c>
      <c r="AH76" s="147">
        <f t="shared" si="93"/>
        <v>1</v>
      </c>
      <c r="AI76" s="148">
        <f t="shared" si="94"/>
        <v>2</v>
      </c>
      <c r="AJ76" s="148">
        <f t="shared" si="95"/>
        <v>1</v>
      </c>
      <c r="AK76" s="149">
        <f t="shared" si="96"/>
        <v>7</v>
      </c>
      <c r="AL76" s="149">
        <f t="shared" si="97"/>
        <v>3</v>
      </c>
      <c r="AM76" s="149">
        <f t="shared" si="98"/>
        <v>-3</v>
      </c>
      <c r="AN76" s="149">
        <f t="shared" si="99"/>
        <v>1</v>
      </c>
      <c r="AO76" s="149" t="str">
        <f t="shared" si="100"/>
        <v/>
      </c>
      <c r="AP76" s="149" t="str">
        <f t="shared" si="101"/>
        <v/>
      </c>
      <c r="AQ76" s="149" t="str">
        <f t="shared" si="102"/>
        <v/>
      </c>
      <c r="AR76" s="150" t="str">
        <f t="shared" si="103"/>
        <v>3 - 1</v>
      </c>
      <c r="AS76" s="151" t="str">
        <f t="shared" si="104"/>
        <v>7,3,-3,1</v>
      </c>
      <c r="AT76" s="152">
        <f t="shared" si="105"/>
        <v>1</v>
      </c>
      <c r="AU76" s="152">
        <f t="shared" si="106"/>
        <v>2</v>
      </c>
      <c r="AV76" s="149">
        <f t="shared" si="107"/>
        <v>-7</v>
      </c>
      <c r="AW76" s="149">
        <f t="shared" si="108"/>
        <v>-3</v>
      </c>
      <c r="AX76" s="149">
        <f t="shared" si="109"/>
        <v>3</v>
      </c>
      <c r="AY76" s="149">
        <f t="shared" si="110"/>
        <v>-1</v>
      </c>
      <c r="AZ76" s="149" t="str">
        <f t="shared" si="111"/>
        <v/>
      </c>
      <c r="BA76" s="149" t="str">
        <f t="shared" si="112"/>
        <v/>
      </c>
      <c r="BB76" s="149" t="str">
        <f t="shared" si="113"/>
        <v/>
      </c>
      <c r="BC76" s="150" t="str">
        <f t="shared" si="114"/>
        <v>1 - 3</v>
      </c>
      <c r="BD76" s="151" t="str">
        <f t="shared" si="115"/>
        <v>-7,-3,3,-1</v>
      </c>
      <c r="BE76" s="162"/>
      <c r="BF76" s="163"/>
      <c r="BG76" s="154" t="e">
        <f>SUMIF(A63:A70,C76,B63:B70)</f>
        <v>#REF!</v>
      </c>
      <c r="BH76" s="155" t="e">
        <f>SUMIF(A63:A70,D76,B63:B70)</f>
        <v>#REF!</v>
      </c>
      <c r="BI76" s="132" t="e">
        <f>1+#REF!</f>
        <v>#REF!</v>
      </c>
      <c r="BJ76" s="156" t="e">
        <f t="shared" si="116"/>
        <v>#REF!</v>
      </c>
      <c r="BK76" s="170">
        <v>4</v>
      </c>
      <c r="BL76" s="164" t="str">
        <f t="shared" si="78"/>
        <v>4 - 5</v>
      </c>
      <c r="BM76" s="165" t="s">
        <v>87</v>
      </c>
      <c r="BN76" s="166" t="s">
        <v>94</v>
      </c>
      <c r="BO76" s="167">
        <v>11</v>
      </c>
      <c r="BP76" s="321"/>
      <c r="BQ76" s="323"/>
      <c r="BR76" s="357" t="s">
        <v>160</v>
      </c>
      <c r="BS76" s="358"/>
      <c r="BT76" s="359"/>
      <c r="BU76" s="197" t="e">
        <f>IF(BQ75=0,0,VLOOKUP(BQ75,[1]Список!$A:P,8,FALSE))</f>
        <v>#REF!</v>
      </c>
      <c r="BV76" s="327"/>
      <c r="BW76" s="363" t="str">
        <f>IF(AI79&gt;AJ79,BC79,IF(AJ79&gt;AI79,BD79," "))</f>
        <v>1 - 3</v>
      </c>
      <c r="BX76" s="363"/>
      <c r="BY76" s="363"/>
      <c r="BZ76" s="364" t="str">
        <f>IF(AI88&gt;AJ88,BC88,IF(AJ88&gt;AI88,BD88," "))</f>
        <v>2 - 3</v>
      </c>
      <c r="CA76" s="363"/>
      <c r="CB76" s="365"/>
      <c r="CC76" s="329"/>
      <c r="CD76" s="329"/>
      <c r="CE76" s="329"/>
      <c r="CF76" s="364" t="str">
        <f>IF(AI84&lt;AJ84,AR84,IF(AJ84&lt;AI84,AS84," "))</f>
        <v>-5,-7,3,9,8</v>
      </c>
      <c r="CG76" s="363"/>
      <c r="CH76" s="365"/>
      <c r="CI76" s="363" t="str">
        <f>IF(AI64&lt;AJ64,AR64,IF(AJ64&lt;AI64,AS64," "))</f>
        <v>2 - 3</v>
      </c>
      <c r="CJ76" s="363"/>
      <c r="CK76" s="363"/>
      <c r="CL76" s="364" t="str">
        <f>IF(AI78&lt;AJ78,AR78,IF(AJ78&lt;AI78,AS78," "))</f>
        <v>-8,9,5,-9,13</v>
      </c>
      <c r="CM76" s="363"/>
      <c r="CN76" s="365"/>
      <c r="CO76" s="363" t="str">
        <f>IF(AI74&lt;AJ74,AR74,IF(AJ74&lt;AI74,AS74," "))</f>
        <v>7,6,4</v>
      </c>
      <c r="CP76" s="363"/>
      <c r="CQ76" s="363"/>
      <c r="CR76" s="364" t="str">
        <f>IF(AI69&lt;AJ69,AR69,IF(AJ69&lt;AI69,AS69," "))</f>
        <v>7,-9,2,8</v>
      </c>
      <c r="CS76" s="363"/>
      <c r="CT76" s="365"/>
      <c r="CU76" s="194"/>
      <c r="CV76" s="330"/>
      <c r="CW76" s="196"/>
      <c r="CX76" s="332"/>
    </row>
    <row r="77" spans="1:102" ht="11.1" customHeight="1" x14ac:dyDescent="0.2">
      <c r="A77" s="139">
        <v>15</v>
      </c>
      <c r="C77" s="141">
        <v>2</v>
      </c>
      <c r="D77" s="141">
        <v>7</v>
      </c>
      <c r="E77" s="142">
        <v>11</v>
      </c>
      <c r="F77" s="143">
        <v>4</v>
      </c>
      <c r="G77" s="144">
        <v>11</v>
      </c>
      <c r="H77" s="145">
        <v>5</v>
      </c>
      <c r="I77" s="142">
        <v>11</v>
      </c>
      <c r="J77" s="143">
        <v>7</v>
      </c>
      <c r="K77" s="144"/>
      <c r="L77" s="145"/>
      <c r="M77" s="142"/>
      <c r="N77" s="143"/>
      <c r="O77" s="144"/>
      <c r="P77" s="145"/>
      <c r="Q77" s="142"/>
      <c r="R77" s="143"/>
      <c r="S77" s="146">
        <f t="shared" si="79"/>
        <v>1</v>
      </c>
      <c r="T77" s="146">
        <f t="shared" si="80"/>
        <v>0</v>
      </c>
      <c r="U77" s="146">
        <f t="shared" si="81"/>
        <v>1</v>
      </c>
      <c r="V77" s="146">
        <f t="shared" si="82"/>
        <v>0</v>
      </c>
      <c r="W77" s="146">
        <f t="shared" si="83"/>
        <v>1</v>
      </c>
      <c r="X77" s="146">
        <f t="shared" si="84"/>
        <v>0</v>
      </c>
      <c r="Y77" s="146">
        <f t="shared" si="85"/>
        <v>0</v>
      </c>
      <c r="Z77" s="146">
        <f t="shared" si="86"/>
        <v>0</v>
      </c>
      <c r="AA77" s="146">
        <f t="shared" si="87"/>
        <v>0</v>
      </c>
      <c r="AB77" s="146">
        <f t="shared" si="88"/>
        <v>0</v>
      </c>
      <c r="AC77" s="146">
        <f t="shared" si="89"/>
        <v>0</v>
      </c>
      <c r="AD77" s="146">
        <f t="shared" si="90"/>
        <v>0</v>
      </c>
      <c r="AE77" s="146">
        <f t="shared" si="91"/>
        <v>0</v>
      </c>
      <c r="AF77" s="146">
        <f t="shared" si="92"/>
        <v>0</v>
      </c>
      <c r="AG77" s="147">
        <f t="shared" si="93"/>
        <v>3</v>
      </c>
      <c r="AH77" s="147">
        <f t="shared" si="93"/>
        <v>0</v>
      </c>
      <c r="AI77" s="148">
        <f t="shared" si="94"/>
        <v>2</v>
      </c>
      <c r="AJ77" s="148">
        <f t="shared" si="95"/>
        <v>1</v>
      </c>
      <c r="AK77" s="149">
        <f t="shared" si="96"/>
        <v>4</v>
      </c>
      <c r="AL77" s="149">
        <f t="shared" si="97"/>
        <v>5</v>
      </c>
      <c r="AM77" s="149">
        <f t="shared" si="98"/>
        <v>7</v>
      </c>
      <c r="AN77" s="149" t="str">
        <f t="shared" si="99"/>
        <v/>
      </c>
      <c r="AO77" s="149" t="str">
        <f t="shared" si="100"/>
        <v/>
      </c>
      <c r="AP77" s="149" t="str">
        <f t="shared" si="101"/>
        <v/>
      </c>
      <c r="AQ77" s="149" t="str">
        <f t="shared" si="102"/>
        <v/>
      </c>
      <c r="AR77" s="150" t="str">
        <f t="shared" si="103"/>
        <v>3 - 0</v>
      </c>
      <c r="AS77" s="151" t="str">
        <f t="shared" si="104"/>
        <v>4,5,7</v>
      </c>
      <c r="AT77" s="152">
        <f t="shared" si="105"/>
        <v>1</v>
      </c>
      <c r="AU77" s="152">
        <f t="shared" si="106"/>
        <v>2</v>
      </c>
      <c r="AV77" s="149">
        <f t="shared" si="107"/>
        <v>-4</v>
      </c>
      <c r="AW77" s="149">
        <f t="shared" si="108"/>
        <v>-5</v>
      </c>
      <c r="AX77" s="149">
        <f t="shared" si="109"/>
        <v>-7</v>
      </c>
      <c r="AY77" s="149" t="str">
        <f t="shared" si="110"/>
        <v/>
      </c>
      <c r="AZ77" s="149" t="str">
        <f t="shared" si="111"/>
        <v/>
      </c>
      <c r="BA77" s="149" t="str">
        <f t="shared" si="112"/>
        <v/>
      </c>
      <c r="BB77" s="149" t="str">
        <f t="shared" si="113"/>
        <v/>
      </c>
      <c r="BC77" s="150" t="str">
        <f t="shared" si="114"/>
        <v>0 - 3</v>
      </c>
      <c r="BD77" s="151" t="str">
        <f t="shared" si="115"/>
        <v>-4,-5,-7</v>
      </c>
      <c r="BE77" s="153">
        <f>SUMIF(C63:C90,8,AI63:AI90)+SUMIF(D63:D90,8,AJ63:AJ90)</f>
        <v>8</v>
      </c>
      <c r="BF77" s="153">
        <f>IF(BE77&lt;&gt;0,RANK(BE77,BE63:BE78),"")</f>
        <v>7</v>
      </c>
      <c r="BG77" s="154" t="e">
        <f>SUMIF(A63:A70,C77,B63:B70)</f>
        <v>#REF!</v>
      </c>
      <c r="BH77" s="155" t="e">
        <f>SUMIF(A63:A70,D77,B63:B70)</f>
        <v>#REF!</v>
      </c>
      <c r="BI77" s="132" t="e">
        <f>1+#REF!</f>
        <v>#REF!</v>
      </c>
      <c r="BJ77" s="156" t="e">
        <f t="shared" si="116"/>
        <v>#REF!</v>
      </c>
      <c r="BK77" s="170">
        <v>4</v>
      </c>
      <c r="BL77" s="174" t="str">
        <f t="shared" si="78"/>
        <v>2 - 7</v>
      </c>
      <c r="BM77" s="165" t="s">
        <v>87</v>
      </c>
      <c r="BN77" s="166" t="s">
        <v>94</v>
      </c>
      <c r="BO77" s="167">
        <v>10</v>
      </c>
      <c r="BP77" s="366">
        <v>4</v>
      </c>
      <c r="BQ77" s="368" t="e">
        <f>B66</f>
        <v>#REF!</v>
      </c>
      <c r="BR77" s="324" t="s">
        <v>102</v>
      </c>
      <c r="BS77" s="325"/>
      <c r="BT77" s="326"/>
      <c r="BU77" s="201" t="e">
        <f>IF(BQ77=0,0,VLOOKUP(BQ77,[1]Список!$A:P,7,FALSE))</f>
        <v>#REF!</v>
      </c>
      <c r="BV77" s="373" t="e">
        <f>IF(BQ77=0,0,VLOOKUP(BQ77,[1]Список!$A:$P,6,FALSE))</f>
        <v>#REF!</v>
      </c>
      <c r="BW77" s="202"/>
      <c r="BX77" s="203">
        <f>IF(AG87&lt;AH87,AT87,IF(AH87&lt;AG87,AT87," "))</f>
        <v>1</v>
      </c>
      <c r="BY77" s="204"/>
      <c r="BZ77" s="205"/>
      <c r="CA77" s="203">
        <f>IF(AG80&lt;AH80,AT80,IF(AH80&lt;AG80,AT80," "))</f>
        <v>1</v>
      </c>
      <c r="CB77" s="206"/>
      <c r="CC77" s="204"/>
      <c r="CD77" s="203">
        <f>IF(AG84&lt;AH84,AT84,IF(AH84&lt;AG84,AT84," "))</f>
        <v>1</v>
      </c>
      <c r="CE77" s="204"/>
      <c r="CF77" s="375"/>
      <c r="CG77" s="376"/>
      <c r="CH77" s="377"/>
      <c r="CI77" s="204"/>
      <c r="CJ77" s="203">
        <f>IF(AG76&lt;AH76,AI76,IF(AH76&lt;AG76,AI76," "))</f>
        <v>2</v>
      </c>
      <c r="CK77" s="204"/>
      <c r="CL77" s="205"/>
      <c r="CM77" s="203">
        <f>IF(AG73&lt;AH73,AI73,IF(AH73&lt;AG73,AI73," "))</f>
        <v>2</v>
      </c>
      <c r="CN77" s="206"/>
      <c r="CO77" s="204"/>
      <c r="CP77" s="203">
        <f>IF(AG70&lt;AH70,AI70,IF(AH70&lt;AG70,AI70," "))</f>
        <v>2</v>
      </c>
      <c r="CQ77" s="204"/>
      <c r="CR77" s="205"/>
      <c r="CS77" s="203">
        <f>IF(AG66&lt;AH66,AI66,IF(AH66&lt;AG66,AI66," "))</f>
        <v>2</v>
      </c>
      <c r="CT77" s="206"/>
      <c r="CU77" s="207"/>
      <c r="CV77" s="351">
        <f>BE69</f>
        <v>11</v>
      </c>
      <c r="CW77" s="381"/>
      <c r="CX77" s="355">
        <v>5</v>
      </c>
    </row>
    <row r="78" spans="1:102" ht="11.1" customHeight="1" x14ac:dyDescent="0.2">
      <c r="A78" s="139">
        <v>16</v>
      </c>
      <c r="C78" s="141">
        <v>3</v>
      </c>
      <c r="D78" s="141">
        <v>6</v>
      </c>
      <c r="E78" s="142">
        <v>8</v>
      </c>
      <c r="F78" s="143">
        <v>11</v>
      </c>
      <c r="G78" s="144">
        <v>11</v>
      </c>
      <c r="H78" s="145">
        <v>9</v>
      </c>
      <c r="I78" s="142">
        <v>11</v>
      </c>
      <c r="J78" s="143">
        <v>5</v>
      </c>
      <c r="K78" s="144">
        <v>9</v>
      </c>
      <c r="L78" s="145">
        <v>11</v>
      </c>
      <c r="M78" s="142">
        <v>15</v>
      </c>
      <c r="N78" s="143">
        <v>13</v>
      </c>
      <c r="O78" s="144"/>
      <c r="P78" s="145"/>
      <c r="Q78" s="142"/>
      <c r="R78" s="143"/>
      <c r="S78" s="146">
        <f t="shared" si="79"/>
        <v>0</v>
      </c>
      <c r="T78" s="146">
        <f t="shared" si="80"/>
        <v>1</v>
      </c>
      <c r="U78" s="146">
        <f t="shared" si="81"/>
        <v>1</v>
      </c>
      <c r="V78" s="146">
        <f t="shared" si="82"/>
        <v>0</v>
      </c>
      <c r="W78" s="146">
        <f t="shared" si="83"/>
        <v>1</v>
      </c>
      <c r="X78" s="146">
        <f t="shared" si="84"/>
        <v>0</v>
      </c>
      <c r="Y78" s="146">
        <f t="shared" si="85"/>
        <v>0</v>
      </c>
      <c r="Z78" s="146">
        <f t="shared" si="86"/>
        <v>1</v>
      </c>
      <c r="AA78" s="146">
        <f t="shared" si="87"/>
        <v>1</v>
      </c>
      <c r="AB78" s="146">
        <f t="shared" si="88"/>
        <v>0</v>
      </c>
      <c r="AC78" s="146">
        <f t="shared" si="89"/>
        <v>0</v>
      </c>
      <c r="AD78" s="146">
        <f t="shared" si="90"/>
        <v>0</v>
      </c>
      <c r="AE78" s="146">
        <f t="shared" si="91"/>
        <v>0</v>
      </c>
      <c r="AF78" s="146">
        <f t="shared" si="92"/>
        <v>0</v>
      </c>
      <c r="AG78" s="147">
        <f t="shared" si="93"/>
        <v>3</v>
      </c>
      <c r="AH78" s="147">
        <f t="shared" si="93"/>
        <v>2</v>
      </c>
      <c r="AI78" s="148">
        <f t="shared" si="94"/>
        <v>2</v>
      </c>
      <c r="AJ78" s="148">
        <f t="shared" si="95"/>
        <v>1</v>
      </c>
      <c r="AK78" s="149">
        <f t="shared" si="96"/>
        <v>-8</v>
      </c>
      <c r="AL78" s="149">
        <f t="shared" si="97"/>
        <v>9</v>
      </c>
      <c r="AM78" s="149">
        <f t="shared" si="98"/>
        <v>5</v>
      </c>
      <c r="AN78" s="149">
        <f t="shared" si="99"/>
        <v>-9</v>
      </c>
      <c r="AO78" s="149">
        <f t="shared" si="100"/>
        <v>13</v>
      </c>
      <c r="AP78" s="149" t="str">
        <f t="shared" si="101"/>
        <v/>
      </c>
      <c r="AQ78" s="149" t="str">
        <f t="shared" si="102"/>
        <v/>
      </c>
      <c r="AR78" s="150" t="str">
        <f t="shared" si="103"/>
        <v>3 - 2</v>
      </c>
      <c r="AS78" s="151" t="str">
        <f t="shared" si="104"/>
        <v>-8,9,5,-9,13</v>
      </c>
      <c r="AT78" s="152">
        <f t="shared" si="105"/>
        <v>1</v>
      </c>
      <c r="AU78" s="152">
        <f t="shared" si="106"/>
        <v>2</v>
      </c>
      <c r="AV78" s="149">
        <f t="shared" si="107"/>
        <v>8</v>
      </c>
      <c r="AW78" s="149">
        <f t="shared" si="108"/>
        <v>-9</v>
      </c>
      <c r="AX78" s="149">
        <f t="shared" si="109"/>
        <v>-5</v>
      </c>
      <c r="AY78" s="149">
        <f t="shared" si="110"/>
        <v>9</v>
      </c>
      <c r="AZ78" s="149">
        <f t="shared" si="111"/>
        <v>-13</v>
      </c>
      <c r="BA78" s="149" t="str">
        <f t="shared" si="112"/>
        <v/>
      </c>
      <c r="BB78" s="149" t="str">
        <f t="shared" si="113"/>
        <v/>
      </c>
      <c r="BC78" s="150" t="str">
        <f t="shared" si="114"/>
        <v>2 - 3</v>
      </c>
      <c r="BD78" s="151" t="str">
        <f t="shared" si="115"/>
        <v>8,-9,-5,9,-13</v>
      </c>
      <c r="BE78" s="162"/>
      <c r="BF78" s="163"/>
      <c r="BG78" s="154" t="e">
        <f>SUMIF(A63:A70,C78,B63:B70)</f>
        <v>#REF!</v>
      </c>
      <c r="BH78" s="155" t="e">
        <f>SUMIF(A63:A70,D78,B63:B70)</f>
        <v>#REF!</v>
      </c>
      <c r="BI78" s="132" t="e">
        <f>1+#REF!</f>
        <v>#REF!</v>
      </c>
      <c r="BJ78" s="156" t="e">
        <f t="shared" si="116"/>
        <v>#REF!</v>
      </c>
      <c r="BK78" s="170">
        <v>4</v>
      </c>
      <c r="BL78" s="175" t="str">
        <f t="shared" si="78"/>
        <v>3 - 6</v>
      </c>
      <c r="BM78" s="165" t="s">
        <v>87</v>
      </c>
      <c r="BN78" s="166" t="s">
        <v>94</v>
      </c>
      <c r="BO78" s="167">
        <v>9</v>
      </c>
      <c r="BP78" s="367"/>
      <c r="BQ78" s="369"/>
      <c r="BR78" s="324" t="s">
        <v>159</v>
      </c>
      <c r="BS78" s="325"/>
      <c r="BT78" s="326"/>
      <c r="BU78" s="180" t="e">
        <f>IF(BQ77=0,0,VLOOKUP(BQ77,[1]Список!$A:P,8,FALSE))</f>
        <v>#REF!</v>
      </c>
      <c r="BV78" s="374"/>
      <c r="BW78" s="360" t="str">
        <f>IF(AI87&gt;AJ87,BC87,IF(AJ87&gt;AI87,BD87," "))</f>
        <v>2 - 3</v>
      </c>
      <c r="BX78" s="360"/>
      <c r="BY78" s="360"/>
      <c r="BZ78" s="361" t="str">
        <f>IF(AI80&gt;AJ80,BC80,IF(AJ80&gt;AI80,BD80," "))</f>
        <v>0 - 3</v>
      </c>
      <c r="CA78" s="360"/>
      <c r="CB78" s="362"/>
      <c r="CC78" s="360" t="str">
        <f>IF(AI84&gt;AJ84,BC84,IF(AJ84&gt;AI84,BD84," "))</f>
        <v>2 - 3</v>
      </c>
      <c r="CD78" s="360"/>
      <c r="CE78" s="360"/>
      <c r="CF78" s="378"/>
      <c r="CG78" s="379"/>
      <c r="CH78" s="380"/>
      <c r="CI78" s="360" t="str">
        <f>IF(AI76&lt;AJ76,AR76,IF(AJ76&lt;AI76,AS76," "))</f>
        <v>7,3,-3,1</v>
      </c>
      <c r="CJ78" s="360"/>
      <c r="CK78" s="360"/>
      <c r="CL78" s="361" t="str">
        <f>IF(AI73&lt;AJ73,AR73,IF(AJ73&lt;AI73,AS73," "))</f>
        <v>6,5,4</v>
      </c>
      <c r="CM78" s="360"/>
      <c r="CN78" s="362"/>
      <c r="CO78" s="360" t="str">
        <f>IF(AI70&lt;AJ70,AR70,IF(AJ70&lt;AI70,AS70," "))</f>
        <v>3,4,9</v>
      </c>
      <c r="CP78" s="360"/>
      <c r="CQ78" s="360"/>
      <c r="CR78" s="361" t="str">
        <f>IF(AI66&lt;AJ66,AR66,IF(AJ66&lt;AI66,AS66," "))</f>
        <v>-11,5,6,3</v>
      </c>
      <c r="CS78" s="360"/>
      <c r="CT78" s="362"/>
      <c r="CU78" s="195"/>
      <c r="CV78" s="352"/>
      <c r="CW78" s="382"/>
      <c r="CX78" s="356"/>
    </row>
    <row r="79" spans="1:102" ht="11.1" customHeight="1" x14ac:dyDescent="0.2">
      <c r="A79" s="139">
        <v>17</v>
      </c>
      <c r="C79" s="141">
        <v>1</v>
      </c>
      <c r="D79" s="141">
        <v>3</v>
      </c>
      <c r="E79" s="142">
        <v>10</v>
      </c>
      <c r="F79" s="143">
        <v>12</v>
      </c>
      <c r="G79" s="144">
        <v>11</v>
      </c>
      <c r="H79" s="145">
        <v>7</v>
      </c>
      <c r="I79" s="142">
        <v>11</v>
      </c>
      <c r="J79" s="143">
        <v>9</v>
      </c>
      <c r="K79" s="144">
        <v>11</v>
      </c>
      <c r="L79" s="145">
        <v>8</v>
      </c>
      <c r="M79" s="142"/>
      <c r="N79" s="143"/>
      <c r="O79" s="144"/>
      <c r="P79" s="145"/>
      <c r="Q79" s="142"/>
      <c r="R79" s="143"/>
      <c r="S79" s="146">
        <f t="shared" si="79"/>
        <v>0</v>
      </c>
      <c r="T79" s="146">
        <f t="shared" si="80"/>
        <v>1</v>
      </c>
      <c r="U79" s="146">
        <f t="shared" si="81"/>
        <v>1</v>
      </c>
      <c r="V79" s="146">
        <f t="shared" si="82"/>
        <v>0</v>
      </c>
      <c r="W79" s="146">
        <f t="shared" si="83"/>
        <v>1</v>
      </c>
      <c r="X79" s="146">
        <f t="shared" si="84"/>
        <v>0</v>
      </c>
      <c r="Y79" s="146">
        <f t="shared" si="85"/>
        <v>1</v>
      </c>
      <c r="Z79" s="146">
        <f t="shared" si="86"/>
        <v>0</v>
      </c>
      <c r="AA79" s="146">
        <f t="shared" si="87"/>
        <v>0</v>
      </c>
      <c r="AB79" s="146">
        <f t="shared" si="88"/>
        <v>0</v>
      </c>
      <c r="AC79" s="146">
        <f t="shared" si="89"/>
        <v>0</v>
      </c>
      <c r="AD79" s="146">
        <f t="shared" si="90"/>
        <v>0</v>
      </c>
      <c r="AE79" s="146">
        <f t="shared" si="91"/>
        <v>0</v>
      </c>
      <c r="AF79" s="146">
        <f t="shared" si="92"/>
        <v>0</v>
      </c>
      <c r="AG79" s="147">
        <f t="shared" si="93"/>
        <v>3</v>
      </c>
      <c r="AH79" s="147">
        <f t="shared" si="93"/>
        <v>1</v>
      </c>
      <c r="AI79" s="148">
        <f t="shared" si="94"/>
        <v>2</v>
      </c>
      <c r="AJ79" s="148">
        <f t="shared" si="95"/>
        <v>1</v>
      </c>
      <c r="AK79" s="149">
        <f t="shared" si="96"/>
        <v>-10</v>
      </c>
      <c r="AL79" s="149">
        <f t="shared" si="97"/>
        <v>7</v>
      </c>
      <c r="AM79" s="149">
        <f t="shared" si="98"/>
        <v>9</v>
      </c>
      <c r="AN79" s="149">
        <f t="shared" si="99"/>
        <v>8</v>
      </c>
      <c r="AO79" s="149" t="str">
        <f t="shared" si="100"/>
        <v/>
      </c>
      <c r="AP79" s="149" t="str">
        <f t="shared" si="101"/>
        <v/>
      </c>
      <c r="AQ79" s="149" t="str">
        <f t="shared" si="102"/>
        <v/>
      </c>
      <c r="AR79" s="150" t="str">
        <f t="shared" si="103"/>
        <v>3 - 1</v>
      </c>
      <c r="AS79" s="151" t="str">
        <f t="shared" si="104"/>
        <v>-10,7,9,8</v>
      </c>
      <c r="AT79" s="152">
        <f t="shared" si="105"/>
        <v>1</v>
      </c>
      <c r="AU79" s="152">
        <f t="shared" si="106"/>
        <v>2</v>
      </c>
      <c r="AV79" s="149">
        <f t="shared" si="107"/>
        <v>10</v>
      </c>
      <c r="AW79" s="149">
        <f t="shared" si="108"/>
        <v>-7</v>
      </c>
      <c r="AX79" s="149">
        <f t="shared" si="109"/>
        <v>-9</v>
      </c>
      <c r="AY79" s="149">
        <f t="shared" si="110"/>
        <v>-8</v>
      </c>
      <c r="AZ79" s="149" t="str">
        <f t="shared" si="111"/>
        <v/>
      </c>
      <c r="BA79" s="149" t="str">
        <f t="shared" si="112"/>
        <v/>
      </c>
      <c r="BB79" s="149" t="str">
        <f t="shared" si="113"/>
        <v/>
      </c>
      <c r="BC79" s="150" t="str">
        <f t="shared" si="114"/>
        <v>1 - 3</v>
      </c>
      <c r="BD79" s="151" t="str">
        <f t="shared" si="115"/>
        <v>10,-7,-9,-8</v>
      </c>
      <c r="BG79" s="154" t="e">
        <f>SUMIF(A63:A70,C79,B63:B70)</f>
        <v>#REF!</v>
      </c>
      <c r="BH79" s="155" t="e">
        <f>SUMIF(A63:A70,D79,B63:B70)</f>
        <v>#REF!</v>
      </c>
      <c r="BI79" s="132" t="e">
        <f>1+#REF!</f>
        <v>#REF!</v>
      </c>
      <c r="BJ79" s="156" t="e">
        <f t="shared" si="116"/>
        <v>#REF!</v>
      </c>
      <c r="BK79" s="170">
        <v>5</v>
      </c>
      <c r="BL79" s="176" t="str">
        <f t="shared" si="78"/>
        <v>1 - 3</v>
      </c>
      <c r="BM79" s="159" t="s">
        <v>87</v>
      </c>
      <c r="BN79" s="160" t="s">
        <v>95</v>
      </c>
      <c r="BO79" s="161">
        <v>7</v>
      </c>
      <c r="BP79" s="320">
        <v>5</v>
      </c>
      <c r="BQ79" s="322" t="e">
        <f>B67</f>
        <v>#REF!</v>
      </c>
      <c r="BR79" s="370" t="s">
        <v>108</v>
      </c>
      <c r="BS79" s="371"/>
      <c r="BT79" s="372"/>
      <c r="BU79" s="197" t="e">
        <f>IF(BQ79=0,0,VLOOKUP(BQ79,[1]Список!$A:P,7,FALSE))</f>
        <v>#REF!</v>
      </c>
      <c r="BV79" s="327" t="e">
        <f>IF(BQ79=0,0,VLOOKUP(BQ79,[1]Список!$A:$P,6,FALSE))</f>
        <v>#REF!</v>
      </c>
      <c r="BW79" s="178"/>
      <c r="BX79" s="173">
        <f>IF(AG71&lt;AH71,AT71,IF(AH71&lt;AG71,AT71," "))</f>
        <v>2</v>
      </c>
      <c r="BY79" s="179"/>
      <c r="BZ79" s="191"/>
      <c r="CA79" s="173">
        <f>IF(AG67&lt;AH67,AT67,IF(AH67&lt;AG67,AT67," "))</f>
        <v>1</v>
      </c>
      <c r="CB79" s="192"/>
      <c r="CC79" s="179"/>
      <c r="CD79" s="173">
        <f>IF(AG64&lt;AH64,AT64,IF(AH64&lt;AG64,AT64," "))</f>
        <v>2</v>
      </c>
      <c r="CE79" s="179"/>
      <c r="CF79" s="191"/>
      <c r="CG79" s="173">
        <f>IF(AG76&lt;AH76,AT76,IF(AH76&lt;AG76,AT76," "))</f>
        <v>1</v>
      </c>
      <c r="CH79" s="192"/>
      <c r="CI79" s="329"/>
      <c r="CJ79" s="329"/>
      <c r="CK79" s="329"/>
      <c r="CL79" s="191"/>
      <c r="CM79" s="173">
        <f>IF(AG85&lt;AH85,AI85,IF(AH85&lt;AG85,AI85," "))</f>
        <v>2</v>
      </c>
      <c r="CN79" s="192"/>
      <c r="CO79" s="179"/>
      <c r="CP79" s="173">
        <f>IF(AG81&lt;AH81,AI81,IF(AH81&lt;AG81,AI81," "))</f>
        <v>2</v>
      </c>
      <c r="CQ79" s="179"/>
      <c r="CR79" s="191"/>
      <c r="CS79" s="173">
        <f>IF(AG90&lt;AH90,AI90,IF(AH90&lt;AG90,AI90," "))</f>
        <v>2</v>
      </c>
      <c r="CT79" s="192"/>
      <c r="CU79" s="194"/>
      <c r="CV79" s="330">
        <f>BE71</f>
        <v>12</v>
      </c>
      <c r="CW79" s="196"/>
      <c r="CX79" s="332">
        <f>IF(BF72="",BF71,BF72)</f>
        <v>2</v>
      </c>
    </row>
    <row r="80" spans="1:102" ht="11.1" customHeight="1" x14ac:dyDescent="0.2">
      <c r="A80" s="139">
        <v>18</v>
      </c>
      <c r="C80" s="141">
        <v>2</v>
      </c>
      <c r="D80" s="141">
        <v>4</v>
      </c>
      <c r="E80" s="142">
        <v>11</v>
      </c>
      <c r="F80" s="143">
        <v>8</v>
      </c>
      <c r="G80" s="144">
        <v>11</v>
      </c>
      <c r="H80" s="145">
        <v>7</v>
      </c>
      <c r="I80" s="142">
        <v>11</v>
      </c>
      <c r="J80" s="143">
        <v>8</v>
      </c>
      <c r="K80" s="144"/>
      <c r="L80" s="145"/>
      <c r="M80" s="142"/>
      <c r="N80" s="143"/>
      <c r="O80" s="144"/>
      <c r="P80" s="145"/>
      <c r="Q80" s="142"/>
      <c r="R80" s="143"/>
      <c r="S80" s="146">
        <f t="shared" si="79"/>
        <v>1</v>
      </c>
      <c r="T80" s="146">
        <f t="shared" si="80"/>
        <v>0</v>
      </c>
      <c r="U80" s="146">
        <f t="shared" si="81"/>
        <v>1</v>
      </c>
      <c r="V80" s="146">
        <f t="shared" si="82"/>
        <v>0</v>
      </c>
      <c r="W80" s="146">
        <f t="shared" si="83"/>
        <v>1</v>
      </c>
      <c r="X80" s="146">
        <f t="shared" si="84"/>
        <v>0</v>
      </c>
      <c r="Y80" s="146">
        <f t="shared" si="85"/>
        <v>0</v>
      </c>
      <c r="Z80" s="146">
        <f t="shared" si="86"/>
        <v>0</v>
      </c>
      <c r="AA80" s="146">
        <f t="shared" si="87"/>
        <v>0</v>
      </c>
      <c r="AB80" s="146">
        <f t="shared" si="88"/>
        <v>0</v>
      </c>
      <c r="AC80" s="146">
        <f t="shared" si="89"/>
        <v>0</v>
      </c>
      <c r="AD80" s="146">
        <f t="shared" si="90"/>
        <v>0</v>
      </c>
      <c r="AE80" s="146">
        <f t="shared" si="91"/>
        <v>0</v>
      </c>
      <c r="AF80" s="146">
        <f t="shared" si="92"/>
        <v>0</v>
      </c>
      <c r="AG80" s="147">
        <f t="shared" si="93"/>
        <v>3</v>
      </c>
      <c r="AH80" s="147">
        <f t="shared" si="93"/>
        <v>0</v>
      </c>
      <c r="AI80" s="148">
        <f t="shared" si="94"/>
        <v>2</v>
      </c>
      <c r="AJ80" s="148">
        <f t="shared" si="95"/>
        <v>1</v>
      </c>
      <c r="AK80" s="149">
        <f t="shared" si="96"/>
        <v>8</v>
      </c>
      <c r="AL80" s="149">
        <f t="shared" si="97"/>
        <v>7</v>
      </c>
      <c r="AM80" s="149">
        <f t="shared" si="98"/>
        <v>8</v>
      </c>
      <c r="AN80" s="149" t="str">
        <f t="shared" si="99"/>
        <v/>
      </c>
      <c r="AO80" s="149" t="str">
        <f t="shared" si="100"/>
        <v/>
      </c>
      <c r="AP80" s="149" t="str">
        <f t="shared" si="101"/>
        <v/>
      </c>
      <c r="AQ80" s="149" t="str">
        <f t="shared" si="102"/>
        <v/>
      </c>
      <c r="AR80" s="150" t="str">
        <f t="shared" si="103"/>
        <v>3 - 0</v>
      </c>
      <c r="AS80" s="151" t="str">
        <f t="shared" si="104"/>
        <v>8,7,8</v>
      </c>
      <c r="AT80" s="152">
        <f t="shared" si="105"/>
        <v>1</v>
      </c>
      <c r="AU80" s="152">
        <f t="shared" si="106"/>
        <v>2</v>
      </c>
      <c r="AV80" s="149">
        <f t="shared" si="107"/>
        <v>-8</v>
      </c>
      <c r="AW80" s="149">
        <f t="shared" si="108"/>
        <v>-7</v>
      </c>
      <c r="AX80" s="149">
        <f t="shared" si="109"/>
        <v>-8</v>
      </c>
      <c r="AY80" s="149" t="str">
        <f t="shared" si="110"/>
        <v/>
      </c>
      <c r="AZ80" s="149" t="str">
        <f t="shared" si="111"/>
        <v/>
      </c>
      <c r="BA80" s="149" t="str">
        <f t="shared" si="112"/>
        <v/>
      </c>
      <c r="BB80" s="149" t="str">
        <f t="shared" si="113"/>
        <v/>
      </c>
      <c r="BC80" s="150" t="str">
        <f t="shared" si="114"/>
        <v>0 - 3</v>
      </c>
      <c r="BD80" s="151" t="str">
        <f t="shared" si="115"/>
        <v>-8,-7,-8</v>
      </c>
      <c r="BG80" s="154" t="e">
        <f>SUMIF(A63:A70,C80,B63:B70)</f>
        <v>#REF!</v>
      </c>
      <c r="BH80" s="155" t="e">
        <f>SUMIF(A63:A70,D80,B63:B70)</f>
        <v>#REF!</v>
      </c>
      <c r="BI80" s="132" t="e">
        <f>1+#REF!</f>
        <v>#REF!</v>
      </c>
      <c r="BJ80" s="156" t="e">
        <f t="shared" si="116"/>
        <v>#REF!</v>
      </c>
      <c r="BK80" s="170">
        <v>5</v>
      </c>
      <c r="BL80" s="176" t="str">
        <f t="shared" si="78"/>
        <v>2 - 4</v>
      </c>
      <c r="BM80" s="159" t="s">
        <v>87</v>
      </c>
      <c r="BN80" s="160" t="s">
        <v>95</v>
      </c>
      <c r="BO80" s="161">
        <v>6</v>
      </c>
      <c r="BP80" s="321"/>
      <c r="BQ80" s="323"/>
      <c r="BR80" s="357" t="s">
        <v>161</v>
      </c>
      <c r="BS80" s="358"/>
      <c r="BT80" s="359"/>
      <c r="BU80" s="197" t="e">
        <f>IF(BQ79=0,0,VLOOKUP(BQ79,[1]Список!$A:P,8,FALSE))</f>
        <v>#REF!</v>
      </c>
      <c r="BV80" s="327"/>
      <c r="BW80" s="388" t="str">
        <f>IF(AI71&gt;AJ71,BC71,IF(AJ71&gt;AI71,BD71," "))</f>
        <v>-9,6,5,-3,9</v>
      </c>
      <c r="BX80" s="363"/>
      <c r="BY80" s="363"/>
      <c r="BZ80" s="364" t="str">
        <f>IF(AI67&gt;AJ67,BC67,IF(AJ67&gt;AI67,BD67," "))</f>
        <v>2 - 3</v>
      </c>
      <c r="CA80" s="363"/>
      <c r="CB80" s="365"/>
      <c r="CC80" s="363" t="str">
        <f>IF(AI64&gt;AJ64,BC64,IF(AJ64&gt;AI64,BD64," "))</f>
        <v>-9,-6,8,5,9</v>
      </c>
      <c r="CD80" s="363"/>
      <c r="CE80" s="363"/>
      <c r="CF80" s="364" t="str">
        <f>IF(AI76&gt;AJ76,BC76,IF(AJ76&gt;AI76,BD76," "))</f>
        <v>1 - 3</v>
      </c>
      <c r="CG80" s="363"/>
      <c r="CH80" s="365"/>
      <c r="CI80" s="329"/>
      <c r="CJ80" s="329"/>
      <c r="CK80" s="329"/>
      <c r="CL80" s="364" t="str">
        <f>IF(AI85&lt;AJ85,AR85,IF(AJ85&lt;AI85,AS85," "))</f>
        <v>7,5,7</v>
      </c>
      <c r="CM80" s="363"/>
      <c r="CN80" s="365"/>
      <c r="CO80" s="363" t="str">
        <f>IF(AI81&lt;AJ81,AR81,IF(AJ81&lt;AI81,AS81," "))</f>
        <v>7,2,3</v>
      </c>
      <c r="CP80" s="363"/>
      <c r="CQ80" s="363"/>
      <c r="CR80" s="364" t="str">
        <f>IF(AI90&lt;AJ90,AR90,IF(AJ90&lt;AI90,AS90," "))</f>
        <v>6,-1,5,5</v>
      </c>
      <c r="CS80" s="363"/>
      <c r="CT80" s="365"/>
      <c r="CU80" s="194"/>
      <c r="CV80" s="330"/>
      <c r="CW80" s="196"/>
      <c r="CX80" s="332"/>
    </row>
    <row r="81" spans="1:102" ht="11.1" customHeight="1" x14ac:dyDescent="0.2">
      <c r="A81" s="139">
        <v>19</v>
      </c>
      <c r="C81" s="141">
        <v>5</v>
      </c>
      <c r="D81" s="141">
        <v>7</v>
      </c>
      <c r="E81" s="142">
        <v>11</v>
      </c>
      <c r="F81" s="143">
        <v>7</v>
      </c>
      <c r="G81" s="144">
        <v>11</v>
      </c>
      <c r="H81" s="145">
        <v>2</v>
      </c>
      <c r="I81" s="142">
        <v>11</v>
      </c>
      <c r="J81" s="143">
        <v>3</v>
      </c>
      <c r="K81" s="144"/>
      <c r="L81" s="145"/>
      <c r="M81" s="142"/>
      <c r="N81" s="143"/>
      <c r="O81" s="144"/>
      <c r="P81" s="145"/>
      <c r="Q81" s="142"/>
      <c r="R81" s="143"/>
      <c r="S81" s="146">
        <f t="shared" si="79"/>
        <v>1</v>
      </c>
      <c r="T81" s="146">
        <f t="shared" si="80"/>
        <v>0</v>
      </c>
      <c r="U81" s="146">
        <f t="shared" si="81"/>
        <v>1</v>
      </c>
      <c r="V81" s="146">
        <f t="shared" si="82"/>
        <v>0</v>
      </c>
      <c r="W81" s="146">
        <f t="shared" si="83"/>
        <v>1</v>
      </c>
      <c r="X81" s="146">
        <f t="shared" si="84"/>
        <v>0</v>
      </c>
      <c r="Y81" s="146">
        <f t="shared" si="85"/>
        <v>0</v>
      </c>
      <c r="Z81" s="146">
        <f t="shared" si="86"/>
        <v>0</v>
      </c>
      <c r="AA81" s="146">
        <f t="shared" si="87"/>
        <v>0</v>
      </c>
      <c r="AB81" s="146">
        <f t="shared" si="88"/>
        <v>0</v>
      </c>
      <c r="AC81" s="146">
        <f t="shared" si="89"/>
        <v>0</v>
      </c>
      <c r="AD81" s="146">
        <f t="shared" si="90"/>
        <v>0</v>
      </c>
      <c r="AE81" s="146">
        <f t="shared" si="91"/>
        <v>0</v>
      </c>
      <c r="AF81" s="146">
        <f t="shared" si="92"/>
        <v>0</v>
      </c>
      <c r="AG81" s="147">
        <f t="shared" si="93"/>
        <v>3</v>
      </c>
      <c r="AH81" s="147">
        <f t="shared" si="93"/>
        <v>0</v>
      </c>
      <c r="AI81" s="148">
        <f t="shared" si="94"/>
        <v>2</v>
      </c>
      <c r="AJ81" s="148">
        <f t="shared" si="95"/>
        <v>1</v>
      </c>
      <c r="AK81" s="149">
        <f t="shared" si="96"/>
        <v>7</v>
      </c>
      <c r="AL81" s="149">
        <f t="shared" si="97"/>
        <v>2</v>
      </c>
      <c r="AM81" s="149">
        <f t="shared" si="98"/>
        <v>3</v>
      </c>
      <c r="AN81" s="149" t="str">
        <f t="shared" si="99"/>
        <v/>
      </c>
      <c r="AO81" s="149" t="str">
        <f t="shared" si="100"/>
        <v/>
      </c>
      <c r="AP81" s="149" t="str">
        <f t="shared" si="101"/>
        <v/>
      </c>
      <c r="AQ81" s="149" t="str">
        <f t="shared" si="102"/>
        <v/>
      </c>
      <c r="AR81" s="150" t="str">
        <f t="shared" si="103"/>
        <v>3 - 0</v>
      </c>
      <c r="AS81" s="151" t="str">
        <f t="shared" si="104"/>
        <v>7,2,3</v>
      </c>
      <c r="AT81" s="152">
        <f t="shared" si="105"/>
        <v>1</v>
      </c>
      <c r="AU81" s="152">
        <f t="shared" si="106"/>
        <v>2</v>
      </c>
      <c r="AV81" s="149">
        <f t="shared" si="107"/>
        <v>-7</v>
      </c>
      <c r="AW81" s="149">
        <f t="shared" si="108"/>
        <v>-2</v>
      </c>
      <c r="AX81" s="149">
        <f t="shared" si="109"/>
        <v>-3</v>
      </c>
      <c r="AY81" s="149" t="str">
        <f t="shared" si="110"/>
        <v/>
      </c>
      <c r="AZ81" s="149" t="str">
        <f t="shared" si="111"/>
        <v/>
      </c>
      <c r="BA81" s="149" t="str">
        <f t="shared" si="112"/>
        <v/>
      </c>
      <c r="BB81" s="149" t="str">
        <f t="shared" si="113"/>
        <v/>
      </c>
      <c r="BC81" s="150" t="str">
        <f t="shared" si="114"/>
        <v>0 - 3</v>
      </c>
      <c r="BD81" s="151" t="str">
        <f t="shared" si="115"/>
        <v>-7,-2,-3</v>
      </c>
      <c r="BG81" s="154" t="e">
        <f>SUMIF(A63:A70,C81,B63:B70)</f>
        <v>#REF!</v>
      </c>
      <c r="BH81" s="155" t="e">
        <f>SUMIF(A63:A70,D81,B63:B70)</f>
        <v>#REF!</v>
      </c>
      <c r="BI81" s="132" t="e">
        <f>1+#REF!</f>
        <v>#REF!</v>
      </c>
      <c r="BJ81" s="156" t="e">
        <f t="shared" si="116"/>
        <v>#REF!</v>
      </c>
      <c r="BK81" s="170">
        <v>5</v>
      </c>
      <c r="BL81" s="176" t="str">
        <f t="shared" si="78"/>
        <v>5 - 7</v>
      </c>
      <c r="BM81" s="159" t="s">
        <v>87</v>
      </c>
      <c r="BN81" s="160" t="s">
        <v>95</v>
      </c>
      <c r="BO81" s="161">
        <v>5</v>
      </c>
      <c r="BP81" s="384">
        <v>6</v>
      </c>
      <c r="BQ81" s="386" t="e">
        <f>B68</f>
        <v>#REF!</v>
      </c>
      <c r="BR81" s="370" t="s">
        <v>109</v>
      </c>
      <c r="BS81" s="371"/>
      <c r="BT81" s="372"/>
      <c r="BU81" s="201" t="e">
        <f>IF(BQ81=0,0,VLOOKUP(BQ81,[1]Список!$A:P,7,FALSE))</f>
        <v>#REF!</v>
      </c>
      <c r="BV81" s="373" t="e">
        <f>IF(BQ81=0,0,VLOOKUP(BQ81,[1]Список!$A:$P,6,FALSE))</f>
        <v>#REF!</v>
      </c>
      <c r="BW81" s="208"/>
      <c r="BX81" s="203">
        <f>IF(AG68&lt;AH68,AT68,IF(AH68&lt;AG68,AT68," "))</f>
        <v>1</v>
      </c>
      <c r="BY81" s="204"/>
      <c r="BZ81" s="205"/>
      <c r="CA81" s="203">
        <f>IF(AG63&lt;AH63,AT63,IF(AH63&lt;AG63,AT63," "))</f>
        <v>2</v>
      </c>
      <c r="CB81" s="206"/>
      <c r="CC81" s="204"/>
      <c r="CD81" s="203">
        <f>IF(AG78&lt;AH78,AT78,IF(AH78&lt;AG78,AT78," "))</f>
        <v>1</v>
      </c>
      <c r="CE81" s="204"/>
      <c r="CF81" s="205"/>
      <c r="CG81" s="203">
        <f>IF(AG73&lt;AH73,AT73,IF(AH73&lt;AG73,AT73," "))</f>
        <v>1</v>
      </c>
      <c r="CH81" s="206"/>
      <c r="CI81" s="204"/>
      <c r="CJ81" s="203">
        <f>IF(AG85&lt;AH85,AT85,IF(AH85&lt;AG85,AT85," "))</f>
        <v>1</v>
      </c>
      <c r="CK81" s="204"/>
      <c r="CL81" s="375"/>
      <c r="CM81" s="376"/>
      <c r="CN81" s="377"/>
      <c r="CO81" s="204"/>
      <c r="CP81" s="203">
        <f>IF(AG89&lt;AH89,AI89,IF(AH89&lt;AG89,AI89," "))</f>
        <v>2</v>
      </c>
      <c r="CQ81" s="204"/>
      <c r="CR81" s="205"/>
      <c r="CS81" s="203">
        <f>IF(AG82&lt;AH82,AI82,IF(AH82&lt;AG82,AI82," "))</f>
        <v>2</v>
      </c>
      <c r="CT81" s="206"/>
      <c r="CU81" s="209"/>
      <c r="CV81" s="351">
        <f>BE73</f>
        <v>10</v>
      </c>
      <c r="CW81" s="236"/>
      <c r="CX81" s="355">
        <f>IF(BF74="",BF73,BF74)</f>
        <v>6</v>
      </c>
    </row>
    <row r="82" spans="1:102" ht="11.1" customHeight="1" x14ac:dyDescent="0.2">
      <c r="A82" s="139">
        <v>20</v>
      </c>
      <c r="C82" s="141">
        <v>6</v>
      </c>
      <c r="D82" s="141">
        <v>8</v>
      </c>
      <c r="E82" s="142">
        <v>12</v>
      </c>
      <c r="F82" s="143">
        <v>10</v>
      </c>
      <c r="G82" s="144">
        <v>11</v>
      </c>
      <c r="H82" s="145">
        <v>8</v>
      </c>
      <c r="I82" s="142">
        <v>8</v>
      </c>
      <c r="J82" s="143">
        <v>11</v>
      </c>
      <c r="K82" s="144">
        <v>11</v>
      </c>
      <c r="L82" s="145">
        <v>6</v>
      </c>
      <c r="M82" s="142"/>
      <c r="N82" s="143"/>
      <c r="O82" s="144"/>
      <c r="P82" s="145"/>
      <c r="Q82" s="142"/>
      <c r="R82" s="143"/>
      <c r="S82" s="146">
        <f t="shared" si="79"/>
        <v>1</v>
      </c>
      <c r="T82" s="146">
        <f t="shared" si="80"/>
        <v>0</v>
      </c>
      <c r="U82" s="146">
        <f t="shared" si="81"/>
        <v>1</v>
      </c>
      <c r="V82" s="146">
        <f t="shared" si="82"/>
        <v>0</v>
      </c>
      <c r="W82" s="146">
        <f t="shared" si="83"/>
        <v>0</v>
      </c>
      <c r="X82" s="146">
        <f t="shared" si="84"/>
        <v>1</v>
      </c>
      <c r="Y82" s="146">
        <f t="shared" si="85"/>
        <v>1</v>
      </c>
      <c r="Z82" s="146">
        <f t="shared" si="86"/>
        <v>0</v>
      </c>
      <c r="AA82" s="146">
        <f t="shared" si="87"/>
        <v>0</v>
      </c>
      <c r="AB82" s="146">
        <f t="shared" si="88"/>
        <v>0</v>
      </c>
      <c r="AC82" s="146">
        <f t="shared" si="89"/>
        <v>0</v>
      </c>
      <c r="AD82" s="146">
        <f t="shared" si="90"/>
        <v>0</v>
      </c>
      <c r="AE82" s="146">
        <f t="shared" si="91"/>
        <v>0</v>
      </c>
      <c r="AF82" s="146">
        <f t="shared" si="92"/>
        <v>0</v>
      </c>
      <c r="AG82" s="147">
        <f t="shared" si="93"/>
        <v>3</v>
      </c>
      <c r="AH82" s="147">
        <f t="shared" si="93"/>
        <v>1</v>
      </c>
      <c r="AI82" s="148">
        <f t="shared" si="94"/>
        <v>2</v>
      </c>
      <c r="AJ82" s="148">
        <f t="shared" si="95"/>
        <v>1</v>
      </c>
      <c r="AK82" s="149">
        <f t="shared" si="96"/>
        <v>10</v>
      </c>
      <c r="AL82" s="149">
        <f t="shared" si="97"/>
        <v>8</v>
      </c>
      <c r="AM82" s="149">
        <f t="shared" si="98"/>
        <v>-8</v>
      </c>
      <c r="AN82" s="149">
        <f t="shared" si="99"/>
        <v>6</v>
      </c>
      <c r="AO82" s="149" t="str">
        <f t="shared" si="100"/>
        <v/>
      </c>
      <c r="AP82" s="149" t="str">
        <f t="shared" si="101"/>
        <v/>
      </c>
      <c r="AQ82" s="149" t="str">
        <f t="shared" si="102"/>
        <v/>
      </c>
      <c r="AR82" s="150" t="str">
        <f t="shared" si="103"/>
        <v>3 - 1</v>
      </c>
      <c r="AS82" s="151" t="str">
        <f t="shared" si="104"/>
        <v>10,8,-8,6</v>
      </c>
      <c r="AT82" s="152">
        <f t="shared" si="105"/>
        <v>1</v>
      </c>
      <c r="AU82" s="152">
        <f t="shared" si="106"/>
        <v>2</v>
      </c>
      <c r="AV82" s="149">
        <f t="shared" si="107"/>
        <v>-10</v>
      </c>
      <c r="AW82" s="149">
        <f t="shared" si="108"/>
        <v>-8</v>
      </c>
      <c r="AX82" s="149">
        <f t="shared" si="109"/>
        <v>8</v>
      </c>
      <c r="AY82" s="149">
        <f t="shared" si="110"/>
        <v>-6</v>
      </c>
      <c r="AZ82" s="149" t="str">
        <f t="shared" si="111"/>
        <v/>
      </c>
      <c r="BA82" s="149" t="str">
        <f t="shared" si="112"/>
        <v/>
      </c>
      <c r="BB82" s="149" t="str">
        <f t="shared" si="113"/>
        <v/>
      </c>
      <c r="BC82" s="150" t="str">
        <f t="shared" si="114"/>
        <v>1 - 3</v>
      </c>
      <c r="BD82" s="151" t="str">
        <f t="shared" si="115"/>
        <v>-10,-8,8,-6</v>
      </c>
      <c r="BG82" s="154" t="e">
        <f>SUMIF(A63:A70,C82,B63:B70)</f>
        <v>#REF!</v>
      </c>
      <c r="BH82" s="155" t="e">
        <f>SUMIF(A63:A70,D82,B63:B70)</f>
        <v>#REF!</v>
      </c>
      <c r="BI82" s="132" t="e">
        <f>1+#REF!</f>
        <v>#REF!</v>
      </c>
      <c r="BJ82" s="156" t="e">
        <f t="shared" si="116"/>
        <v>#REF!</v>
      </c>
      <c r="BK82" s="170">
        <v>5</v>
      </c>
      <c r="BL82" s="176" t="str">
        <f t="shared" si="78"/>
        <v>6 - 8</v>
      </c>
      <c r="BM82" s="159" t="s">
        <v>87</v>
      </c>
      <c r="BN82" s="160" t="s">
        <v>95</v>
      </c>
      <c r="BO82" s="161">
        <v>8</v>
      </c>
      <c r="BP82" s="385"/>
      <c r="BQ82" s="387"/>
      <c r="BR82" s="357" t="s">
        <v>162</v>
      </c>
      <c r="BS82" s="358"/>
      <c r="BT82" s="359"/>
      <c r="BU82" s="180" t="e">
        <f>IF(BQ81=0,0,VLOOKUP(BQ81,[1]Список!$A:P,8,FALSE))</f>
        <v>#REF!</v>
      </c>
      <c r="BV82" s="374"/>
      <c r="BW82" s="383" t="str">
        <f>IF(AI68&gt;AJ68,BC68,IF(AJ68&gt;AI68,BD68," "))</f>
        <v>2 - 3</v>
      </c>
      <c r="BX82" s="360"/>
      <c r="BY82" s="360"/>
      <c r="BZ82" s="361" t="str">
        <f>IF(AI63&gt;AJ63,BC63,IF(AJ63&gt;AI63,BD63," "))</f>
        <v>7,10,-8,2</v>
      </c>
      <c r="CA82" s="360"/>
      <c r="CB82" s="362"/>
      <c r="CC82" s="360" t="str">
        <f>IF(AI78&gt;AJ78,BC78,IF(AJ78&gt;AI78,BD78," "))</f>
        <v>2 - 3</v>
      </c>
      <c r="CD82" s="360"/>
      <c r="CE82" s="360"/>
      <c r="CF82" s="361" t="str">
        <f>IF(AI73&gt;AJ73,BC73,IF(AJ73&gt;AI73,BD73," "))</f>
        <v>0 - 3</v>
      </c>
      <c r="CG82" s="360"/>
      <c r="CH82" s="362"/>
      <c r="CI82" s="360" t="str">
        <f>IF(AI85&gt;AJ85,BC85,IF(AJ85&gt;AI85,BD85," "))</f>
        <v>0 - 3</v>
      </c>
      <c r="CJ82" s="360"/>
      <c r="CK82" s="360"/>
      <c r="CL82" s="378"/>
      <c r="CM82" s="379"/>
      <c r="CN82" s="380"/>
      <c r="CO82" s="360" t="str">
        <f>IF(AI89&lt;AJ89,AR89,IF(AJ89&lt;AI89,AS89," "))</f>
        <v>7,9,-10,4</v>
      </c>
      <c r="CP82" s="360"/>
      <c r="CQ82" s="360"/>
      <c r="CR82" s="361" t="str">
        <f>IF(AI82&lt;AJ82,AR82,IF(AJ82&lt;AI82,AS82," "))</f>
        <v>10,8,-8,6</v>
      </c>
      <c r="CS82" s="360"/>
      <c r="CT82" s="362"/>
      <c r="CU82" s="195"/>
      <c r="CV82" s="352"/>
      <c r="CW82" s="237"/>
      <c r="CX82" s="356"/>
    </row>
    <row r="83" spans="1:102" ht="11.1" customHeight="1" x14ac:dyDescent="0.2">
      <c r="A83" s="139">
        <v>21</v>
      </c>
      <c r="C83" s="141">
        <v>1</v>
      </c>
      <c r="D83" s="141">
        <v>2</v>
      </c>
      <c r="E83" s="142">
        <v>11</v>
      </c>
      <c r="F83" s="143">
        <v>6</v>
      </c>
      <c r="G83" s="144">
        <v>11</v>
      </c>
      <c r="H83" s="145">
        <v>8</v>
      </c>
      <c r="I83" s="142">
        <v>11</v>
      </c>
      <c r="J83" s="143">
        <v>7</v>
      </c>
      <c r="K83" s="144"/>
      <c r="L83" s="145"/>
      <c r="M83" s="142"/>
      <c r="N83" s="143"/>
      <c r="O83" s="144"/>
      <c r="P83" s="145"/>
      <c r="Q83" s="142"/>
      <c r="R83" s="143"/>
      <c r="S83" s="146">
        <f t="shared" si="79"/>
        <v>1</v>
      </c>
      <c r="T83" s="146">
        <f t="shared" si="80"/>
        <v>0</v>
      </c>
      <c r="U83" s="146">
        <f t="shared" si="81"/>
        <v>1</v>
      </c>
      <c r="V83" s="146">
        <f t="shared" si="82"/>
        <v>0</v>
      </c>
      <c r="W83" s="146">
        <f t="shared" si="83"/>
        <v>1</v>
      </c>
      <c r="X83" s="146">
        <f t="shared" si="84"/>
        <v>0</v>
      </c>
      <c r="Y83" s="146">
        <f t="shared" si="85"/>
        <v>0</v>
      </c>
      <c r="Z83" s="146">
        <f t="shared" si="86"/>
        <v>0</v>
      </c>
      <c r="AA83" s="146">
        <f t="shared" si="87"/>
        <v>0</v>
      </c>
      <c r="AB83" s="146">
        <f t="shared" si="88"/>
        <v>0</v>
      </c>
      <c r="AC83" s="146">
        <f t="shared" si="89"/>
        <v>0</v>
      </c>
      <c r="AD83" s="146">
        <f t="shared" si="90"/>
        <v>0</v>
      </c>
      <c r="AE83" s="146">
        <f t="shared" si="91"/>
        <v>0</v>
      </c>
      <c r="AF83" s="146">
        <f t="shared" si="92"/>
        <v>0</v>
      </c>
      <c r="AG83" s="147">
        <f t="shared" si="93"/>
        <v>3</v>
      </c>
      <c r="AH83" s="147">
        <f t="shared" si="93"/>
        <v>0</v>
      </c>
      <c r="AI83" s="148">
        <f t="shared" si="94"/>
        <v>2</v>
      </c>
      <c r="AJ83" s="148">
        <f t="shared" si="95"/>
        <v>1</v>
      </c>
      <c r="AK83" s="149">
        <f t="shared" si="96"/>
        <v>6</v>
      </c>
      <c r="AL83" s="149">
        <f t="shared" si="97"/>
        <v>8</v>
      </c>
      <c r="AM83" s="149">
        <f t="shared" si="98"/>
        <v>7</v>
      </c>
      <c r="AN83" s="149" t="str">
        <f t="shared" si="99"/>
        <v/>
      </c>
      <c r="AO83" s="149" t="str">
        <f t="shared" si="100"/>
        <v/>
      </c>
      <c r="AP83" s="149" t="str">
        <f t="shared" si="101"/>
        <v/>
      </c>
      <c r="AQ83" s="149" t="str">
        <f t="shared" si="102"/>
        <v/>
      </c>
      <c r="AR83" s="150" t="str">
        <f t="shared" si="103"/>
        <v>3 - 0</v>
      </c>
      <c r="AS83" s="151" t="str">
        <f t="shared" si="104"/>
        <v>6,8,7</v>
      </c>
      <c r="AT83" s="152">
        <f t="shared" si="105"/>
        <v>1</v>
      </c>
      <c r="AU83" s="152">
        <f t="shared" si="106"/>
        <v>2</v>
      </c>
      <c r="AV83" s="149">
        <f t="shared" si="107"/>
        <v>-6</v>
      </c>
      <c r="AW83" s="149">
        <f t="shared" si="108"/>
        <v>-8</v>
      </c>
      <c r="AX83" s="149">
        <f t="shared" si="109"/>
        <v>-7</v>
      </c>
      <c r="AY83" s="149" t="str">
        <f t="shared" si="110"/>
        <v/>
      </c>
      <c r="AZ83" s="149" t="str">
        <f t="shared" si="111"/>
        <v/>
      </c>
      <c r="BA83" s="149" t="str">
        <f t="shared" si="112"/>
        <v/>
      </c>
      <c r="BB83" s="149" t="str">
        <f t="shared" si="113"/>
        <v/>
      </c>
      <c r="BC83" s="150" t="str">
        <f t="shared" si="114"/>
        <v>0 - 3</v>
      </c>
      <c r="BD83" s="151" t="str">
        <f t="shared" si="115"/>
        <v>-6,-8,-7</v>
      </c>
      <c r="BG83" s="154" t="e">
        <f>SUMIF(A63:A70,C83,B63:B70)</f>
        <v>#REF!</v>
      </c>
      <c r="BH83" s="155" t="e">
        <f>SUMIF(A63:A70,D83,B63:B70)</f>
        <v>#REF!</v>
      </c>
      <c r="BI83" s="132" t="e">
        <f>1+#REF!</f>
        <v>#REF!</v>
      </c>
      <c r="BJ83" s="156" t="e">
        <f t="shared" si="116"/>
        <v>#REF!</v>
      </c>
      <c r="BK83" s="170">
        <v>6</v>
      </c>
      <c r="BL83" s="175" t="str">
        <f t="shared" si="78"/>
        <v>1 - 2</v>
      </c>
      <c r="BM83" s="177" t="s">
        <v>90</v>
      </c>
      <c r="BN83" s="166" t="s">
        <v>96</v>
      </c>
      <c r="BO83" s="167">
        <v>2</v>
      </c>
      <c r="BP83" s="320">
        <v>7</v>
      </c>
      <c r="BQ83" s="322" t="e">
        <f>B69</f>
        <v>#REF!</v>
      </c>
      <c r="BR83" s="370" t="s">
        <v>114</v>
      </c>
      <c r="BS83" s="371"/>
      <c r="BT83" s="372"/>
      <c r="BU83" s="197" t="e">
        <f>IF(BQ83=0,0,VLOOKUP(BQ83,[1]Список!$A:P,7,FALSE))</f>
        <v>#REF!</v>
      </c>
      <c r="BV83" s="327" t="e">
        <f>IF(BQ83=0,0,VLOOKUP(BQ83,[1]Список!$A:$P,6,FALSE))</f>
        <v>#REF!</v>
      </c>
      <c r="BW83" s="178"/>
      <c r="BX83" s="173">
        <f>IF(AG65&lt;AH65,AT65,IF(AH65&lt;AG65,AT65," "))</f>
        <v>1</v>
      </c>
      <c r="BY83" s="179"/>
      <c r="BZ83" s="191"/>
      <c r="CA83" s="173">
        <f>IF(AG77&lt;AH77,AT77,IF(AH77&lt;AG77,AT77," "))</f>
        <v>1</v>
      </c>
      <c r="CB83" s="192"/>
      <c r="CC83" s="179"/>
      <c r="CD83" s="173">
        <f>IF(AG74&lt;AH74,AT74,IF(AH74&lt;AG74,AT74," "))</f>
        <v>1</v>
      </c>
      <c r="CE83" s="179"/>
      <c r="CF83" s="191"/>
      <c r="CG83" s="173">
        <f>IF(AG70&lt;AH70,AT70,IF(AH70&lt;AG70,AT70," "))</f>
        <v>1</v>
      </c>
      <c r="CH83" s="192"/>
      <c r="CI83" s="179"/>
      <c r="CJ83" s="173">
        <f>IF(AG81&lt;AH81,AT81,IF(AH81&lt;AG81,AT81," "))</f>
        <v>1</v>
      </c>
      <c r="CK83" s="179"/>
      <c r="CL83" s="191"/>
      <c r="CM83" s="173">
        <f>IF(AG89&lt;AH89,AT89,IF(AH89&lt;AG89,AT89," "))</f>
        <v>1</v>
      </c>
      <c r="CN83" s="192"/>
      <c r="CO83" s="329"/>
      <c r="CP83" s="329"/>
      <c r="CQ83" s="329"/>
      <c r="CR83" s="191"/>
      <c r="CS83" s="173">
        <f>IF(AG86&lt;AH86,AI86,IF(AH86&lt;AG86,AI86," "))</f>
        <v>2</v>
      </c>
      <c r="CT83" s="192"/>
      <c r="CU83" s="194"/>
      <c r="CV83" s="330">
        <f>BE75</f>
        <v>8</v>
      </c>
      <c r="CW83" s="196"/>
      <c r="CX83" s="332">
        <f>IF(BF76="",BF75,BF76)</f>
        <v>7</v>
      </c>
    </row>
    <row r="84" spans="1:102" ht="11.1" customHeight="1" x14ac:dyDescent="0.2">
      <c r="A84" s="139">
        <v>22</v>
      </c>
      <c r="C84" s="141">
        <v>3</v>
      </c>
      <c r="D84" s="141">
        <v>4</v>
      </c>
      <c r="E84" s="142">
        <v>5</v>
      </c>
      <c r="F84" s="143">
        <v>11</v>
      </c>
      <c r="G84" s="144">
        <v>7</v>
      </c>
      <c r="H84" s="145">
        <v>11</v>
      </c>
      <c r="I84" s="142">
        <v>11</v>
      </c>
      <c r="J84" s="143">
        <v>3</v>
      </c>
      <c r="K84" s="144">
        <v>11</v>
      </c>
      <c r="L84" s="145">
        <v>9</v>
      </c>
      <c r="M84" s="142">
        <v>11</v>
      </c>
      <c r="N84" s="143">
        <v>8</v>
      </c>
      <c r="O84" s="144"/>
      <c r="P84" s="145"/>
      <c r="Q84" s="142"/>
      <c r="R84" s="143"/>
      <c r="S84" s="146">
        <f t="shared" si="79"/>
        <v>0</v>
      </c>
      <c r="T84" s="146">
        <f t="shared" si="80"/>
        <v>1</v>
      </c>
      <c r="U84" s="146">
        <f t="shared" si="81"/>
        <v>0</v>
      </c>
      <c r="V84" s="146">
        <f t="shared" si="82"/>
        <v>1</v>
      </c>
      <c r="W84" s="146">
        <f t="shared" si="83"/>
        <v>1</v>
      </c>
      <c r="X84" s="146">
        <f t="shared" si="84"/>
        <v>0</v>
      </c>
      <c r="Y84" s="146">
        <f t="shared" si="85"/>
        <v>1</v>
      </c>
      <c r="Z84" s="146">
        <f t="shared" si="86"/>
        <v>0</v>
      </c>
      <c r="AA84" s="146">
        <f t="shared" si="87"/>
        <v>1</v>
      </c>
      <c r="AB84" s="146">
        <f t="shared" si="88"/>
        <v>0</v>
      </c>
      <c r="AC84" s="146">
        <f t="shared" si="89"/>
        <v>0</v>
      </c>
      <c r="AD84" s="146">
        <f t="shared" si="90"/>
        <v>0</v>
      </c>
      <c r="AE84" s="146">
        <f t="shared" si="91"/>
        <v>0</v>
      </c>
      <c r="AF84" s="146">
        <f t="shared" si="92"/>
        <v>0</v>
      </c>
      <c r="AG84" s="147">
        <f t="shared" si="93"/>
        <v>3</v>
      </c>
      <c r="AH84" s="147">
        <f t="shared" si="93"/>
        <v>2</v>
      </c>
      <c r="AI84" s="148">
        <f t="shared" si="94"/>
        <v>2</v>
      </c>
      <c r="AJ84" s="148">
        <f t="shared" si="95"/>
        <v>1</v>
      </c>
      <c r="AK84" s="149">
        <f t="shared" si="96"/>
        <v>-5</v>
      </c>
      <c r="AL84" s="149">
        <f t="shared" si="97"/>
        <v>-7</v>
      </c>
      <c r="AM84" s="149">
        <f t="shared" si="98"/>
        <v>3</v>
      </c>
      <c r="AN84" s="149">
        <f t="shared" si="99"/>
        <v>9</v>
      </c>
      <c r="AO84" s="149">
        <f t="shared" si="100"/>
        <v>8</v>
      </c>
      <c r="AP84" s="149" t="str">
        <f t="shared" si="101"/>
        <v/>
      </c>
      <c r="AQ84" s="149" t="str">
        <f t="shared" si="102"/>
        <v/>
      </c>
      <c r="AR84" s="150" t="str">
        <f t="shared" si="103"/>
        <v>3 - 2</v>
      </c>
      <c r="AS84" s="151" t="str">
        <f t="shared" si="104"/>
        <v>-5,-7,3,9,8</v>
      </c>
      <c r="AT84" s="152">
        <f t="shared" si="105"/>
        <v>1</v>
      </c>
      <c r="AU84" s="152">
        <f t="shared" si="106"/>
        <v>2</v>
      </c>
      <c r="AV84" s="149">
        <f t="shared" si="107"/>
        <v>5</v>
      </c>
      <c r="AW84" s="149">
        <f t="shared" si="108"/>
        <v>7</v>
      </c>
      <c r="AX84" s="149">
        <f t="shared" si="109"/>
        <v>-3</v>
      </c>
      <c r="AY84" s="149">
        <f t="shared" si="110"/>
        <v>-9</v>
      </c>
      <c r="AZ84" s="149">
        <f t="shared" si="111"/>
        <v>-8</v>
      </c>
      <c r="BA84" s="149" t="str">
        <f t="shared" si="112"/>
        <v/>
      </c>
      <c r="BB84" s="149" t="str">
        <f t="shared" si="113"/>
        <v/>
      </c>
      <c r="BC84" s="150" t="str">
        <f t="shared" si="114"/>
        <v>2 - 3</v>
      </c>
      <c r="BD84" s="151" t="str">
        <f t="shared" si="115"/>
        <v>5,7,-3,-9,-8</v>
      </c>
      <c r="BG84" s="154" t="e">
        <f>SUMIF(A63:A70,C84,B63:B70)</f>
        <v>#REF!</v>
      </c>
      <c r="BH84" s="155" t="e">
        <f>SUMIF(A63:A70,D84,B63:B70)</f>
        <v>#REF!</v>
      </c>
      <c r="BI84" s="132" t="e">
        <f>1+#REF!</f>
        <v>#REF!</v>
      </c>
      <c r="BJ84" s="156" t="e">
        <f t="shared" si="116"/>
        <v>#REF!</v>
      </c>
      <c r="BK84" s="170">
        <v>6</v>
      </c>
      <c r="BL84" s="175" t="str">
        <f t="shared" si="78"/>
        <v>3 - 4</v>
      </c>
      <c r="BM84" s="177" t="s">
        <v>90</v>
      </c>
      <c r="BN84" s="166" t="s">
        <v>96</v>
      </c>
      <c r="BO84" s="167">
        <v>3</v>
      </c>
      <c r="BP84" s="321"/>
      <c r="BQ84" s="323"/>
      <c r="BR84" s="357" t="s">
        <v>165</v>
      </c>
      <c r="BS84" s="358"/>
      <c r="BT84" s="359"/>
      <c r="BU84" s="197" t="e">
        <f>IF(BQ83=0,0,VLOOKUP(BQ83,[1]Список!$A:P,8,FALSE))</f>
        <v>#REF!</v>
      </c>
      <c r="BV84" s="327"/>
      <c r="BW84" s="388" t="str">
        <f>IF(AI65&gt;AJ65,BC65,IF(AJ65&gt;AI65,BD65," "))</f>
        <v>0 - 3</v>
      </c>
      <c r="BX84" s="363"/>
      <c r="BY84" s="363"/>
      <c r="BZ84" s="364" t="str">
        <f>IF(AI77&gt;AJ77,BC77,IF(AJ77&gt;AI77,BD77," "))</f>
        <v>0 - 3</v>
      </c>
      <c r="CA84" s="363"/>
      <c r="CB84" s="365"/>
      <c r="CC84" s="363" t="str">
        <f>IF(AI74&gt;AJ74,BC74,IF(AJ74&gt;AI74,BD74," "))</f>
        <v>0 - 3</v>
      </c>
      <c r="CD84" s="363"/>
      <c r="CE84" s="363"/>
      <c r="CF84" s="364" t="str">
        <f>IF(AI70&gt;AJ70,BC70,IF(AJ70&gt;AI70,BD70," "))</f>
        <v>0 - 3</v>
      </c>
      <c r="CG84" s="363"/>
      <c r="CH84" s="365"/>
      <c r="CI84" s="363" t="str">
        <f>IF(AI81&gt;AJ81,BC81,IF(AJ81&gt;AI81,BD81," "))</f>
        <v>0 - 3</v>
      </c>
      <c r="CJ84" s="363"/>
      <c r="CK84" s="363"/>
      <c r="CL84" s="364" t="str">
        <f>IF(AI89&gt;AJ89,BC89,IF(AJ89&gt;AI89,BD89," "))</f>
        <v>1 - 3</v>
      </c>
      <c r="CM84" s="363"/>
      <c r="CN84" s="365"/>
      <c r="CO84" s="329"/>
      <c r="CP84" s="329"/>
      <c r="CQ84" s="329"/>
      <c r="CR84" s="364" t="str">
        <f>IF(AI86&lt;AJ86,AR86,IF(AJ86&lt;AI86,AS86," "))</f>
        <v>9,-5,8,8</v>
      </c>
      <c r="CS84" s="363"/>
      <c r="CT84" s="365"/>
      <c r="CU84" s="194"/>
      <c r="CV84" s="330"/>
      <c r="CW84" s="196"/>
      <c r="CX84" s="332"/>
    </row>
    <row r="85" spans="1:102" ht="11.1" customHeight="1" x14ac:dyDescent="0.2">
      <c r="A85" s="139">
        <v>23</v>
      </c>
      <c r="C85" s="141">
        <v>5</v>
      </c>
      <c r="D85" s="141">
        <v>6</v>
      </c>
      <c r="E85" s="142">
        <v>11</v>
      </c>
      <c r="F85" s="143">
        <v>7</v>
      </c>
      <c r="G85" s="144">
        <v>11</v>
      </c>
      <c r="H85" s="145">
        <v>5</v>
      </c>
      <c r="I85" s="142">
        <v>11</v>
      </c>
      <c r="J85" s="143">
        <v>7</v>
      </c>
      <c r="K85" s="144"/>
      <c r="L85" s="145"/>
      <c r="M85" s="142"/>
      <c r="N85" s="143"/>
      <c r="O85" s="144"/>
      <c r="P85" s="145"/>
      <c r="Q85" s="142"/>
      <c r="R85" s="143"/>
      <c r="S85" s="146">
        <f t="shared" si="79"/>
        <v>1</v>
      </c>
      <c r="T85" s="146">
        <f t="shared" si="80"/>
        <v>0</v>
      </c>
      <c r="U85" s="146">
        <f t="shared" si="81"/>
        <v>1</v>
      </c>
      <c r="V85" s="146">
        <f t="shared" si="82"/>
        <v>0</v>
      </c>
      <c r="W85" s="146">
        <f t="shared" si="83"/>
        <v>1</v>
      </c>
      <c r="X85" s="146">
        <f t="shared" si="84"/>
        <v>0</v>
      </c>
      <c r="Y85" s="146">
        <f t="shared" si="85"/>
        <v>0</v>
      </c>
      <c r="Z85" s="146">
        <f t="shared" si="86"/>
        <v>0</v>
      </c>
      <c r="AA85" s="146">
        <f t="shared" si="87"/>
        <v>0</v>
      </c>
      <c r="AB85" s="146">
        <f t="shared" si="88"/>
        <v>0</v>
      </c>
      <c r="AC85" s="146">
        <f t="shared" si="89"/>
        <v>0</v>
      </c>
      <c r="AD85" s="146">
        <f t="shared" si="90"/>
        <v>0</v>
      </c>
      <c r="AE85" s="146">
        <f t="shared" si="91"/>
        <v>0</v>
      </c>
      <c r="AF85" s="146">
        <f t="shared" si="92"/>
        <v>0</v>
      </c>
      <c r="AG85" s="147">
        <f t="shared" si="93"/>
        <v>3</v>
      </c>
      <c r="AH85" s="147">
        <f t="shared" si="93"/>
        <v>0</v>
      </c>
      <c r="AI85" s="148">
        <f t="shared" si="94"/>
        <v>2</v>
      </c>
      <c r="AJ85" s="148">
        <f t="shared" si="95"/>
        <v>1</v>
      </c>
      <c r="AK85" s="149">
        <f t="shared" si="96"/>
        <v>7</v>
      </c>
      <c r="AL85" s="149">
        <f t="shared" si="97"/>
        <v>5</v>
      </c>
      <c r="AM85" s="149">
        <f t="shared" si="98"/>
        <v>7</v>
      </c>
      <c r="AN85" s="149" t="str">
        <f t="shared" si="99"/>
        <v/>
      </c>
      <c r="AO85" s="149" t="str">
        <f t="shared" si="100"/>
        <v/>
      </c>
      <c r="AP85" s="149" t="str">
        <f t="shared" si="101"/>
        <v/>
      </c>
      <c r="AQ85" s="149" t="str">
        <f t="shared" si="102"/>
        <v/>
      </c>
      <c r="AR85" s="150" t="str">
        <f t="shared" si="103"/>
        <v>3 - 0</v>
      </c>
      <c r="AS85" s="151" t="str">
        <f t="shared" si="104"/>
        <v>7,5,7</v>
      </c>
      <c r="AT85" s="152">
        <f t="shared" si="105"/>
        <v>1</v>
      </c>
      <c r="AU85" s="152">
        <f t="shared" si="106"/>
        <v>2</v>
      </c>
      <c r="AV85" s="149">
        <f t="shared" si="107"/>
        <v>-7</v>
      </c>
      <c r="AW85" s="149">
        <f t="shared" si="108"/>
        <v>-5</v>
      </c>
      <c r="AX85" s="149">
        <f t="shared" si="109"/>
        <v>-7</v>
      </c>
      <c r="AY85" s="149" t="str">
        <f t="shared" si="110"/>
        <v/>
      </c>
      <c r="AZ85" s="149" t="str">
        <f t="shared" si="111"/>
        <v/>
      </c>
      <c r="BA85" s="149" t="str">
        <f t="shared" si="112"/>
        <v/>
      </c>
      <c r="BB85" s="149" t="str">
        <f t="shared" si="113"/>
        <v/>
      </c>
      <c r="BC85" s="150" t="str">
        <f t="shared" si="114"/>
        <v>0 - 3</v>
      </c>
      <c r="BD85" s="151" t="str">
        <f t="shared" si="115"/>
        <v>-7,-5,-7</v>
      </c>
      <c r="BG85" s="154" t="e">
        <f>SUMIF(A63:A70,C85,B63:B70)</f>
        <v>#REF!</v>
      </c>
      <c r="BH85" s="155" t="e">
        <f>SUMIF(A63:A70,D85,B63:B70)</f>
        <v>#REF!</v>
      </c>
      <c r="BI85" s="132" t="e">
        <f>1+#REF!</f>
        <v>#REF!</v>
      </c>
      <c r="BJ85" s="156" t="e">
        <f t="shared" si="116"/>
        <v>#REF!</v>
      </c>
      <c r="BK85" s="170">
        <v>6</v>
      </c>
      <c r="BL85" s="175" t="str">
        <f t="shared" si="78"/>
        <v>5 - 6</v>
      </c>
      <c r="BM85" s="177" t="s">
        <v>90</v>
      </c>
      <c r="BN85" s="166" t="s">
        <v>96</v>
      </c>
      <c r="BO85" s="167">
        <v>1</v>
      </c>
      <c r="BP85" s="384">
        <v>8</v>
      </c>
      <c r="BQ85" s="386" t="e">
        <f>B70</f>
        <v>#REF!</v>
      </c>
      <c r="BR85" s="324" t="s">
        <v>110</v>
      </c>
      <c r="BS85" s="325"/>
      <c r="BT85" s="326"/>
      <c r="BU85" s="201" t="e">
        <f>IF(BQ85=0,0,VLOOKUP(BQ85,[1]Список!$A:P,7,FALSE))</f>
        <v>#REF!</v>
      </c>
      <c r="BV85" s="373" t="e">
        <f>IF(BQ85=0,0,VLOOKUP(BQ85,[1]Список!$A:$P,6,FALSE))</f>
        <v>#REF!</v>
      </c>
      <c r="BW85" s="208"/>
      <c r="BX85" s="203">
        <f>IF(AG75&lt;AH75,AT75,IF(AH75&lt;AG75,AT75," "))</f>
        <v>1</v>
      </c>
      <c r="BY85" s="204"/>
      <c r="BZ85" s="205"/>
      <c r="CA85" s="203">
        <f>IF(AG72&lt;AH72,AT72,IF(AH72&lt;AG72,AT72," "))</f>
        <v>2</v>
      </c>
      <c r="CB85" s="206"/>
      <c r="CC85" s="204"/>
      <c r="CD85" s="203">
        <f>IF(AG69&lt;AH69,AT69,IF(AH69&lt;AG69,AT69," "))</f>
        <v>1</v>
      </c>
      <c r="CE85" s="204"/>
      <c r="CF85" s="205"/>
      <c r="CG85" s="203">
        <f>IF(AG66&lt;AH66,AT66,IF(AH66&lt;AG66,AT66," "))</f>
        <v>1</v>
      </c>
      <c r="CH85" s="206"/>
      <c r="CI85" s="204"/>
      <c r="CJ85" s="203">
        <f>IF(AG90&lt;AH90,AT90,IF(AH90&lt;AG90,AT90," "))</f>
        <v>1</v>
      </c>
      <c r="CK85" s="204"/>
      <c r="CL85" s="205"/>
      <c r="CM85" s="203">
        <f>IF(AG82&lt;AH82,AT82,IF(AH82&lt;AG82,AT82," "))</f>
        <v>1</v>
      </c>
      <c r="CN85" s="206"/>
      <c r="CO85" s="204"/>
      <c r="CP85" s="203">
        <f>IF(AG86&lt;AH86,AT86,IF(AH86&lt;AG86,AT86," "))</f>
        <v>1</v>
      </c>
      <c r="CQ85" s="204"/>
      <c r="CR85" s="375"/>
      <c r="CS85" s="376"/>
      <c r="CT85" s="377"/>
      <c r="CU85" s="209"/>
      <c r="CV85" s="351">
        <f>BE77</f>
        <v>8</v>
      </c>
      <c r="CW85" s="236"/>
      <c r="CX85" s="355">
        <v>8</v>
      </c>
    </row>
    <row r="86" spans="1:102" ht="11.1" customHeight="1" x14ac:dyDescent="0.2">
      <c r="A86" s="139">
        <v>24</v>
      </c>
      <c r="C86" s="141">
        <v>7</v>
      </c>
      <c r="D86" s="141">
        <v>8</v>
      </c>
      <c r="E86" s="142">
        <v>11</v>
      </c>
      <c r="F86" s="143">
        <v>9</v>
      </c>
      <c r="G86" s="144">
        <v>5</v>
      </c>
      <c r="H86" s="145">
        <v>11</v>
      </c>
      <c r="I86" s="142">
        <v>11</v>
      </c>
      <c r="J86" s="143">
        <v>8</v>
      </c>
      <c r="K86" s="144">
        <v>11</v>
      </c>
      <c r="L86" s="145">
        <v>8</v>
      </c>
      <c r="M86" s="142"/>
      <c r="N86" s="143"/>
      <c r="O86" s="144"/>
      <c r="P86" s="145"/>
      <c r="Q86" s="142"/>
      <c r="R86" s="143"/>
      <c r="S86" s="146">
        <f t="shared" si="79"/>
        <v>1</v>
      </c>
      <c r="T86" s="146">
        <f t="shared" si="80"/>
        <v>0</v>
      </c>
      <c r="U86" s="146">
        <f t="shared" si="81"/>
        <v>0</v>
      </c>
      <c r="V86" s="146">
        <f t="shared" si="82"/>
        <v>1</v>
      </c>
      <c r="W86" s="146">
        <f t="shared" si="83"/>
        <v>1</v>
      </c>
      <c r="X86" s="146">
        <f t="shared" si="84"/>
        <v>0</v>
      </c>
      <c r="Y86" s="146">
        <f t="shared" si="85"/>
        <v>1</v>
      </c>
      <c r="Z86" s="146">
        <f t="shared" si="86"/>
        <v>0</v>
      </c>
      <c r="AA86" s="146">
        <f t="shared" si="87"/>
        <v>0</v>
      </c>
      <c r="AB86" s="146">
        <f t="shared" si="88"/>
        <v>0</v>
      </c>
      <c r="AC86" s="146">
        <f t="shared" si="89"/>
        <v>0</v>
      </c>
      <c r="AD86" s="146">
        <f t="shared" si="90"/>
        <v>0</v>
      </c>
      <c r="AE86" s="146">
        <f t="shared" si="91"/>
        <v>0</v>
      </c>
      <c r="AF86" s="146">
        <f t="shared" si="92"/>
        <v>0</v>
      </c>
      <c r="AG86" s="147">
        <f t="shared" si="93"/>
        <v>3</v>
      </c>
      <c r="AH86" s="147">
        <f t="shared" si="93"/>
        <v>1</v>
      </c>
      <c r="AI86" s="148">
        <f t="shared" si="94"/>
        <v>2</v>
      </c>
      <c r="AJ86" s="148">
        <f t="shared" si="95"/>
        <v>1</v>
      </c>
      <c r="AK86" s="149">
        <f t="shared" si="96"/>
        <v>9</v>
      </c>
      <c r="AL86" s="149">
        <f t="shared" si="97"/>
        <v>-5</v>
      </c>
      <c r="AM86" s="149">
        <f t="shared" si="98"/>
        <v>8</v>
      </c>
      <c r="AN86" s="149">
        <f t="shared" si="99"/>
        <v>8</v>
      </c>
      <c r="AO86" s="149" t="str">
        <f t="shared" si="100"/>
        <v/>
      </c>
      <c r="AP86" s="149" t="str">
        <f t="shared" si="101"/>
        <v/>
      </c>
      <c r="AQ86" s="149" t="str">
        <f t="shared" si="102"/>
        <v/>
      </c>
      <c r="AR86" s="150" t="str">
        <f t="shared" si="103"/>
        <v>3 - 1</v>
      </c>
      <c r="AS86" s="151" t="str">
        <f t="shared" si="104"/>
        <v>9,-5,8,8</v>
      </c>
      <c r="AT86" s="152">
        <f t="shared" si="105"/>
        <v>1</v>
      </c>
      <c r="AU86" s="152">
        <f t="shared" si="106"/>
        <v>2</v>
      </c>
      <c r="AV86" s="149">
        <f t="shared" si="107"/>
        <v>-9</v>
      </c>
      <c r="AW86" s="149">
        <f t="shared" si="108"/>
        <v>5</v>
      </c>
      <c r="AX86" s="149">
        <f t="shared" si="109"/>
        <v>-8</v>
      </c>
      <c r="AY86" s="149">
        <f t="shared" si="110"/>
        <v>-8</v>
      </c>
      <c r="AZ86" s="149" t="str">
        <f t="shared" si="111"/>
        <v/>
      </c>
      <c r="BA86" s="149" t="str">
        <f t="shared" si="112"/>
        <v/>
      </c>
      <c r="BB86" s="149" t="str">
        <f t="shared" si="113"/>
        <v/>
      </c>
      <c r="BC86" s="150" t="str">
        <f t="shared" si="114"/>
        <v>1 - 3</v>
      </c>
      <c r="BD86" s="151" t="str">
        <f t="shared" si="115"/>
        <v>-9,5,-8,-8</v>
      </c>
      <c r="BG86" s="154" t="e">
        <f>SUMIF(A63:A70,C86,B63:B70)</f>
        <v>#REF!</v>
      </c>
      <c r="BH86" s="155" t="e">
        <f>SUMIF(A63:A70,D86,B63:B70)</f>
        <v>#REF!</v>
      </c>
      <c r="BI86" s="132" t="e">
        <f>1+#REF!</f>
        <v>#REF!</v>
      </c>
      <c r="BJ86" s="156" t="e">
        <f t="shared" si="116"/>
        <v>#REF!</v>
      </c>
      <c r="BK86" s="170">
        <v>6</v>
      </c>
      <c r="BL86" s="175" t="str">
        <f t="shared" si="78"/>
        <v>7 - 8</v>
      </c>
      <c r="BM86" s="177" t="s">
        <v>90</v>
      </c>
      <c r="BN86" s="166" t="s">
        <v>96</v>
      </c>
      <c r="BO86" s="167">
        <v>4</v>
      </c>
      <c r="BP86" s="385"/>
      <c r="BQ86" s="387"/>
      <c r="BR86" s="357" t="s">
        <v>163</v>
      </c>
      <c r="BS86" s="358"/>
      <c r="BT86" s="359"/>
      <c r="BU86" s="180" t="e">
        <f>IF(BQ85=0,0,VLOOKUP(BQ85,[1]Список!$A:P,8,FALSE))</f>
        <v>#REF!</v>
      </c>
      <c r="BV86" s="374"/>
      <c r="BW86" s="383" t="str">
        <f>IF(AI75&gt;AJ75,BC75,IF(AJ75&gt;AI75,BD75," "))</f>
        <v>0 - 3</v>
      </c>
      <c r="BX86" s="360"/>
      <c r="BY86" s="360"/>
      <c r="BZ86" s="361" t="str">
        <f>IF(AI72&gt;AJ72,BC72,IF(AJ72&gt;AI72,BD72," "))</f>
        <v>-5,6,10,8</v>
      </c>
      <c r="CA86" s="360"/>
      <c r="CB86" s="362"/>
      <c r="CC86" s="360" t="str">
        <f>IF(AI69&gt;AJ69,BC69,IF(AJ69&gt;AI69,BD69," "))</f>
        <v>1 - 3</v>
      </c>
      <c r="CD86" s="360"/>
      <c r="CE86" s="360"/>
      <c r="CF86" s="361" t="str">
        <f>IF(AI66&gt;AJ66,BC66,IF(AJ66&gt;AI66,BD66," "))</f>
        <v>1 - 3</v>
      </c>
      <c r="CG86" s="360"/>
      <c r="CH86" s="362"/>
      <c r="CI86" s="360" t="str">
        <f>IF(AI90&gt;AJ90,BC90,IF(AJ90&gt;AI90,BD90," "))</f>
        <v>1 - 3</v>
      </c>
      <c r="CJ86" s="360"/>
      <c r="CK86" s="360"/>
      <c r="CL86" s="361" t="str">
        <f>IF(AI82&gt;AJ82,BC82,IF(AJ82&gt;AI82,BD82," "))</f>
        <v>1 - 3</v>
      </c>
      <c r="CM86" s="360"/>
      <c r="CN86" s="362"/>
      <c r="CO86" s="360" t="str">
        <f>IF(AI86&gt;AJ86,BC86,IF(AJ86&gt;AI86,BD86," "))</f>
        <v>1 - 3</v>
      </c>
      <c r="CP86" s="360"/>
      <c r="CQ86" s="360"/>
      <c r="CR86" s="378"/>
      <c r="CS86" s="379"/>
      <c r="CT86" s="380"/>
      <c r="CU86" s="195"/>
      <c r="CV86" s="352"/>
      <c r="CW86" s="237"/>
      <c r="CX86" s="356"/>
    </row>
    <row r="87" spans="1:102" ht="11.1" hidden="1" customHeight="1" outlineLevel="1" x14ac:dyDescent="0.2">
      <c r="A87" s="139">
        <v>25</v>
      </c>
      <c r="C87" s="141">
        <v>1</v>
      </c>
      <c r="D87" s="141">
        <v>4</v>
      </c>
      <c r="E87" s="142">
        <v>11</v>
      </c>
      <c r="F87" s="143">
        <v>7</v>
      </c>
      <c r="G87" s="144">
        <v>11</v>
      </c>
      <c r="H87" s="145">
        <v>8</v>
      </c>
      <c r="I87" s="142">
        <v>9</v>
      </c>
      <c r="J87" s="143">
        <v>11</v>
      </c>
      <c r="K87" s="144">
        <v>9</v>
      </c>
      <c r="L87" s="145">
        <v>11</v>
      </c>
      <c r="M87" s="142">
        <v>11</v>
      </c>
      <c r="N87" s="143">
        <v>8</v>
      </c>
      <c r="O87" s="144"/>
      <c r="P87" s="145"/>
      <c r="Q87" s="142"/>
      <c r="R87" s="143"/>
      <c r="S87" s="146">
        <f t="shared" si="79"/>
        <v>1</v>
      </c>
      <c r="T87" s="146">
        <f t="shared" si="80"/>
        <v>0</v>
      </c>
      <c r="U87" s="146">
        <f t="shared" si="81"/>
        <v>1</v>
      </c>
      <c r="V87" s="146">
        <f t="shared" si="82"/>
        <v>0</v>
      </c>
      <c r="W87" s="146">
        <f t="shared" si="83"/>
        <v>0</v>
      </c>
      <c r="X87" s="146">
        <f t="shared" si="84"/>
        <v>1</v>
      </c>
      <c r="Y87" s="146">
        <f t="shared" si="85"/>
        <v>0</v>
      </c>
      <c r="Z87" s="146">
        <f t="shared" si="86"/>
        <v>1</v>
      </c>
      <c r="AA87" s="146">
        <f t="shared" si="87"/>
        <v>1</v>
      </c>
      <c r="AB87" s="146">
        <f t="shared" si="88"/>
        <v>0</v>
      </c>
      <c r="AC87" s="146">
        <f t="shared" si="89"/>
        <v>0</v>
      </c>
      <c r="AD87" s="146">
        <f t="shared" si="90"/>
        <v>0</v>
      </c>
      <c r="AE87" s="146">
        <f t="shared" si="91"/>
        <v>0</v>
      </c>
      <c r="AF87" s="146">
        <f t="shared" si="92"/>
        <v>0</v>
      </c>
      <c r="AG87" s="147">
        <f t="shared" si="93"/>
        <v>3</v>
      </c>
      <c r="AH87" s="147">
        <f t="shared" si="93"/>
        <v>2</v>
      </c>
      <c r="AI87" s="148">
        <f t="shared" si="94"/>
        <v>2</v>
      </c>
      <c r="AJ87" s="148">
        <f t="shared" si="95"/>
        <v>1</v>
      </c>
      <c r="AK87" s="149">
        <f t="shared" si="96"/>
        <v>7</v>
      </c>
      <c r="AL87" s="149">
        <f t="shared" si="97"/>
        <v>8</v>
      </c>
      <c r="AM87" s="149">
        <f t="shared" si="98"/>
        <v>-9</v>
      </c>
      <c r="AN87" s="149">
        <f t="shared" si="99"/>
        <v>-9</v>
      </c>
      <c r="AO87" s="149">
        <f t="shared" si="100"/>
        <v>8</v>
      </c>
      <c r="AP87" s="149" t="str">
        <f t="shared" si="101"/>
        <v/>
      </c>
      <c r="AQ87" s="149" t="str">
        <f t="shared" si="102"/>
        <v/>
      </c>
      <c r="AR87" s="150" t="str">
        <f t="shared" si="103"/>
        <v>3 - 2</v>
      </c>
      <c r="AS87" s="151" t="str">
        <f t="shared" si="104"/>
        <v>7,8,-9,-9,8</v>
      </c>
      <c r="AT87" s="152">
        <f t="shared" si="105"/>
        <v>1</v>
      </c>
      <c r="AU87" s="152">
        <f t="shared" si="106"/>
        <v>2</v>
      </c>
      <c r="AV87" s="149">
        <f t="shared" si="107"/>
        <v>-7</v>
      </c>
      <c r="AW87" s="149">
        <f t="shared" si="108"/>
        <v>-8</v>
      </c>
      <c r="AX87" s="149">
        <f t="shared" si="109"/>
        <v>9</v>
      </c>
      <c r="AY87" s="149">
        <f t="shared" si="110"/>
        <v>9</v>
      </c>
      <c r="AZ87" s="149">
        <f t="shared" si="111"/>
        <v>-8</v>
      </c>
      <c r="BA87" s="149" t="str">
        <f t="shared" si="112"/>
        <v/>
      </c>
      <c r="BB87" s="149" t="str">
        <f t="shared" si="113"/>
        <v/>
      </c>
      <c r="BC87" s="150" t="str">
        <f t="shared" si="114"/>
        <v>2 - 3</v>
      </c>
      <c r="BD87" s="151" t="str">
        <f t="shared" si="115"/>
        <v>-7,-8,9,9,-8</v>
      </c>
      <c r="BG87" s="154" t="e">
        <f>SUMIF(A63:A70,C87,B63:B70)</f>
        <v>#REF!</v>
      </c>
      <c r="BH87" s="155" t="e">
        <f>SUMIF(A63:A70,D87,B63:B70)</f>
        <v>#REF!</v>
      </c>
      <c r="BI87" s="132" t="e">
        <f>1+#REF!</f>
        <v>#REF!</v>
      </c>
      <c r="BJ87" s="156" t="e">
        <f t="shared" si="116"/>
        <v>#REF!</v>
      </c>
      <c r="BK87" s="170">
        <v>7</v>
      </c>
      <c r="BL87" s="176" t="str">
        <f t="shared" si="78"/>
        <v>1 - 4</v>
      </c>
      <c r="BM87" s="181" t="s">
        <v>90</v>
      </c>
      <c r="BN87" s="160" t="s">
        <v>97</v>
      </c>
      <c r="BO87" s="161">
        <v>13</v>
      </c>
      <c r="BP87" s="186"/>
      <c r="BQ87" s="186"/>
      <c r="BR87" s="186"/>
      <c r="BS87" s="186"/>
      <c r="BT87" s="186"/>
      <c r="BU87" s="186"/>
      <c r="BV87" s="186"/>
      <c r="BW87" s="186"/>
      <c r="BX87" s="187"/>
      <c r="BY87" s="187"/>
      <c r="BZ87" s="187"/>
      <c r="CA87" s="187"/>
      <c r="CB87" s="187"/>
      <c r="CC87" s="187"/>
      <c r="CD87" s="187"/>
      <c r="CE87" s="187"/>
      <c r="CF87" s="187"/>
      <c r="CG87" s="187"/>
      <c r="CH87" s="187"/>
      <c r="CI87" s="187"/>
      <c r="CJ87" s="187"/>
      <c r="CK87" s="187"/>
      <c r="CL87" s="187"/>
      <c r="CM87" s="187"/>
      <c r="CN87" s="187"/>
      <c r="CO87" s="187"/>
      <c r="CP87" s="187"/>
      <c r="CQ87" s="187"/>
      <c r="CR87" s="187"/>
      <c r="CS87" s="187"/>
      <c r="CT87" s="187"/>
      <c r="CU87" s="187"/>
      <c r="CV87" s="187"/>
      <c r="CW87" s="187"/>
      <c r="CX87" s="187"/>
    </row>
    <row r="88" spans="1:102" ht="11.1" hidden="1" customHeight="1" outlineLevel="1" x14ac:dyDescent="0.2">
      <c r="A88" s="139">
        <v>26</v>
      </c>
      <c r="C88" s="141">
        <v>2</v>
      </c>
      <c r="D88" s="141">
        <v>3</v>
      </c>
      <c r="E88" s="142">
        <v>11</v>
      </c>
      <c r="F88" s="143">
        <v>4</v>
      </c>
      <c r="G88" s="144">
        <v>11</v>
      </c>
      <c r="H88" s="145">
        <v>13</v>
      </c>
      <c r="I88" s="142">
        <v>7</v>
      </c>
      <c r="J88" s="143">
        <v>11</v>
      </c>
      <c r="K88" s="144">
        <v>11</v>
      </c>
      <c r="L88" s="145">
        <v>5</v>
      </c>
      <c r="M88" s="142">
        <v>11</v>
      </c>
      <c r="N88" s="143">
        <v>3</v>
      </c>
      <c r="O88" s="144"/>
      <c r="P88" s="145"/>
      <c r="Q88" s="142"/>
      <c r="R88" s="143"/>
      <c r="S88" s="146">
        <f t="shared" si="79"/>
        <v>1</v>
      </c>
      <c r="T88" s="146">
        <f t="shared" si="80"/>
        <v>0</v>
      </c>
      <c r="U88" s="146">
        <f t="shared" si="81"/>
        <v>0</v>
      </c>
      <c r="V88" s="146">
        <f t="shared" si="82"/>
        <v>1</v>
      </c>
      <c r="W88" s="146">
        <f t="shared" si="83"/>
        <v>0</v>
      </c>
      <c r="X88" s="146">
        <f t="shared" si="84"/>
        <v>1</v>
      </c>
      <c r="Y88" s="146">
        <f t="shared" si="85"/>
        <v>1</v>
      </c>
      <c r="Z88" s="146">
        <f t="shared" si="86"/>
        <v>0</v>
      </c>
      <c r="AA88" s="146">
        <f t="shared" si="87"/>
        <v>1</v>
      </c>
      <c r="AB88" s="146">
        <f t="shared" si="88"/>
        <v>0</v>
      </c>
      <c r="AC88" s="146">
        <f t="shared" si="89"/>
        <v>0</v>
      </c>
      <c r="AD88" s="146">
        <f t="shared" si="90"/>
        <v>0</v>
      </c>
      <c r="AE88" s="146">
        <f t="shared" si="91"/>
        <v>0</v>
      </c>
      <c r="AF88" s="146">
        <f t="shared" si="92"/>
        <v>0</v>
      </c>
      <c r="AG88" s="147">
        <f t="shared" si="93"/>
        <v>3</v>
      </c>
      <c r="AH88" s="147">
        <f t="shared" si="93"/>
        <v>2</v>
      </c>
      <c r="AI88" s="148">
        <f t="shared" si="94"/>
        <v>2</v>
      </c>
      <c r="AJ88" s="148">
        <f t="shared" si="95"/>
        <v>1</v>
      </c>
      <c r="AK88" s="149">
        <f t="shared" si="96"/>
        <v>4</v>
      </c>
      <c r="AL88" s="149">
        <f t="shared" si="97"/>
        <v>-11</v>
      </c>
      <c r="AM88" s="149">
        <f t="shared" si="98"/>
        <v>-7</v>
      </c>
      <c r="AN88" s="149">
        <f t="shared" si="99"/>
        <v>5</v>
      </c>
      <c r="AO88" s="149">
        <f t="shared" si="100"/>
        <v>3</v>
      </c>
      <c r="AP88" s="149" t="str">
        <f t="shared" si="101"/>
        <v/>
      </c>
      <c r="AQ88" s="149" t="str">
        <f t="shared" si="102"/>
        <v/>
      </c>
      <c r="AR88" s="150" t="str">
        <f t="shared" si="103"/>
        <v>3 - 2</v>
      </c>
      <c r="AS88" s="151" t="str">
        <f t="shared" si="104"/>
        <v>4,-11,-7,5,3</v>
      </c>
      <c r="AT88" s="152">
        <f t="shared" si="105"/>
        <v>1</v>
      </c>
      <c r="AU88" s="152">
        <f t="shared" si="106"/>
        <v>2</v>
      </c>
      <c r="AV88" s="149">
        <f t="shared" si="107"/>
        <v>-4</v>
      </c>
      <c r="AW88" s="149">
        <f t="shared" si="108"/>
        <v>11</v>
      </c>
      <c r="AX88" s="149">
        <f t="shared" si="109"/>
        <v>7</v>
      </c>
      <c r="AY88" s="149">
        <f t="shared" si="110"/>
        <v>-5</v>
      </c>
      <c r="AZ88" s="149">
        <f t="shared" si="111"/>
        <v>-3</v>
      </c>
      <c r="BA88" s="149" t="str">
        <f t="shared" si="112"/>
        <v/>
      </c>
      <c r="BB88" s="149" t="str">
        <f t="shared" si="113"/>
        <v/>
      </c>
      <c r="BC88" s="150" t="str">
        <f t="shared" si="114"/>
        <v>2 - 3</v>
      </c>
      <c r="BD88" s="151" t="str">
        <f t="shared" si="115"/>
        <v>-4,11,7,-5,-3</v>
      </c>
      <c r="BG88" s="154" t="e">
        <f>SUMIF(A63:A70,C88,B63:B70)</f>
        <v>#REF!</v>
      </c>
      <c r="BH88" s="155" t="e">
        <f>SUMIF(A63:A70,D88,B63:B70)</f>
        <v>#REF!</v>
      </c>
      <c r="BI88" s="132" t="e">
        <f>1+#REF!</f>
        <v>#REF!</v>
      </c>
      <c r="BJ88" s="156" t="e">
        <f t="shared" si="116"/>
        <v>#REF!</v>
      </c>
      <c r="BK88" s="170">
        <v>7</v>
      </c>
      <c r="BL88" s="176" t="str">
        <f t="shared" si="78"/>
        <v>2 - 3</v>
      </c>
      <c r="BM88" s="181" t="s">
        <v>90</v>
      </c>
      <c r="BN88" s="160" t="s">
        <v>97</v>
      </c>
      <c r="BO88" s="161">
        <v>15</v>
      </c>
      <c r="BP88" s="182"/>
      <c r="BQ88" s="182"/>
      <c r="BR88" s="182"/>
      <c r="BS88" s="182"/>
      <c r="BT88" s="182"/>
      <c r="BU88" s="182"/>
      <c r="BV88" s="182"/>
      <c r="BW88" s="182"/>
      <c r="BX88" s="183"/>
      <c r="BY88" s="183"/>
      <c r="BZ88" s="183"/>
      <c r="CA88" s="183"/>
      <c r="CB88" s="183"/>
      <c r="CC88" s="183"/>
      <c r="CD88" s="183"/>
      <c r="CE88" s="183"/>
      <c r="CF88" s="183"/>
      <c r="CG88" s="183"/>
      <c r="CH88" s="183"/>
      <c r="CI88" s="183"/>
      <c r="CJ88" s="183"/>
      <c r="CK88" s="183"/>
      <c r="CL88" s="183"/>
      <c r="CM88" s="183"/>
      <c r="CN88" s="183"/>
      <c r="CO88" s="183"/>
      <c r="CP88" s="183"/>
      <c r="CQ88" s="183"/>
      <c r="CR88" s="183"/>
      <c r="CS88" s="183"/>
      <c r="CT88" s="183"/>
      <c r="CU88" s="183"/>
      <c r="CV88" s="183"/>
      <c r="CW88" s="183"/>
      <c r="CX88" s="183"/>
    </row>
    <row r="89" spans="1:102" ht="11.1" hidden="1" customHeight="1" outlineLevel="1" x14ac:dyDescent="0.2">
      <c r="A89" s="139">
        <v>27</v>
      </c>
      <c r="C89" s="141">
        <v>6</v>
      </c>
      <c r="D89" s="141">
        <v>7</v>
      </c>
      <c r="E89" s="142">
        <v>11</v>
      </c>
      <c r="F89" s="143">
        <v>7</v>
      </c>
      <c r="G89" s="144">
        <v>11</v>
      </c>
      <c r="H89" s="145">
        <v>9</v>
      </c>
      <c r="I89" s="142">
        <v>10</v>
      </c>
      <c r="J89" s="143">
        <v>12</v>
      </c>
      <c r="K89" s="144">
        <v>11</v>
      </c>
      <c r="L89" s="145">
        <v>4</v>
      </c>
      <c r="M89" s="142"/>
      <c r="N89" s="143"/>
      <c r="O89" s="144"/>
      <c r="P89" s="145"/>
      <c r="Q89" s="142"/>
      <c r="R89" s="143"/>
      <c r="S89" s="146">
        <f t="shared" si="79"/>
        <v>1</v>
      </c>
      <c r="T89" s="146">
        <f t="shared" si="80"/>
        <v>0</v>
      </c>
      <c r="U89" s="146">
        <f t="shared" si="81"/>
        <v>1</v>
      </c>
      <c r="V89" s="146">
        <f t="shared" si="82"/>
        <v>0</v>
      </c>
      <c r="W89" s="146">
        <f t="shared" si="83"/>
        <v>0</v>
      </c>
      <c r="X89" s="146">
        <f t="shared" si="84"/>
        <v>1</v>
      </c>
      <c r="Y89" s="146">
        <f t="shared" si="85"/>
        <v>1</v>
      </c>
      <c r="Z89" s="146">
        <f t="shared" si="86"/>
        <v>0</v>
      </c>
      <c r="AA89" s="146">
        <f t="shared" si="87"/>
        <v>0</v>
      </c>
      <c r="AB89" s="146">
        <f t="shared" si="88"/>
        <v>0</v>
      </c>
      <c r="AC89" s="146">
        <f t="shared" si="89"/>
        <v>0</v>
      </c>
      <c r="AD89" s="146">
        <f t="shared" si="90"/>
        <v>0</v>
      </c>
      <c r="AE89" s="146">
        <f t="shared" si="91"/>
        <v>0</v>
      </c>
      <c r="AF89" s="146">
        <f t="shared" si="92"/>
        <v>0</v>
      </c>
      <c r="AG89" s="147">
        <f t="shared" si="93"/>
        <v>3</v>
      </c>
      <c r="AH89" s="147">
        <f t="shared" si="93"/>
        <v>1</v>
      </c>
      <c r="AI89" s="148">
        <f t="shared" si="94"/>
        <v>2</v>
      </c>
      <c r="AJ89" s="148">
        <f t="shared" si="95"/>
        <v>1</v>
      </c>
      <c r="AK89" s="149">
        <f t="shared" si="96"/>
        <v>7</v>
      </c>
      <c r="AL89" s="149">
        <f t="shared" si="97"/>
        <v>9</v>
      </c>
      <c r="AM89" s="149">
        <f t="shared" si="98"/>
        <v>-10</v>
      </c>
      <c r="AN89" s="149">
        <f t="shared" si="99"/>
        <v>4</v>
      </c>
      <c r="AO89" s="149" t="str">
        <f t="shared" si="100"/>
        <v/>
      </c>
      <c r="AP89" s="149" t="str">
        <f t="shared" si="101"/>
        <v/>
      </c>
      <c r="AQ89" s="149" t="str">
        <f t="shared" si="102"/>
        <v/>
      </c>
      <c r="AR89" s="150" t="str">
        <f t="shared" si="103"/>
        <v>3 - 1</v>
      </c>
      <c r="AS89" s="151" t="str">
        <f t="shared" si="104"/>
        <v>7,9,-10,4</v>
      </c>
      <c r="AT89" s="152">
        <f t="shared" si="105"/>
        <v>1</v>
      </c>
      <c r="AU89" s="152">
        <f t="shared" si="106"/>
        <v>2</v>
      </c>
      <c r="AV89" s="149">
        <f t="shared" si="107"/>
        <v>-7</v>
      </c>
      <c r="AW89" s="149">
        <f t="shared" si="108"/>
        <v>-9</v>
      </c>
      <c r="AX89" s="149">
        <f t="shared" si="109"/>
        <v>10</v>
      </c>
      <c r="AY89" s="149">
        <f t="shared" si="110"/>
        <v>-4</v>
      </c>
      <c r="AZ89" s="149" t="str">
        <f t="shared" si="111"/>
        <v/>
      </c>
      <c r="BA89" s="149" t="str">
        <f t="shared" si="112"/>
        <v/>
      </c>
      <c r="BB89" s="149" t="str">
        <f t="shared" si="113"/>
        <v/>
      </c>
      <c r="BC89" s="150" t="str">
        <f t="shared" si="114"/>
        <v>1 - 3</v>
      </c>
      <c r="BD89" s="151" t="str">
        <f t="shared" si="115"/>
        <v>-7,-9,10,-4</v>
      </c>
      <c r="BG89" s="154" t="e">
        <f>SUMIF(A63:A70,C89,B63:B70)</f>
        <v>#REF!</v>
      </c>
      <c r="BH89" s="155" t="e">
        <f>SUMIF(A63:A70,D89,B63:B70)</f>
        <v>#REF!</v>
      </c>
      <c r="BI89" s="132" t="e">
        <f>1+#REF!</f>
        <v>#REF!</v>
      </c>
      <c r="BJ89" s="156" t="e">
        <f t="shared" si="116"/>
        <v>#REF!</v>
      </c>
      <c r="BK89" s="170">
        <v>7</v>
      </c>
      <c r="BL89" s="176" t="str">
        <f t="shared" si="78"/>
        <v>6 - 7</v>
      </c>
      <c r="BM89" s="181" t="s">
        <v>90</v>
      </c>
      <c r="BN89" s="160" t="s">
        <v>97</v>
      </c>
      <c r="BO89" s="161">
        <v>14</v>
      </c>
      <c r="BP89" s="182"/>
      <c r="BQ89" s="182"/>
      <c r="BR89" s="182"/>
      <c r="BS89" s="182"/>
      <c r="BT89" s="182"/>
      <c r="BU89" s="182"/>
      <c r="BV89" s="182"/>
      <c r="BW89" s="182"/>
      <c r="BX89" s="183"/>
      <c r="BY89" s="183"/>
      <c r="BZ89" s="183"/>
      <c r="CA89" s="183"/>
      <c r="CB89" s="183"/>
      <c r="CC89" s="183"/>
      <c r="CD89" s="183"/>
      <c r="CE89" s="183"/>
      <c r="CF89" s="183"/>
      <c r="CG89" s="183"/>
      <c r="CH89" s="183"/>
      <c r="CI89" s="183"/>
      <c r="CJ89" s="183"/>
      <c r="CK89" s="183"/>
      <c r="CL89" s="183"/>
      <c r="CM89" s="183"/>
      <c r="CN89" s="183"/>
      <c r="CO89" s="183"/>
      <c r="CP89" s="183"/>
      <c r="CQ89" s="183"/>
      <c r="CR89" s="183"/>
      <c r="CS89" s="183"/>
      <c r="CT89" s="183"/>
      <c r="CU89" s="183"/>
      <c r="CV89" s="183"/>
      <c r="CW89" s="183"/>
      <c r="CX89" s="183"/>
    </row>
    <row r="90" spans="1:102" ht="11.1" hidden="1" customHeight="1" outlineLevel="1" x14ac:dyDescent="0.2">
      <c r="A90" s="139">
        <v>28</v>
      </c>
      <c r="C90" s="141">
        <v>5</v>
      </c>
      <c r="D90" s="141">
        <v>8</v>
      </c>
      <c r="E90" s="142">
        <v>11</v>
      </c>
      <c r="F90" s="143">
        <v>6</v>
      </c>
      <c r="G90" s="144">
        <v>1</v>
      </c>
      <c r="H90" s="145">
        <v>11</v>
      </c>
      <c r="I90" s="142">
        <v>11</v>
      </c>
      <c r="J90" s="143">
        <v>5</v>
      </c>
      <c r="K90" s="144">
        <v>11</v>
      </c>
      <c r="L90" s="145">
        <v>5</v>
      </c>
      <c r="M90" s="142"/>
      <c r="N90" s="143"/>
      <c r="O90" s="144"/>
      <c r="P90" s="145"/>
      <c r="Q90" s="142"/>
      <c r="R90" s="143"/>
      <c r="S90" s="146">
        <f t="shared" si="79"/>
        <v>1</v>
      </c>
      <c r="T90" s="146">
        <f t="shared" si="80"/>
        <v>0</v>
      </c>
      <c r="U90" s="146">
        <f t="shared" si="81"/>
        <v>0</v>
      </c>
      <c r="V90" s="146">
        <f t="shared" si="82"/>
        <v>1</v>
      </c>
      <c r="W90" s="146">
        <f t="shared" si="83"/>
        <v>1</v>
      </c>
      <c r="X90" s="146">
        <f t="shared" si="84"/>
        <v>0</v>
      </c>
      <c r="Y90" s="146">
        <f t="shared" si="85"/>
        <v>1</v>
      </c>
      <c r="Z90" s="146">
        <f t="shared" si="86"/>
        <v>0</v>
      </c>
      <c r="AA90" s="146">
        <f t="shared" si="87"/>
        <v>0</v>
      </c>
      <c r="AB90" s="146">
        <f t="shared" si="88"/>
        <v>0</v>
      </c>
      <c r="AC90" s="146">
        <f t="shared" si="89"/>
        <v>0</v>
      </c>
      <c r="AD90" s="146">
        <f t="shared" si="90"/>
        <v>0</v>
      </c>
      <c r="AE90" s="146">
        <f t="shared" si="91"/>
        <v>0</v>
      </c>
      <c r="AF90" s="146">
        <f t="shared" si="92"/>
        <v>0</v>
      </c>
      <c r="AG90" s="147">
        <f t="shared" si="93"/>
        <v>3</v>
      </c>
      <c r="AH90" s="147">
        <f t="shared" si="93"/>
        <v>1</v>
      </c>
      <c r="AI90" s="148">
        <f t="shared" si="94"/>
        <v>2</v>
      </c>
      <c r="AJ90" s="148">
        <f t="shared" si="95"/>
        <v>1</v>
      </c>
      <c r="AK90" s="149">
        <f t="shared" si="96"/>
        <v>6</v>
      </c>
      <c r="AL90" s="149">
        <f t="shared" si="97"/>
        <v>-1</v>
      </c>
      <c r="AM90" s="149">
        <f t="shared" si="98"/>
        <v>5</v>
      </c>
      <c r="AN90" s="149">
        <f t="shared" si="99"/>
        <v>5</v>
      </c>
      <c r="AO90" s="149" t="str">
        <f t="shared" si="100"/>
        <v/>
      </c>
      <c r="AP90" s="149" t="str">
        <f t="shared" si="101"/>
        <v/>
      </c>
      <c r="AQ90" s="149" t="str">
        <f t="shared" si="102"/>
        <v/>
      </c>
      <c r="AR90" s="150" t="str">
        <f t="shared" si="103"/>
        <v>3 - 1</v>
      </c>
      <c r="AS90" s="151" t="str">
        <f t="shared" si="104"/>
        <v>6,-1,5,5</v>
      </c>
      <c r="AT90" s="152">
        <f t="shared" si="105"/>
        <v>1</v>
      </c>
      <c r="AU90" s="152">
        <f t="shared" si="106"/>
        <v>2</v>
      </c>
      <c r="AV90" s="149">
        <f t="shared" si="107"/>
        <v>-6</v>
      </c>
      <c r="AW90" s="149">
        <f t="shared" si="108"/>
        <v>1</v>
      </c>
      <c r="AX90" s="149">
        <f t="shared" si="109"/>
        <v>-5</v>
      </c>
      <c r="AY90" s="149">
        <f t="shared" si="110"/>
        <v>-5</v>
      </c>
      <c r="AZ90" s="149" t="str">
        <f t="shared" si="111"/>
        <v/>
      </c>
      <c r="BA90" s="149" t="str">
        <f t="shared" si="112"/>
        <v/>
      </c>
      <c r="BB90" s="149" t="str">
        <f t="shared" si="113"/>
        <v/>
      </c>
      <c r="BC90" s="150" t="str">
        <f t="shared" si="114"/>
        <v>1 - 3</v>
      </c>
      <c r="BD90" s="151" t="str">
        <f t="shared" si="115"/>
        <v>-6,1,-5,-5</v>
      </c>
      <c r="BG90" s="154" t="e">
        <f>SUMIF(A63:A70,C90,B63:B70)</f>
        <v>#REF!</v>
      </c>
      <c r="BH90" s="155" t="e">
        <f>SUMIF(A63:A70,D90,B63:B70)</f>
        <v>#REF!</v>
      </c>
      <c r="BI90" s="132" t="e">
        <f>1+#REF!</f>
        <v>#REF!</v>
      </c>
      <c r="BJ90" s="156" t="e">
        <f t="shared" si="116"/>
        <v>#REF!</v>
      </c>
      <c r="BK90" s="170">
        <v>7</v>
      </c>
      <c r="BL90" s="185" t="str">
        <f t="shared" si="78"/>
        <v>5 - 8</v>
      </c>
      <c r="BM90" s="181" t="s">
        <v>90</v>
      </c>
      <c r="BN90" s="160" t="s">
        <v>97</v>
      </c>
      <c r="BO90" s="161">
        <v>16</v>
      </c>
      <c r="BP90" s="182"/>
      <c r="BQ90" s="182"/>
      <c r="BR90" s="182"/>
      <c r="BS90" s="182"/>
      <c r="BT90" s="182"/>
      <c r="BU90" s="182"/>
      <c r="BV90" s="182"/>
      <c r="BW90" s="182"/>
      <c r="BX90" s="183"/>
      <c r="BY90" s="183"/>
      <c r="BZ90" s="183"/>
      <c r="CA90" s="183"/>
      <c r="CB90" s="183"/>
      <c r="CC90" s="183"/>
      <c r="CD90" s="183"/>
      <c r="CE90" s="183"/>
      <c r="CF90" s="183"/>
      <c r="CG90" s="183"/>
      <c r="CH90" s="183"/>
      <c r="CI90" s="183"/>
      <c r="CJ90" s="183"/>
      <c r="CK90" s="183"/>
      <c r="CL90" s="183"/>
      <c r="CM90" s="183"/>
      <c r="CN90" s="183"/>
      <c r="CO90" s="183"/>
      <c r="CP90" s="183"/>
      <c r="CQ90" s="183"/>
      <c r="CR90" s="183"/>
      <c r="CS90" s="183"/>
      <c r="CT90" s="183"/>
      <c r="CU90" s="183"/>
      <c r="CV90" s="183"/>
      <c r="CW90" s="183"/>
      <c r="CX90" s="183"/>
    </row>
    <row r="91" spans="1:102" ht="11.1" hidden="1" customHeight="1" outlineLevel="1" x14ac:dyDescent="0.2">
      <c r="A91" s="125">
        <v>1</v>
      </c>
      <c r="B91" s="126">
        <v>8</v>
      </c>
      <c r="C91" s="127" t="s">
        <v>365</v>
      </c>
      <c r="D91" s="127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9">
        <v>1</v>
      </c>
      <c r="AR91" s="130" t="e">
        <f>#VALUE!</f>
        <v>#VALUE!</v>
      </c>
      <c r="BC91" s="130" t="e">
        <f>IF(BE91=77,7,IF(BE91&gt;77,8))</f>
        <v>#REF!</v>
      </c>
      <c r="BE91" s="131" t="e">
        <f>SUM(#REF!,#REF!,#REF!,#REF!,#REF!,#REF!,#REF!,#REF!)</f>
        <v>#REF!</v>
      </c>
      <c r="BF91" s="131" t="e">
        <f>SUM(#REF!,#REF!,#REF!,#REF!,#REF!,#REF!,#REF!,#REF!)</f>
        <v>#REF!</v>
      </c>
      <c r="BK91" s="133"/>
      <c r="BL91" s="134" t="s">
        <v>84</v>
      </c>
      <c r="BM91" s="135" t="s">
        <v>2</v>
      </c>
      <c r="BN91" s="136" t="s">
        <v>85</v>
      </c>
      <c r="BO91" s="137" t="s">
        <v>86</v>
      </c>
      <c r="BP91" s="138"/>
      <c r="BQ91" s="138"/>
      <c r="BR91" s="138"/>
      <c r="BS91" s="138"/>
      <c r="BT91" s="138"/>
      <c r="BU91" s="138"/>
      <c r="BV91" s="138"/>
      <c r="BW91" s="138"/>
      <c r="BX91" s="138"/>
      <c r="BY91" s="138"/>
      <c r="BZ91" s="138"/>
      <c r="CA91" s="138"/>
      <c r="CB91" s="138"/>
      <c r="CC91" s="138"/>
      <c r="CD91" s="138"/>
      <c r="CE91" s="138"/>
      <c r="CF91" s="138"/>
      <c r="CG91" s="138"/>
      <c r="CH91" s="138"/>
      <c r="CI91" s="138"/>
      <c r="CJ91" s="138"/>
      <c r="CK91" s="138"/>
      <c r="CL91" s="138"/>
      <c r="CM91" s="138"/>
      <c r="CN91" s="138"/>
      <c r="CO91" s="138"/>
      <c r="CP91" s="138"/>
      <c r="CQ91" s="138"/>
      <c r="CR91" s="138"/>
      <c r="CS91" s="138"/>
      <c r="CT91" s="138"/>
      <c r="CU91" s="138"/>
      <c r="CV91" s="138"/>
      <c r="CW91" s="138"/>
      <c r="CX91" s="138"/>
    </row>
    <row r="92" spans="1:102" ht="11.1" hidden="1" customHeight="1" outlineLevel="1" x14ac:dyDescent="0.2">
      <c r="A92" s="139">
        <v>1</v>
      </c>
      <c r="B92" s="140" t="e">
        <f>IF(#REF!="","",VLOOKUP(#REF!,'[1]Посев групп - Д'!B:AO,2,FALSE))</f>
        <v>#REF!</v>
      </c>
      <c r="C92" s="141">
        <v>2</v>
      </c>
      <c r="D92" s="141">
        <v>6</v>
      </c>
      <c r="E92" s="142">
        <v>11</v>
      </c>
      <c r="F92" s="143">
        <v>5</v>
      </c>
      <c r="G92" s="144">
        <v>8</v>
      </c>
      <c r="H92" s="145">
        <v>11</v>
      </c>
      <c r="I92" s="142">
        <v>11</v>
      </c>
      <c r="J92" s="143">
        <v>5</v>
      </c>
      <c r="K92" s="144">
        <v>5</v>
      </c>
      <c r="L92" s="145">
        <v>11</v>
      </c>
      <c r="M92" s="142">
        <v>9</v>
      </c>
      <c r="N92" s="143">
        <v>11</v>
      </c>
      <c r="O92" s="144"/>
      <c r="P92" s="145"/>
      <c r="Q92" s="142"/>
      <c r="R92" s="143"/>
      <c r="S92" s="146">
        <f>IF(E92="wo",0,IF(F92="wo",1,IF(E92&gt;F92,1,0)))</f>
        <v>1</v>
      </c>
      <c r="T92" s="146">
        <f>IF(E92="wo",1,IF(F92="wo",0,IF(F92&gt;E92,1,0)))</f>
        <v>0</v>
      </c>
      <c r="U92" s="146">
        <f>IF(G92="wo",0,IF(H92="wo",1,IF(G92&gt;H92,1,0)))</f>
        <v>0</v>
      </c>
      <c r="V92" s="146">
        <f>IF(G92="wo",1,IF(H92="wo",0,IF(H92&gt;G92,1,0)))</f>
        <v>1</v>
      </c>
      <c r="W92" s="146">
        <f>IF(I92="wo",0,IF(J92="wo",1,IF(I92&gt;J92,1,0)))</f>
        <v>1</v>
      </c>
      <c r="X92" s="146">
        <f>IF(I92="wo",1,IF(J92="wo",0,IF(J92&gt;I92,1,0)))</f>
        <v>0</v>
      </c>
      <c r="Y92" s="146">
        <f>IF(K92="wo",0,IF(L92="wo",1,IF(K92&gt;L92,1,0)))</f>
        <v>0</v>
      </c>
      <c r="Z92" s="146">
        <f>IF(K92="wo",1,IF(L92="wo",0,IF(L92&gt;K92,1,0)))</f>
        <v>1</v>
      </c>
      <c r="AA92" s="146">
        <f>IF(M92="wo",0,IF(N92="wo",1,IF(M92&gt;N92,1,0)))</f>
        <v>0</v>
      </c>
      <c r="AB92" s="146">
        <f>IF(M92="wo",1,IF(N92="wo",0,IF(N92&gt;M92,1,0)))</f>
        <v>1</v>
      </c>
      <c r="AC92" s="146">
        <f>IF(O92="wo",0,IF(P92="wo",1,IF(O92&gt;P92,1,0)))</f>
        <v>0</v>
      </c>
      <c r="AD92" s="146">
        <f>IF(O92="wo",1,IF(P92="wo",0,IF(P92&gt;O92,1,0)))</f>
        <v>0</v>
      </c>
      <c r="AE92" s="146">
        <f>IF(Q92="wo",0,IF(R92="wo",1,IF(Q92&gt;R92,1,0)))</f>
        <v>0</v>
      </c>
      <c r="AF92" s="146">
        <f>IF(Q92="wo",1,IF(R92="wo",0,IF(R92&gt;Q92,1,0)))</f>
        <v>0</v>
      </c>
      <c r="AG92" s="147">
        <f>IF(E92="wo","wo",+S92+U92+W92+Y92+AA92+AC92+AE92)</f>
        <v>2</v>
      </c>
      <c r="AH92" s="147">
        <f>IF(F92="wo","wo",+T92+V92+X92+Z92+AB92+AD92+AF92)</f>
        <v>3</v>
      </c>
      <c r="AI92" s="148">
        <f>IF(E92="",0,IF(E92="wo",0,IF(F92="wo",2,IF(AG92=AH92,0,IF(AG92&gt;AH92,2,1)))))</f>
        <v>1</v>
      </c>
      <c r="AJ92" s="148">
        <f>IF(F92="",0,IF(F92="wo",0,IF(E92="wo",2,IF(AH92=AG92,0,IF(AH92&gt;AG92,2,1)))))</f>
        <v>2</v>
      </c>
      <c r="AK92" s="149">
        <f>IF(E92="","",IF(E92="wo",0,IF(F92="wo",0,IF(E92=F92,"ERROR",IF(E92&gt;F92,F92,-1*E92)))))</f>
        <v>5</v>
      </c>
      <c r="AL92" s="149">
        <f>IF(G92="","",IF(G92="wo",0,IF(H92="wo",0,IF(G92=H92,"ERROR",IF(G92&gt;H92,H92,-1*G92)))))</f>
        <v>-8</v>
      </c>
      <c r="AM92" s="149">
        <f>IF(I92="","",IF(I92="wo",0,IF(J92="wo",0,IF(I92=J92,"ERROR",IF(I92&gt;J92,J92,-1*I92)))))</f>
        <v>5</v>
      </c>
      <c r="AN92" s="149">
        <f>IF(K92="","",IF(K92="wo",0,IF(L92="wo",0,IF(K92=L92,"ERROR",IF(K92&gt;L92,L92,-1*K92)))))</f>
        <v>-5</v>
      </c>
      <c r="AO92" s="149">
        <f>IF(M92="","",IF(M92="wo",0,IF(N92="wo",0,IF(M92=N92,"ERROR",IF(M92&gt;N92,N92,-1*M92)))))</f>
        <v>-9</v>
      </c>
      <c r="AP92" s="149" t="str">
        <f>IF(O92="","",IF(O92="wo",0,IF(P92="wo",0,IF(O92=P92,"ERROR",IF(O92&gt;P92,P92,-1*O92)))))</f>
        <v/>
      </c>
      <c r="AQ92" s="149" t="str">
        <f>IF(Q92="","",IF(Q92="wo",0,IF(R92="wo",0,IF(Q92=R92,"ERROR",IF(Q92&gt;R92,R92,-1*Q92)))))</f>
        <v/>
      </c>
      <c r="AR92" s="150" t="str">
        <f>CONCATENATE(AG92," - ",AH92)</f>
        <v>2 - 3</v>
      </c>
      <c r="AS92" s="151" t="str">
        <f>IF(E92="","",(IF(K92="",AK92&amp;","&amp;AL92&amp;","&amp;AM92,IF(M92="",AK92&amp;","&amp;AL92&amp;","&amp;AM92&amp;","&amp;AN92,IF(O92="",AK92&amp;","&amp;AL92&amp;","&amp;AM92&amp;","&amp;AN92&amp;","&amp;AO92,IF(Q92="",AK92&amp;","&amp;AL92&amp;","&amp;AM92&amp;","&amp;AN92&amp;","&amp;AO92&amp;","&amp;AP92,AK92&amp;","&amp;AL92&amp;","&amp;AM92&amp;","&amp;AN92&amp;","&amp;AO92&amp;","&amp;AP92&amp;","&amp;AQ92))))))</f>
        <v>5,-8,5,-5,-9</v>
      </c>
      <c r="AT92" s="152">
        <f>IF(F92="",0,IF(F92="wo",0,IF(E92="wo",2,IF(AH92=AG92,0,IF(AH92&gt;AG92,2,1)))))</f>
        <v>2</v>
      </c>
      <c r="AU92" s="152">
        <f>IF(E92="",0,IF(E92="wo",0,IF(F92="wo",2,IF(AG92=AH92,0,IF(AG92&gt;AH92,2,1)))))</f>
        <v>1</v>
      </c>
      <c r="AV92" s="149">
        <f>IF(F92="","",IF(F92="wo",0,IF(E92="wo",0,IF(F92=E92,"ERROR",IF(F92&gt;E92,E92,-1*F92)))))</f>
        <v>-5</v>
      </c>
      <c r="AW92" s="149">
        <f>IF(H92="","",IF(H92="wo",0,IF(G92="wo",0,IF(H92=G92,"ERROR",IF(H92&gt;G92,G92,-1*H92)))))</f>
        <v>8</v>
      </c>
      <c r="AX92" s="149">
        <f>IF(J92="","",IF(J92="wo",0,IF(I92="wo",0,IF(J92=I92,"ERROR",IF(J92&gt;I92,I92,-1*J92)))))</f>
        <v>-5</v>
      </c>
      <c r="AY92" s="149">
        <f>IF(L92="","",IF(L92="wo",0,IF(K92="wo",0,IF(L92=K92,"ERROR",IF(L92&gt;K92,K92,-1*L92)))))</f>
        <v>5</v>
      </c>
      <c r="AZ92" s="149">
        <f>IF(N92="","",IF(N92="wo",0,IF(M92="wo",0,IF(N92=M92,"ERROR",IF(N92&gt;M92,M92,-1*N92)))))</f>
        <v>9</v>
      </c>
      <c r="BA92" s="149" t="str">
        <f>IF(P92="","",IF(P92="wo",0,IF(O92="wo",0,IF(P92=O92,"ERROR",IF(P92&gt;O92,O92,-1*P92)))))</f>
        <v/>
      </c>
      <c r="BB92" s="149" t="str">
        <f>IF(R92="","",IF(R92="wo",0,IF(Q92="wo",0,IF(R92=Q92,"ERROR",IF(R92&gt;Q92,Q92,-1*R92)))))</f>
        <v/>
      </c>
      <c r="BC92" s="150" t="str">
        <f>CONCATENATE(AH92," - ",AG92)</f>
        <v>3 - 2</v>
      </c>
      <c r="BD92" s="151" t="str">
        <f>IF(E92="","",(IF(K92="",AV92&amp;","&amp;AW92&amp;","&amp;AX92,IF(M92="",AV92&amp;","&amp;AW92&amp;","&amp;AX92&amp;","&amp;AY92,IF(O92="",AV92&amp;","&amp;AW92&amp;","&amp;AX92&amp;","&amp;AY92&amp;","&amp;AZ92,IF(Q92="",AV92&amp;","&amp;AW92&amp;","&amp;AX92&amp;","&amp;AY92&amp;","&amp;AZ92&amp;","&amp;BA92,AV92&amp;","&amp;AW92&amp;","&amp;AX92&amp;","&amp;AY92&amp;","&amp;AZ92&amp;","&amp;BA92&amp;","&amp;BB92))))))</f>
        <v>-5,8,-5,5,9</v>
      </c>
      <c r="BE92" s="153">
        <f>SUMIF(C92:C119,1,AI92:AI119)+SUMIF(D92:D119,1,AJ92:AJ119)</f>
        <v>14</v>
      </c>
      <c r="BF92" s="153">
        <f>IF(BE92&lt;&gt;0,RANK(BE92,BE92:BE107),"")</f>
        <v>1</v>
      </c>
      <c r="BG92" s="154" t="e">
        <f>SUMIF(A92:A99,C92,B92:B99)</f>
        <v>#REF!</v>
      </c>
      <c r="BH92" s="155" t="e">
        <f>SUMIF(A92:A99,D92,B92:B99)</f>
        <v>#REF!</v>
      </c>
      <c r="BI92" s="132" t="e">
        <f>1+#REF!</f>
        <v>#REF!</v>
      </c>
      <c r="BJ92" s="156" t="e">
        <f>1*#REF!+1</f>
        <v>#REF!</v>
      </c>
      <c r="BK92" s="157">
        <v>1</v>
      </c>
      <c r="BL92" s="158" t="str">
        <f t="shared" ref="BL92:BL119" si="117">CONCATENATE(C92," ","-"," ",D92)</f>
        <v>2 - 6</v>
      </c>
      <c r="BM92" s="159" t="s">
        <v>87</v>
      </c>
      <c r="BN92" s="160" t="s">
        <v>91</v>
      </c>
      <c r="BO92" s="161">
        <v>5</v>
      </c>
      <c r="BP92" s="138"/>
      <c r="BQ92" s="138"/>
      <c r="BR92" s="138"/>
      <c r="BS92" s="138"/>
      <c r="BT92" s="138"/>
      <c r="BU92" s="138"/>
      <c r="BV92" s="138"/>
      <c r="BW92" s="138"/>
      <c r="BX92" s="138"/>
      <c r="BY92" s="138"/>
      <c r="BZ92" s="138"/>
      <c r="CA92" s="138"/>
      <c r="CB92" s="138"/>
      <c r="CC92" s="138"/>
      <c r="CD92" s="138"/>
      <c r="CE92" s="138"/>
      <c r="CF92" s="138"/>
      <c r="CG92" s="138"/>
      <c r="CH92" s="138"/>
      <c r="CI92" s="138"/>
      <c r="CJ92" s="138"/>
      <c r="CK92" s="138"/>
      <c r="CL92" s="138"/>
      <c r="CM92" s="138"/>
      <c r="CN92" s="138"/>
      <c r="CO92" s="138"/>
      <c r="CP92" s="138"/>
      <c r="CQ92" s="138"/>
      <c r="CR92" s="138"/>
      <c r="CS92" s="138"/>
      <c r="CT92" s="138"/>
      <c r="CU92" s="138"/>
      <c r="CV92" s="138"/>
      <c r="CW92" s="138"/>
      <c r="CX92" s="138"/>
    </row>
    <row r="93" spans="1:102" ht="11.1" hidden="1" customHeight="1" outlineLevel="1" x14ac:dyDescent="0.2">
      <c r="A93" s="139">
        <v>2</v>
      </c>
      <c r="B93" s="140" t="e">
        <f>IF(#REF!="","",VLOOKUP(#REF!,'[1]Посев групп - Д'!B:AM,6,FALSE))</f>
        <v>#REF!</v>
      </c>
      <c r="C93" s="141">
        <v>3</v>
      </c>
      <c r="D93" s="141">
        <v>5</v>
      </c>
      <c r="E93" s="142">
        <v>16</v>
      </c>
      <c r="F93" s="143">
        <v>14</v>
      </c>
      <c r="G93" s="144">
        <v>5</v>
      </c>
      <c r="H93" s="145">
        <v>11</v>
      </c>
      <c r="I93" s="142">
        <v>11</v>
      </c>
      <c r="J93" s="143">
        <v>5</v>
      </c>
      <c r="K93" s="144">
        <v>9</v>
      </c>
      <c r="L93" s="145">
        <v>11</v>
      </c>
      <c r="M93" s="142">
        <v>12</v>
      </c>
      <c r="N93" s="143">
        <v>10</v>
      </c>
      <c r="O93" s="144"/>
      <c r="P93" s="145"/>
      <c r="Q93" s="142"/>
      <c r="R93" s="143"/>
      <c r="S93" s="146">
        <f t="shared" ref="S93:S119" si="118">IF(E93="wo",0,IF(F93="wo",1,IF(E93&gt;F93,1,0)))</f>
        <v>1</v>
      </c>
      <c r="T93" s="146">
        <f t="shared" ref="T93:T119" si="119">IF(E93="wo",1,IF(F93="wo",0,IF(F93&gt;E93,1,0)))</f>
        <v>0</v>
      </c>
      <c r="U93" s="146">
        <f t="shared" ref="U93:U119" si="120">IF(G93="wo",0,IF(H93="wo",1,IF(G93&gt;H93,1,0)))</f>
        <v>0</v>
      </c>
      <c r="V93" s="146">
        <f t="shared" ref="V93:V119" si="121">IF(G93="wo",1,IF(H93="wo",0,IF(H93&gt;G93,1,0)))</f>
        <v>1</v>
      </c>
      <c r="W93" s="146">
        <f t="shared" ref="W93:W119" si="122">IF(I93="wo",0,IF(J93="wo",1,IF(I93&gt;J93,1,0)))</f>
        <v>1</v>
      </c>
      <c r="X93" s="146">
        <f t="shared" ref="X93:X119" si="123">IF(I93="wo",1,IF(J93="wo",0,IF(J93&gt;I93,1,0)))</f>
        <v>0</v>
      </c>
      <c r="Y93" s="146">
        <f t="shared" ref="Y93:Y119" si="124">IF(K93="wo",0,IF(L93="wo",1,IF(K93&gt;L93,1,0)))</f>
        <v>0</v>
      </c>
      <c r="Z93" s="146">
        <f t="shared" ref="Z93:Z119" si="125">IF(K93="wo",1,IF(L93="wo",0,IF(L93&gt;K93,1,0)))</f>
        <v>1</v>
      </c>
      <c r="AA93" s="146">
        <f t="shared" ref="AA93:AA119" si="126">IF(M93="wo",0,IF(N93="wo",1,IF(M93&gt;N93,1,0)))</f>
        <v>1</v>
      </c>
      <c r="AB93" s="146">
        <f t="shared" ref="AB93:AB119" si="127">IF(M93="wo",1,IF(N93="wo",0,IF(N93&gt;M93,1,0)))</f>
        <v>0</v>
      </c>
      <c r="AC93" s="146">
        <f t="shared" ref="AC93:AC119" si="128">IF(O93="wo",0,IF(P93="wo",1,IF(O93&gt;P93,1,0)))</f>
        <v>0</v>
      </c>
      <c r="AD93" s="146">
        <f t="shared" ref="AD93:AD119" si="129">IF(O93="wo",1,IF(P93="wo",0,IF(P93&gt;O93,1,0)))</f>
        <v>0</v>
      </c>
      <c r="AE93" s="146">
        <f t="shared" ref="AE93:AE119" si="130">IF(Q93="wo",0,IF(R93="wo",1,IF(Q93&gt;R93,1,0)))</f>
        <v>0</v>
      </c>
      <c r="AF93" s="146">
        <f t="shared" ref="AF93:AF119" si="131">IF(Q93="wo",1,IF(R93="wo",0,IF(R93&gt;Q93,1,0)))</f>
        <v>0</v>
      </c>
      <c r="AG93" s="147">
        <f t="shared" ref="AG93:AH119" si="132">IF(E93="wo","wo",+S93+U93+W93+Y93+AA93+AC93+AE93)</f>
        <v>3</v>
      </c>
      <c r="AH93" s="147">
        <f t="shared" si="132"/>
        <v>2</v>
      </c>
      <c r="AI93" s="148">
        <f t="shared" ref="AI93:AI119" si="133">IF(E93="",0,IF(E93="wo",0,IF(F93="wo",2,IF(AG93=AH93,0,IF(AG93&gt;AH93,2,1)))))</f>
        <v>2</v>
      </c>
      <c r="AJ93" s="148">
        <f t="shared" ref="AJ93:AJ119" si="134">IF(F93="",0,IF(F93="wo",0,IF(E93="wo",2,IF(AH93=AG93,0,IF(AH93&gt;AG93,2,1)))))</f>
        <v>1</v>
      </c>
      <c r="AK93" s="149">
        <f t="shared" ref="AK93:AK119" si="135">IF(E93="","",IF(E93="wo",0,IF(F93="wo",0,IF(E93=F93,"ERROR",IF(E93&gt;F93,F93,-1*E93)))))</f>
        <v>14</v>
      </c>
      <c r="AL93" s="149">
        <f t="shared" ref="AL93:AL119" si="136">IF(G93="","",IF(G93="wo",0,IF(H93="wo",0,IF(G93=H93,"ERROR",IF(G93&gt;H93,H93,-1*G93)))))</f>
        <v>-5</v>
      </c>
      <c r="AM93" s="149">
        <f t="shared" ref="AM93:AM119" si="137">IF(I93="","",IF(I93="wo",0,IF(J93="wo",0,IF(I93=J93,"ERROR",IF(I93&gt;J93,J93,-1*I93)))))</f>
        <v>5</v>
      </c>
      <c r="AN93" s="149">
        <f t="shared" ref="AN93:AN119" si="138">IF(K93="","",IF(K93="wo",0,IF(L93="wo",0,IF(K93=L93,"ERROR",IF(K93&gt;L93,L93,-1*K93)))))</f>
        <v>-9</v>
      </c>
      <c r="AO93" s="149">
        <f t="shared" ref="AO93:AO119" si="139">IF(M93="","",IF(M93="wo",0,IF(N93="wo",0,IF(M93=N93,"ERROR",IF(M93&gt;N93,N93,-1*M93)))))</f>
        <v>10</v>
      </c>
      <c r="AP93" s="149" t="str">
        <f t="shared" ref="AP93:AP119" si="140">IF(O93="","",IF(O93="wo",0,IF(P93="wo",0,IF(O93=P93,"ERROR",IF(O93&gt;P93,P93,-1*O93)))))</f>
        <v/>
      </c>
      <c r="AQ93" s="149" t="str">
        <f t="shared" ref="AQ93:AQ119" si="141">IF(Q93="","",IF(Q93="wo",0,IF(R93="wo",0,IF(Q93=R93,"ERROR",IF(Q93&gt;R93,R93,-1*Q93)))))</f>
        <v/>
      </c>
      <c r="AR93" s="150" t="str">
        <f t="shared" ref="AR93:AR119" si="142">CONCATENATE(AG93," - ",AH93)</f>
        <v>3 - 2</v>
      </c>
      <c r="AS93" s="151" t="str">
        <f t="shared" ref="AS93:AS119" si="143">IF(E93="","",(IF(K93="",AK93&amp;","&amp;AL93&amp;","&amp;AM93,IF(M93="",AK93&amp;","&amp;AL93&amp;","&amp;AM93&amp;","&amp;AN93,IF(O93="",AK93&amp;","&amp;AL93&amp;","&amp;AM93&amp;","&amp;AN93&amp;","&amp;AO93,IF(Q93="",AK93&amp;","&amp;AL93&amp;","&amp;AM93&amp;","&amp;AN93&amp;","&amp;AO93&amp;","&amp;AP93,AK93&amp;","&amp;AL93&amp;","&amp;AM93&amp;","&amp;AN93&amp;","&amp;AO93&amp;","&amp;AP93&amp;","&amp;AQ93))))))</f>
        <v>14,-5,5,-9,10</v>
      </c>
      <c r="AT93" s="152">
        <f t="shared" ref="AT93:AT119" si="144">IF(F93="",0,IF(F93="wo",0,IF(E93="wo",2,IF(AH93=AG93,0,IF(AH93&gt;AG93,2,1)))))</f>
        <v>1</v>
      </c>
      <c r="AU93" s="152">
        <f t="shared" ref="AU93:AU119" si="145">IF(E93="",0,IF(E93="wo",0,IF(F93="wo",2,IF(AG93=AH93,0,IF(AG93&gt;AH93,2,1)))))</f>
        <v>2</v>
      </c>
      <c r="AV93" s="149">
        <f t="shared" ref="AV93:AV119" si="146">IF(F93="","",IF(F93="wo",0,IF(E93="wo",0,IF(F93=E93,"ERROR",IF(F93&gt;E93,E93,-1*F93)))))</f>
        <v>-14</v>
      </c>
      <c r="AW93" s="149">
        <f t="shared" ref="AW93:AW119" si="147">IF(H93="","",IF(H93="wo",0,IF(G93="wo",0,IF(H93=G93,"ERROR",IF(H93&gt;G93,G93,-1*H93)))))</f>
        <v>5</v>
      </c>
      <c r="AX93" s="149">
        <f t="shared" ref="AX93:AX119" si="148">IF(J93="","",IF(J93="wo",0,IF(I93="wo",0,IF(J93=I93,"ERROR",IF(J93&gt;I93,I93,-1*J93)))))</f>
        <v>-5</v>
      </c>
      <c r="AY93" s="149">
        <f t="shared" ref="AY93:AY119" si="149">IF(L93="","",IF(L93="wo",0,IF(K93="wo",0,IF(L93=K93,"ERROR",IF(L93&gt;K93,K93,-1*L93)))))</f>
        <v>9</v>
      </c>
      <c r="AZ93" s="149">
        <f t="shared" ref="AZ93:AZ119" si="150">IF(N93="","",IF(N93="wo",0,IF(M93="wo",0,IF(N93=M93,"ERROR",IF(N93&gt;M93,M93,-1*N93)))))</f>
        <v>-10</v>
      </c>
      <c r="BA93" s="149" t="str">
        <f t="shared" ref="BA93:BA119" si="151">IF(P93="","",IF(P93="wo",0,IF(O93="wo",0,IF(P93=O93,"ERROR",IF(P93&gt;O93,O93,-1*P93)))))</f>
        <v/>
      </c>
      <c r="BB93" s="149" t="str">
        <f t="shared" ref="BB93:BB119" si="152">IF(R93="","",IF(R93="wo",0,IF(Q93="wo",0,IF(R93=Q93,"ERROR",IF(R93&gt;Q93,Q93,-1*R93)))))</f>
        <v/>
      </c>
      <c r="BC93" s="150" t="str">
        <f t="shared" ref="BC93:BC119" si="153">CONCATENATE(AH93," - ",AG93)</f>
        <v>2 - 3</v>
      </c>
      <c r="BD93" s="151" t="str">
        <f t="shared" ref="BD93:BD119" si="154">IF(E93="","",(IF(K93="",AV93&amp;","&amp;AW93&amp;","&amp;AX93,IF(M93="",AV93&amp;","&amp;AW93&amp;","&amp;AX93&amp;","&amp;AY93,IF(O93="",AV93&amp;","&amp;AW93&amp;","&amp;AX93&amp;","&amp;AY93&amp;","&amp;AZ93,IF(Q93="",AV93&amp;","&amp;AW93&amp;","&amp;AX93&amp;","&amp;AY93&amp;","&amp;AZ93&amp;","&amp;BA93,AV93&amp;","&amp;AW93&amp;","&amp;AX93&amp;","&amp;AY93&amp;","&amp;AZ93&amp;","&amp;BA93&amp;","&amp;BB93))))))</f>
        <v>-14,5,-5,9,-10</v>
      </c>
      <c r="BE93" s="162"/>
      <c r="BF93" s="163"/>
      <c r="BG93" s="154" t="e">
        <f>SUMIF(A92:A99,C93,B92:B99)</f>
        <v>#REF!</v>
      </c>
      <c r="BH93" s="155" t="e">
        <f>SUMIF(A92:A99,D93,B92:B99)</f>
        <v>#REF!</v>
      </c>
      <c r="BI93" s="132" t="e">
        <f>1+#REF!</f>
        <v>#REF!</v>
      </c>
      <c r="BJ93" s="156" t="e">
        <f>1+BJ92</f>
        <v>#REF!</v>
      </c>
      <c r="BK93" s="157">
        <v>1</v>
      </c>
      <c r="BL93" s="158" t="str">
        <f t="shared" si="117"/>
        <v>3 - 5</v>
      </c>
      <c r="BM93" s="159" t="s">
        <v>87</v>
      </c>
      <c r="BN93" s="160" t="s">
        <v>91</v>
      </c>
      <c r="BO93" s="161">
        <v>6</v>
      </c>
      <c r="BP93" s="138"/>
      <c r="BQ93" s="138"/>
      <c r="BR93" s="138"/>
      <c r="BS93" s="138"/>
      <c r="BT93" s="138"/>
      <c r="BU93" s="138"/>
      <c r="BV93" s="138"/>
      <c r="BW93" s="138"/>
      <c r="BX93" s="138"/>
      <c r="BY93" s="138"/>
      <c r="BZ93" s="138"/>
      <c r="CA93" s="138"/>
      <c r="CB93" s="138"/>
      <c r="CC93" s="138"/>
      <c r="CD93" s="138"/>
      <c r="CE93" s="138"/>
      <c r="CF93" s="138"/>
      <c r="CG93" s="138"/>
      <c r="CH93" s="138"/>
      <c r="CI93" s="138"/>
      <c r="CJ93" s="138"/>
      <c r="CK93" s="138"/>
      <c r="CL93" s="138"/>
      <c r="CM93" s="138"/>
      <c r="CN93" s="138"/>
      <c r="CO93" s="138"/>
      <c r="CP93" s="138"/>
      <c r="CQ93" s="138"/>
      <c r="CR93" s="138"/>
      <c r="CS93" s="138"/>
      <c r="CT93" s="138"/>
      <c r="CU93" s="138"/>
      <c r="CV93" s="138"/>
      <c r="CW93" s="138"/>
      <c r="CX93" s="138"/>
    </row>
    <row r="94" spans="1:102" ht="11.1" hidden="1" customHeight="1" outlineLevel="1" x14ac:dyDescent="0.2">
      <c r="A94" s="139">
        <v>3</v>
      </c>
      <c r="B94" s="140" t="e">
        <f>IF(#REF!="","",VLOOKUP(#REF!,'[1]Посев групп - Д'!B:AM,10,FALSE))</f>
        <v>#REF!</v>
      </c>
      <c r="C94" s="141">
        <v>1</v>
      </c>
      <c r="D94" s="141">
        <v>7</v>
      </c>
      <c r="E94" s="142">
        <v>11</v>
      </c>
      <c r="F94" s="143">
        <v>7</v>
      </c>
      <c r="G94" s="144">
        <v>11</v>
      </c>
      <c r="H94" s="145">
        <v>6</v>
      </c>
      <c r="I94" s="142">
        <v>11</v>
      </c>
      <c r="J94" s="143">
        <v>5</v>
      </c>
      <c r="K94" s="144"/>
      <c r="L94" s="145"/>
      <c r="M94" s="142"/>
      <c r="N94" s="143"/>
      <c r="O94" s="144"/>
      <c r="P94" s="145"/>
      <c r="Q94" s="142"/>
      <c r="R94" s="143"/>
      <c r="S94" s="146">
        <f t="shared" si="118"/>
        <v>1</v>
      </c>
      <c r="T94" s="146">
        <f t="shared" si="119"/>
        <v>0</v>
      </c>
      <c r="U94" s="146">
        <f t="shared" si="120"/>
        <v>1</v>
      </c>
      <c r="V94" s="146">
        <f t="shared" si="121"/>
        <v>0</v>
      </c>
      <c r="W94" s="146">
        <f t="shared" si="122"/>
        <v>1</v>
      </c>
      <c r="X94" s="146">
        <f t="shared" si="123"/>
        <v>0</v>
      </c>
      <c r="Y94" s="146">
        <f t="shared" si="124"/>
        <v>0</v>
      </c>
      <c r="Z94" s="146">
        <f t="shared" si="125"/>
        <v>0</v>
      </c>
      <c r="AA94" s="146">
        <f t="shared" si="126"/>
        <v>0</v>
      </c>
      <c r="AB94" s="146">
        <f t="shared" si="127"/>
        <v>0</v>
      </c>
      <c r="AC94" s="146">
        <f t="shared" si="128"/>
        <v>0</v>
      </c>
      <c r="AD94" s="146">
        <f t="shared" si="129"/>
        <v>0</v>
      </c>
      <c r="AE94" s="146">
        <f t="shared" si="130"/>
        <v>0</v>
      </c>
      <c r="AF94" s="146">
        <f t="shared" si="131"/>
        <v>0</v>
      </c>
      <c r="AG94" s="147">
        <f t="shared" si="132"/>
        <v>3</v>
      </c>
      <c r="AH94" s="147">
        <f t="shared" si="132"/>
        <v>0</v>
      </c>
      <c r="AI94" s="148">
        <f t="shared" si="133"/>
        <v>2</v>
      </c>
      <c r="AJ94" s="148">
        <f t="shared" si="134"/>
        <v>1</v>
      </c>
      <c r="AK94" s="149">
        <f t="shared" si="135"/>
        <v>7</v>
      </c>
      <c r="AL94" s="149">
        <f t="shared" si="136"/>
        <v>6</v>
      </c>
      <c r="AM94" s="149">
        <f t="shared" si="137"/>
        <v>5</v>
      </c>
      <c r="AN94" s="149" t="str">
        <f t="shared" si="138"/>
        <v/>
      </c>
      <c r="AO94" s="149" t="str">
        <f t="shared" si="139"/>
        <v/>
      </c>
      <c r="AP94" s="149" t="str">
        <f t="shared" si="140"/>
        <v/>
      </c>
      <c r="AQ94" s="149" t="str">
        <f t="shared" si="141"/>
        <v/>
      </c>
      <c r="AR94" s="150" t="str">
        <f t="shared" si="142"/>
        <v>3 - 0</v>
      </c>
      <c r="AS94" s="151" t="str">
        <f t="shared" si="143"/>
        <v>7,6,5</v>
      </c>
      <c r="AT94" s="152">
        <f t="shared" si="144"/>
        <v>1</v>
      </c>
      <c r="AU94" s="152">
        <f t="shared" si="145"/>
        <v>2</v>
      </c>
      <c r="AV94" s="149">
        <f t="shared" si="146"/>
        <v>-7</v>
      </c>
      <c r="AW94" s="149">
        <f t="shared" si="147"/>
        <v>-6</v>
      </c>
      <c r="AX94" s="149">
        <f t="shared" si="148"/>
        <v>-5</v>
      </c>
      <c r="AY94" s="149" t="str">
        <f t="shared" si="149"/>
        <v/>
      </c>
      <c r="AZ94" s="149" t="str">
        <f t="shared" si="150"/>
        <v/>
      </c>
      <c r="BA94" s="149" t="str">
        <f t="shared" si="151"/>
        <v/>
      </c>
      <c r="BB94" s="149" t="str">
        <f t="shared" si="152"/>
        <v/>
      </c>
      <c r="BC94" s="150" t="str">
        <f t="shared" si="153"/>
        <v>0 - 3</v>
      </c>
      <c r="BD94" s="151" t="str">
        <f t="shared" si="154"/>
        <v>-7,-6,-5</v>
      </c>
      <c r="BE94" s="153">
        <f>SUMIF(C92:C119,2,AI92:AI119)+SUMIF(D92:D119,2,AJ92:AJ119)</f>
        <v>12</v>
      </c>
      <c r="BF94" s="153">
        <f>IF(BE94&lt;&gt;0,RANK(BE94,BE92:BE107),"")</f>
        <v>2</v>
      </c>
      <c r="BG94" s="154" t="e">
        <f>SUMIF(A92:A99,C94,B92:B99)</f>
        <v>#REF!</v>
      </c>
      <c r="BH94" s="155" t="e">
        <f>SUMIF(A92:A99,D94,B92:B99)</f>
        <v>#REF!</v>
      </c>
      <c r="BI94" s="132" t="e">
        <f>1+#REF!</f>
        <v>#REF!</v>
      </c>
      <c r="BJ94" s="156" t="e">
        <f t="shared" ref="BJ94:BJ119" si="155">1+BJ93</f>
        <v>#REF!</v>
      </c>
      <c r="BK94" s="157">
        <v>1</v>
      </c>
      <c r="BL94" s="158" t="str">
        <f t="shared" si="117"/>
        <v>1 - 7</v>
      </c>
      <c r="BM94" s="159" t="s">
        <v>87</v>
      </c>
      <c r="BN94" s="160" t="s">
        <v>91</v>
      </c>
      <c r="BO94" s="161">
        <v>7</v>
      </c>
      <c r="BP94" s="138"/>
      <c r="BQ94" s="138"/>
      <c r="BR94" s="138"/>
      <c r="BS94" s="138"/>
      <c r="BT94" s="138"/>
      <c r="BU94" s="138"/>
      <c r="BV94" s="138"/>
      <c r="BW94" s="138"/>
      <c r="BX94" s="138"/>
      <c r="BY94" s="138"/>
      <c r="BZ94" s="138"/>
      <c r="CA94" s="138"/>
      <c r="CB94" s="138"/>
      <c r="CC94" s="138"/>
      <c r="CD94" s="138"/>
      <c r="CE94" s="138"/>
      <c r="CF94" s="138"/>
      <c r="CG94" s="138"/>
      <c r="CH94" s="138"/>
      <c r="CI94" s="138"/>
      <c r="CJ94" s="138"/>
      <c r="CK94" s="138"/>
      <c r="CL94" s="138"/>
      <c r="CM94" s="138"/>
      <c r="CN94" s="138"/>
      <c r="CO94" s="138"/>
      <c r="CP94" s="138"/>
      <c r="CQ94" s="138"/>
      <c r="CR94" s="138"/>
      <c r="CS94" s="138"/>
      <c r="CT94" s="138"/>
      <c r="CU94" s="138"/>
      <c r="CV94" s="138"/>
      <c r="CW94" s="138"/>
      <c r="CX94" s="138"/>
    </row>
    <row r="95" spans="1:102" ht="11.1" hidden="1" customHeight="1" outlineLevel="1" x14ac:dyDescent="0.2">
      <c r="A95" s="139">
        <v>4</v>
      </c>
      <c r="B95" s="140" t="e">
        <f>IF(#REF!="","",VLOOKUP(#REF!,'[1]Посев групп - Д'!B:AM,14,FALSE))</f>
        <v>#REF!</v>
      </c>
      <c r="C95" s="141">
        <v>4</v>
      </c>
      <c r="D95" s="141">
        <v>8</v>
      </c>
      <c r="E95" s="142">
        <v>11</v>
      </c>
      <c r="F95" s="143">
        <v>9</v>
      </c>
      <c r="G95" s="144">
        <v>11</v>
      </c>
      <c r="H95" s="145">
        <v>6</v>
      </c>
      <c r="I95" s="142">
        <v>11</v>
      </c>
      <c r="J95" s="143">
        <v>9</v>
      </c>
      <c r="K95" s="144"/>
      <c r="L95" s="145"/>
      <c r="M95" s="142"/>
      <c r="N95" s="143"/>
      <c r="O95" s="144"/>
      <c r="P95" s="145"/>
      <c r="Q95" s="142"/>
      <c r="R95" s="143"/>
      <c r="S95" s="146">
        <f t="shared" si="118"/>
        <v>1</v>
      </c>
      <c r="T95" s="146">
        <f t="shared" si="119"/>
        <v>0</v>
      </c>
      <c r="U95" s="146">
        <f t="shared" si="120"/>
        <v>1</v>
      </c>
      <c r="V95" s="146">
        <f t="shared" si="121"/>
        <v>0</v>
      </c>
      <c r="W95" s="146">
        <f t="shared" si="122"/>
        <v>1</v>
      </c>
      <c r="X95" s="146">
        <f t="shared" si="123"/>
        <v>0</v>
      </c>
      <c r="Y95" s="146">
        <f t="shared" si="124"/>
        <v>0</v>
      </c>
      <c r="Z95" s="146">
        <f t="shared" si="125"/>
        <v>0</v>
      </c>
      <c r="AA95" s="146">
        <f t="shared" si="126"/>
        <v>0</v>
      </c>
      <c r="AB95" s="146">
        <f t="shared" si="127"/>
        <v>0</v>
      </c>
      <c r="AC95" s="146">
        <f t="shared" si="128"/>
        <v>0</v>
      </c>
      <c r="AD95" s="146">
        <f t="shared" si="129"/>
        <v>0</v>
      </c>
      <c r="AE95" s="146">
        <f t="shared" si="130"/>
        <v>0</v>
      </c>
      <c r="AF95" s="146">
        <f t="shared" si="131"/>
        <v>0</v>
      </c>
      <c r="AG95" s="147">
        <f t="shared" si="132"/>
        <v>3</v>
      </c>
      <c r="AH95" s="147">
        <f t="shared" si="132"/>
        <v>0</v>
      </c>
      <c r="AI95" s="148">
        <f t="shared" si="133"/>
        <v>2</v>
      </c>
      <c r="AJ95" s="148">
        <f t="shared" si="134"/>
        <v>1</v>
      </c>
      <c r="AK95" s="149">
        <f t="shared" si="135"/>
        <v>9</v>
      </c>
      <c r="AL95" s="149">
        <f t="shared" si="136"/>
        <v>6</v>
      </c>
      <c r="AM95" s="149">
        <f t="shared" si="137"/>
        <v>9</v>
      </c>
      <c r="AN95" s="149" t="str">
        <f t="shared" si="138"/>
        <v/>
      </c>
      <c r="AO95" s="149" t="str">
        <f t="shared" si="139"/>
        <v/>
      </c>
      <c r="AP95" s="149" t="str">
        <f t="shared" si="140"/>
        <v/>
      </c>
      <c r="AQ95" s="149" t="str">
        <f t="shared" si="141"/>
        <v/>
      </c>
      <c r="AR95" s="150" t="str">
        <f t="shared" si="142"/>
        <v>3 - 0</v>
      </c>
      <c r="AS95" s="151" t="str">
        <f t="shared" si="143"/>
        <v>9,6,9</v>
      </c>
      <c r="AT95" s="152">
        <f t="shared" si="144"/>
        <v>1</v>
      </c>
      <c r="AU95" s="152">
        <f t="shared" si="145"/>
        <v>2</v>
      </c>
      <c r="AV95" s="149">
        <f t="shared" si="146"/>
        <v>-9</v>
      </c>
      <c r="AW95" s="149">
        <f t="shared" si="147"/>
        <v>-6</v>
      </c>
      <c r="AX95" s="149">
        <f t="shared" si="148"/>
        <v>-9</v>
      </c>
      <c r="AY95" s="149" t="str">
        <f t="shared" si="149"/>
        <v/>
      </c>
      <c r="AZ95" s="149" t="str">
        <f t="shared" si="150"/>
        <v/>
      </c>
      <c r="BA95" s="149" t="str">
        <f t="shared" si="151"/>
        <v/>
      </c>
      <c r="BB95" s="149" t="str">
        <f t="shared" si="152"/>
        <v/>
      </c>
      <c r="BC95" s="150" t="str">
        <f t="shared" si="153"/>
        <v>0 - 3</v>
      </c>
      <c r="BD95" s="151" t="str">
        <f t="shared" si="154"/>
        <v>-9,-6,-9</v>
      </c>
      <c r="BE95" s="162"/>
      <c r="BF95" s="163"/>
      <c r="BG95" s="154" t="e">
        <f>SUMIF(A92:A99,C95,B92:B99)</f>
        <v>#REF!</v>
      </c>
      <c r="BH95" s="155" t="e">
        <f>SUMIF(A92:A99,D95,B92:B99)</f>
        <v>#REF!</v>
      </c>
      <c r="BI95" s="132" t="e">
        <f>1+#REF!</f>
        <v>#REF!</v>
      </c>
      <c r="BJ95" s="156" t="e">
        <f t="shared" si="155"/>
        <v>#REF!</v>
      </c>
      <c r="BK95" s="157">
        <v>1</v>
      </c>
      <c r="BL95" s="158" t="str">
        <f t="shared" si="117"/>
        <v>4 - 8</v>
      </c>
      <c r="BM95" s="159" t="s">
        <v>87</v>
      </c>
      <c r="BN95" s="160" t="s">
        <v>91</v>
      </c>
      <c r="BO95" s="161">
        <v>8</v>
      </c>
      <c r="BP95" s="339" t="str">
        <f>C91</f>
        <v>Девушки. 2007г.р. За 9-16 места</v>
      </c>
      <c r="BQ95" s="339"/>
      <c r="BR95" s="339"/>
      <c r="BS95" s="339"/>
      <c r="BT95" s="339"/>
      <c r="BU95" s="339"/>
      <c r="BV95" s="339"/>
      <c r="BW95" s="339"/>
      <c r="BX95" s="339"/>
      <c r="BY95" s="339"/>
      <c r="BZ95" s="339"/>
      <c r="CA95" s="339"/>
      <c r="CB95" s="339"/>
      <c r="CC95" s="339"/>
      <c r="CD95" s="339"/>
      <c r="CE95" s="339"/>
      <c r="CF95" s="339"/>
      <c r="CG95" s="339"/>
      <c r="CH95" s="339"/>
      <c r="CI95" s="339"/>
      <c r="CJ95" s="339"/>
      <c r="CK95" s="339"/>
      <c r="CL95" s="339"/>
      <c r="CM95" s="339"/>
      <c r="CN95" s="339"/>
      <c r="CO95" s="339"/>
      <c r="CP95" s="339"/>
      <c r="CQ95" s="339"/>
      <c r="CR95" s="339"/>
      <c r="CS95" s="339"/>
      <c r="CT95" s="339"/>
      <c r="CU95" s="339"/>
      <c r="CV95" s="339"/>
      <c r="CW95" s="339"/>
      <c r="CX95" s="339"/>
    </row>
    <row r="96" spans="1:102" ht="11.1" customHeight="1" collapsed="1" x14ac:dyDescent="0.2">
      <c r="A96" s="139">
        <v>5</v>
      </c>
      <c r="B96" s="140" t="e">
        <f>IF(#REF!="","",VLOOKUP(#REF!,'[1]Посев групп - Д'!B:AO,18,FALSE))</f>
        <v>#REF!</v>
      </c>
      <c r="C96" s="141">
        <v>2</v>
      </c>
      <c r="D96" s="141">
        <v>5</v>
      </c>
      <c r="E96" s="142">
        <v>11</v>
      </c>
      <c r="F96" s="143">
        <v>4</v>
      </c>
      <c r="G96" s="144">
        <v>11</v>
      </c>
      <c r="H96" s="145">
        <v>4</v>
      </c>
      <c r="I96" s="142">
        <v>11</v>
      </c>
      <c r="J96" s="143">
        <v>4</v>
      </c>
      <c r="K96" s="144"/>
      <c r="L96" s="145"/>
      <c r="M96" s="142"/>
      <c r="N96" s="143"/>
      <c r="O96" s="144"/>
      <c r="P96" s="145"/>
      <c r="Q96" s="142"/>
      <c r="R96" s="143"/>
      <c r="S96" s="146">
        <f t="shared" si="118"/>
        <v>1</v>
      </c>
      <c r="T96" s="146">
        <f t="shared" si="119"/>
        <v>0</v>
      </c>
      <c r="U96" s="146">
        <f t="shared" si="120"/>
        <v>1</v>
      </c>
      <c r="V96" s="146">
        <f t="shared" si="121"/>
        <v>0</v>
      </c>
      <c r="W96" s="146">
        <f t="shared" si="122"/>
        <v>1</v>
      </c>
      <c r="X96" s="146">
        <f t="shared" si="123"/>
        <v>0</v>
      </c>
      <c r="Y96" s="146">
        <f t="shared" si="124"/>
        <v>0</v>
      </c>
      <c r="Z96" s="146">
        <f t="shared" si="125"/>
        <v>0</v>
      </c>
      <c r="AA96" s="146">
        <f t="shared" si="126"/>
        <v>0</v>
      </c>
      <c r="AB96" s="146">
        <f t="shared" si="127"/>
        <v>0</v>
      </c>
      <c r="AC96" s="146">
        <f t="shared" si="128"/>
        <v>0</v>
      </c>
      <c r="AD96" s="146">
        <f t="shared" si="129"/>
        <v>0</v>
      </c>
      <c r="AE96" s="146">
        <f t="shared" si="130"/>
        <v>0</v>
      </c>
      <c r="AF96" s="146">
        <f t="shared" si="131"/>
        <v>0</v>
      </c>
      <c r="AG96" s="147">
        <f t="shared" si="132"/>
        <v>3</v>
      </c>
      <c r="AH96" s="147">
        <f t="shared" si="132"/>
        <v>0</v>
      </c>
      <c r="AI96" s="148">
        <f t="shared" si="133"/>
        <v>2</v>
      </c>
      <c r="AJ96" s="148">
        <f t="shared" si="134"/>
        <v>1</v>
      </c>
      <c r="AK96" s="149">
        <f t="shared" si="135"/>
        <v>4</v>
      </c>
      <c r="AL96" s="149">
        <f t="shared" si="136"/>
        <v>4</v>
      </c>
      <c r="AM96" s="149">
        <f t="shared" si="137"/>
        <v>4</v>
      </c>
      <c r="AN96" s="149" t="str">
        <f t="shared" si="138"/>
        <v/>
      </c>
      <c r="AO96" s="149" t="str">
        <f t="shared" si="139"/>
        <v/>
      </c>
      <c r="AP96" s="149" t="str">
        <f t="shared" si="140"/>
        <v/>
      </c>
      <c r="AQ96" s="149" t="str">
        <f t="shared" si="141"/>
        <v/>
      </c>
      <c r="AR96" s="150" t="str">
        <f t="shared" si="142"/>
        <v>3 - 0</v>
      </c>
      <c r="AS96" s="151" t="str">
        <f t="shared" si="143"/>
        <v>4,4,4</v>
      </c>
      <c r="AT96" s="152">
        <f t="shared" si="144"/>
        <v>1</v>
      </c>
      <c r="AU96" s="152">
        <f t="shared" si="145"/>
        <v>2</v>
      </c>
      <c r="AV96" s="149">
        <f t="shared" si="146"/>
        <v>-4</v>
      </c>
      <c r="AW96" s="149">
        <f t="shared" si="147"/>
        <v>-4</v>
      </c>
      <c r="AX96" s="149">
        <f t="shared" si="148"/>
        <v>-4</v>
      </c>
      <c r="AY96" s="149" t="str">
        <f t="shared" si="149"/>
        <v/>
      </c>
      <c r="AZ96" s="149" t="str">
        <f t="shared" si="150"/>
        <v/>
      </c>
      <c r="BA96" s="149" t="str">
        <f t="shared" si="151"/>
        <v/>
      </c>
      <c r="BB96" s="149" t="str">
        <f t="shared" si="152"/>
        <v/>
      </c>
      <c r="BC96" s="150" t="str">
        <f t="shared" si="153"/>
        <v>0 - 3</v>
      </c>
      <c r="BD96" s="151" t="str">
        <f t="shared" si="154"/>
        <v>-4,-4,-4</v>
      </c>
      <c r="BE96" s="153">
        <f>SUMIF(C92:C119,3,AI92:AI119)+SUMIF(D92:D119,3,AJ92:AJ119)</f>
        <v>10</v>
      </c>
      <c r="BF96" s="153">
        <f>IF(BE96&lt;&gt;0,RANK(BE96,BE92:BE107),"")</f>
        <v>4</v>
      </c>
      <c r="BG96" s="154" t="e">
        <f>SUMIF(A92:A99,C96,B92:B99)</f>
        <v>#REF!</v>
      </c>
      <c r="BH96" s="155" t="e">
        <f>SUMIF(A92:A99,D96,B92:B99)</f>
        <v>#REF!</v>
      </c>
      <c r="BI96" s="132" t="e">
        <f>1+#REF!</f>
        <v>#REF!</v>
      </c>
      <c r="BJ96" s="156" t="e">
        <f>1+BJ95</f>
        <v>#REF!</v>
      </c>
      <c r="BK96" s="157">
        <v>2</v>
      </c>
      <c r="BL96" s="164" t="str">
        <f t="shared" si="117"/>
        <v>2 - 5</v>
      </c>
      <c r="BM96" s="165" t="s">
        <v>87</v>
      </c>
      <c r="BN96" s="166" t="s">
        <v>92</v>
      </c>
      <c r="BO96" s="167">
        <v>16</v>
      </c>
      <c r="BP96" s="339"/>
      <c r="BQ96" s="339"/>
      <c r="BR96" s="339"/>
      <c r="BS96" s="339"/>
      <c r="BT96" s="339"/>
      <c r="BU96" s="339"/>
      <c r="BV96" s="339"/>
      <c r="BW96" s="339"/>
      <c r="BX96" s="339"/>
      <c r="BY96" s="339"/>
      <c r="BZ96" s="339"/>
      <c r="CA96" s="339"/>
      <c r="CB96" s="339"/>
      <c r="CC96" s="339"/>
      <c r="CD96" s="339"/>
      <c r="CE96" s="339"/>
      <c r="CF96" s="339"/>
      <c r="CG96" s="339"/>
      <c r="CH96" s="339"/>
      <c r="CI96" s="339"/>
      <c r="CJ96" s="339"/>
      <c r="CK96" s="339"/>
      <c r="CL96" s="339"/>
      <c r="CM96" s="339"/>
      <c r="CN96" s="339"/>
      <c r="CO96" s="339"/>
      <c r="CP96" s="339"/>
      <c r="CQ96" s="339"/>
      <c r="CR96" s="339"/>
      <c r="CS96" s="339"/>
      <c r="CT96" s="339"/>
      <c r="CU96" s="339"/>
      <c r="CV96" s="339"/>
      <c r="CW96" s="339"/>
      <c r="CX96" s="339"/>
    </row>
    <row r="97" spans="1:102" ht="11.1" customHeight="1" x14ac:dyDescent="0.2">
      <c r="A97" s="139">
        <v>6</v>
      </c>
      <c r="B97" s="140" t="e">
        <f>IF(#REF!="","",VLOOKUP(#REF!,'[1]Посев групп - Д'!B:AM,22,FALSE))</f>
        <v>#REF!</v>
      </c>
      <c r="C97" s="141">
        <v>1</v>
      </c>
      <c r="D97" s="141">
        <v>6</v>
      </c>
      <c r="E97" s="142">
        <v>11</v>
      </c>
      <c r="F97" s="143">
        <v>8</v>
      </c>
      <c r="G97" s="144">
        <v>11</v>
      </c>
      <c r="H97" s="145">
        <v>3</v>
      </c>
      <c r="I97" s="142">
        <v>11</v>
      </c>
      <c r="J97" s="143">
        <v>7</v>
      </c>
      <c r="K97" s="144"/>
      <c r="L97" s="145"/>
      <c r="M97" s="142"/>
      <c r="N97" s="143"/>
      <c r="O97" s="144"/>
      <c r="P97" s="145"/>
      <c r="Q97" s="142"/>
      <c r="R97" s="143"/>
      <c r="S97" s="146">
        <f t="shared" si="118"/>
        <v>1</v>
      </c>
      <c r="T97" s="146">
        <f t="shared" si="119"/>
        <v>0</v>
      </c>
      <c r="U97" s="146">
        <f t="shared" si="120"/>
        <v>1</v>
      </c>
      <c r="V97" s="146">
        <f t="shared" si="121"/>
        <v>0</v>
      </c>
      <c r="W97" s="146">
        <f t="shared" si="122"/>
        <v>1</v>
      </c>
      <c r="X97" s="146">
        <f t="shared" si="123"/>
        <v>0</v>
      </c>
      <c r="Y97" s="146">
        <f t="shared" si="124"/>
        <v>0</v>
      </c>
      <c r="Z97" s="146">
        <f t="shared" si="125"/>
        <v>0</v>
      </c>
      <c r="AA97" s="146">
        <f t="shared" si="126"/>
        <v>0</v>
      </c>
      <c r="AB97" s="146">
        <f t="shared" si="127"/>
        <v>0</v>
      </c>
      <c r="AC97" s="146">
        <f t="shared" si="128"/>
        <v>0</v>
      </c>
      <c r="AD97" s="146">
        <f t="shared" si="129"/>
        <v>0</v>
      </c>
      <c r="AE97" s="146">
        <f t="shared" si="130"/>
        <v>0</v>
      </c>
      <c r="AF97" s="146">
        <f t="shared" si="131"/>
        <v>0</v>
      </c>
      <c r="AG97" s="147">
        <f t="shared" si="132"/>
        <v>3</v>
      </c>
      <c r="AH97" s="147">
        <f t="shared" si="132"/>
        <v>0</v>
      </c>
      <c r="AI97" s="148">
        <f t="shared" si="133"/>
        <v>2</v>
      </c>
      <c r="AJ97" s="148">
        <f t="shared" si="134"/>
        <v>1</v>
      </c>
      <c r="AK97" s="149">
        <f t="shared" si="135"/>
        <v>8</v>
      </c>
      <c r="AL97" s="149">
        <f t="shared" si="136"/>
        <v>3</v>
      </c>
      <c r="AM97" s="149">
        <f t="shared" si="137"/>
        <v>7</v>
      </c>
      <c r="AN97" s="149" t="str">
        <f t="shared" si="138"/>
        <v/>
      </c>
      <c r="AO97" s="149" t="str">
        <f t="shared" si="139"/>
        <v/>
      </c>
      <c r="AP97" s="149" t="str">
        <f t="shared" si="140"/>
        <v/>
      </c>
      <c r="AQ97" s="149" t="str">
        <f t="shared" si="141"/>
        <v/>
      </c>
      <c r="AR97" s="150" t="str">
        <f t="shared" si="142"/>
        <v>3 - 0</v>
      </c>
      <c r="AS97" s="151" t="str">
        <f t="shared" si="143"/>
        <v>8,3,7</v>
      </c>
      <c r="AT97" s="152">
        <f t="shared" si="144"/>
        <v>1</v>
      </c>
      <c r="AU97" s="152">
        <f t="shared" si="145"/>
        <v>2</v>
      </c>
      <c r="AV97" s="149">
        <f t="shared" si="146"/>
        <v>-8</v>
      </c>
      <c r="AW97" s="149">
        <f t="shared" si="147"/>
        <v>-3</v>
      </c>
      <c r="AX97" s="149">
        <f t="shared" si="148"/>
        <v>-7</v>
      </c>
      <c r="AY97" s="149" t="str">
        <f t="shared" si="149"/>
        <v/>
      </c>
      <c r="AZ97" s="149" t="str">
        <f t="shared" si="150"/>
        <v/>
      </c>
      <c r="BA97" s="149" t="str">
        <f t="shared" si="151"/>
        <v/>
      </c>
      <c r="BB97" s="149" t="str">
        <f t="shared" si="152"/>
        <v/>
      </c>
      <c r="BC97" s="150" t="str">
        <f t="shared" si="153"/>
        <v>0 - 3</v>
      </c>
      <c r="BD97" s="151" t="str">
        <f t="shared" si="154"/>
        <v>-8,-3,-7</v>
      </c>
      <c r="BE97" s="162"/>
      <c r="BF97" s="163"/>
      <c r="BG97" s="154" t="e">
        <f>SUMIF(A92:A99,C97,B92:B99)</f>
        <v>#REF!</v>
      </c>
      <c r="BH97" s="155" t="e">
        <f>SUMIF(A92:A99,D97,B92:B99)</f>
        <v>#REF!</v>
      </c>
      <c r="BI97" s="132" t="e">
        <f>1+#REF!</f>
        <v>#REF!</v>
      </c>
      <c r="BJ97" s="156" t="e">
        <f t="shared" si="155"/>
        <v>#REF!</v>
      </c>
      <c r="BK97" s="157">
        <v>2</v>
      </c>
      <c r="BL97" s="164" t="str">
        <f t="shared" si="117"/>
        <v>1 - 6</v>
      </c>
      <c r="BM97" s="165" t="s">
        <v>87</v>
      </c>
      <c r="BN97" s="166" t="s">
        <v>92</v>
      </c>
      <c r="BO97" s="167">
        <v>15</v>
      </c>
      <c r="BP97" s="340"/>
      <c r="BQ97" s="340"/>
      <c r="BR97" s="340"/>
      <c r="BS97" s="340"/>
      <c r="BT97" s="340"/>
      <c r="BU97" s="340"/>
      <c r="BV97" s="340"/>
      <c r="BW97" s="340"/>
      <c r="BX97" s="340"/>
      <c r="BY97" s="340"/>
      <c r="BZ97" s="340"/>
      <c r="CA97" s="340"/>
      <c r="CB97" s="340"/>
      <c r="CC97" s="340"/>
      <c r="CD97" s="340"/>
      <c r="CE97" s="340"/>
      <c r="CF97" s="340"/>
      <c r="CG97" s="340"/>
      <c r="CH97" s="340"/>
      <c r="CI97" s="340"/>
      <c r="CJ97" s="340"/>
      <c r="CK97" s="340"/>
      <c r="CL97" s="340"/>
      <c r="CM97" s="340"/>
      <c r="CN97" s="340"/>
      <c r="CO97" s="340"/>
      <c r="CP97" s="340"/>
      <c r="CQ97" s="340"/>
      <c r="CR97" s="340"/>
      <c r="CS97" s="340"/>
      <c r="CT97" s="340"/>
      <c r="CU97" s="340"/>
      <c r="CV97" s="340"/>
      <c r="CW97" s="340"/>
      <c r="CX97" s="340"/>
    </row>
    <row r="98" spans="1:102" ht="11.1" customHeight="1" x14ac:dyDescent="0.2">
      <c r="A98" s="139">
        <v>7</v>
      </c>
      <c r="B98" s="140" t="e">
        <f>IF(#REF!="","",VLOOKUP(#REF!,'[1]Посев групп - Д'!B:AM,26,FALSE))</f>
        <v>#REF!</v>
      </c>
      <c r="C98" s="141">
        <v>3</v>
      </c>
      <c r="D98" s="141">
        <v>8</v>
      </c>
      <c r="E98" s="142">
        <v>11</v>
      </c>
      <c r="F98" s="143">
        <v>8</v>
      </c>
      <c r="G98" s="144">
        <v>7</v>
      </c>
      <c r="H98" s="145">
        <v>11</v>
      </c>
      <c r="I98" s="142">
        <v>7</v>
      </c>
      <c r="J98" s="143">
        <v>11</v>
      </c>
      <c r="K98" s="144">
        <v>4</v>
      </c>
      <c r="L98" s="145">
        <v>11</v>
      </c>
      <c r="M98" s="142"/>
      <c r="N98" s="143"/>
      <c r="O98" s="144"/>
      <c r="P98" s="145"/>
      <c r="Q98" s="142"/>
      <c r="R98" s="143"/>
      <c r="S98" s="146">
        <f t="shared" si="118"/>
        <v>1</v>
      </c>
      <c r="T98" s="146">
        <f t="shared" si="119"/>
        <v>0</v>
      </c>
      <c r="U98" s="146">
        <f t="shared" si="120"/>
        <v>0</v>
      </c>
      <c r="V98" s="146">
        <f t="shared" si="121"/>
        <v>1</v>
      </c>
      <c r="W98" s="146">
        <f t="shared" si="122"/>
        <v>0</v>
      </c>
      <c r="X98" s="146">
        <f t="shared" si="123"/>
        <v>1</v>
      </c>
      <c r="Y98" s="146">
        <f t="shared" si="124"/>
        <v>0</v>
      </c>
      <c r="Z98" s="146">
        <f t="shared" si="125"/>
        <v>1</v>
      </c>
      <c r="AA98" s="146">
        <f t="shared" si="126"/>
        <v>0</v>
      </c>
      <c r="AB98" s="146">
        <f t="shared" si="127"/>
        <v>0</v>
      </c>
      <c r="AC98" s="146">
        <f t="shared" si="128"/>
        <v>0</v>
      </c>
      <c r="AD98" s="146">
        <f t="shared" si="129"/>
        <v>0</v>
      </c>
      <c r="AE98" s="146">
        <f t="shared" si="130"/>
        <v>0</v>
      </c>
      <c r="AF98" s="146">
        <f t="shared" si="131"/>
        <v>0</v>
      </c>
      <c r="AG98" s="147">
        <f t="shared" si="132"/>
        <v>1</v>
      </c>
      <c r="AH98" s="147">
        <f t="shared" si="132"/>
        <v>3</v>
      </c>
      <c r="AI98" s="148">
        <f t="shared" si="133"/>
        <v>1</v>
      </c>
      <c r="AJ98" s="148">
        <f t="shared" si="134"/>
        <v>2</v>
      </c>
      <c r="AK98" s="149">
        <f t="shared" si="135"/>
        <v>8</v>
      </c>
      <c r="AL98" s="149">
        <f t="shared" si="136"/>
        <v>-7</v>
      </c>
      <c r="AM98" s="149">
        <f t="shared" si="137"/>
        <v>-7</v>
      </c>
      <c r="AN98" s="149">
        <f t="shared" si="138"/>
        <v>-4</v>
      </c>
      <c r="AO98" s="149" t="str">
        <f t="shared" si="139"/>
        <v/>
      </c>
      <c r="AP98" s="149" t="str">
        <f t="shared" si="140"/>
        <v/>
      </c>
      <c r="AQ98" s="149" t="str">
        <f t="shared" si="141"/>
        <v/>
      </c>
      <c r="AR98" s="150" t="str">
        <f t="shared" si="142"/>
        <v>1 - 3</v>
      </c>
      <c r="AS98" s="151" t="str">
        <f t="shared" si="143"/>
        <v>8,-7,-7,-4</v>
      </c>
      <c r="AT98" s="152">
        <f t="shared" si="144"/>
        <v>2</v>
      </c>
      <c r="AU98" s="152">
        <f t="shared" si="145"/>
        <v>1</v>
      </c>
      <c r="AV98" s="149">
        <f t="shared" si="146"/>
        <v>-8</v>
      </c>
      <c r="AW98" s="149">
        <f t="shared" si="147"/>
        <v>7</v>
      </c>
      <c r="AX98" s="149">
        <f t="shared" si="148"/>
        <v>7</v>
      </c>
      <c r="AY98" s="149">
        <f t="shared" si="149"/>
        <v>4</v>
      </c>
      <c r="AZ98" s="149" t="str">
        <f t="shared" si="150"/>
        <v/>
      </c>
      <c r="BA98" s="149" t="str">
        <f t="shared" si="151"/>
        <v/>
      </c>
      <c r="BB98" s="149" t="str">
        <f t="shared" si="152"/>
        <v/>
      </c>
      <c r="BC98" s="150" t="str">
        <f t="shared" si="153"/>
        <v>3 - 1</v>
      </c>
      <c r="BD98" s="151" t="str">
        <f t="shared" si="154"/>
        <v>-8,7,7,4</v>
      </c>
      <c r="BE98" s="153">
        <f>SUMIF(C92:C119,4,AI92:AI119)+SUMIF(D92:D119,4,AJ92:AJ119)</f>
        <v>11</v>
      </c>
      <c r="BF98" s="153">
        <f>IF(BE98&lt;&gt;0,RANK(BE98,BE92:BE107),"")</f>
        <v>3</v>
      </c>
      <c r="BG98" s="154" t="e">
        <f>SUMIF(A92:A99,C98,B92:B99)</f>
        <v>#REF!</v>
      </c>
      <c r="BH98" s="155" t="e">
        <f>SUMIF(A92:A99,D98,B92:B99)</f>
        <v>#REF!</v>
      </c>
      <c r="BI98" s="132" t="e">
        <f>1+#REF!</f>
        <v>#REF!</v>
      </c>
      <c r="BJ98" s="156" t="e">
        <f t="shared" si="155"/>
        <v>#REF!</v>
      </c>
      <c r="BK98" s="168">
        <v>2</v>
      </c>
      <c r="BL98" s="164" t="str">
        <f t="shared" si="117"/>
        <v>3 - 8</v>
      </c>
      <c r="BM98" s="165" t="s">
        <v>87</v>
      </c>
      <c r="BN98" s="166" t="s">
        <v>92</v>
      </c>
      <c r="BO98" s="167">
        <v>14</v>
      </c>
      <c r="BP98" s="341" t="s">
        <v>88</v>
      </c>
      <c r="BQ98" s="343" t="s">
        <v>1</v>
      </c>
      <c r="BR98" s="343"/>
      <c r="BS98" s="343"/>
      <c r="BT98" s="344"/>
      <c r="BU98" s="347" t="s">
        <v>89</v>
      </c>
      <c r="BV98" s="348"/>
      <c r="BW98" s="334">
        <v>1</v>
      </c>
      <c r="BX98" s="334"/>
      <c r="BY98" s="334"/>
      <c r="BZ98" s="333">
        <v>2</v>
      </c>
      <c r="CA98" s="334"/>
      <c r="CB98" s="318"/>
      <c r="CC98" s="334">
        <v>3</v>
      </c>
      <c r="CD98" s="334"/>
      <c r="CE98" s="334"/>
      <c r="CF98" s="333">
        <v>4</v>
      </c>
      <c r="CG98" s="334"/>
      <c r="CH98" s="318"/>
      <c r="CI98" s="334">
        <v>5</v>
      </c>
      <c r="CJ98" s="334"/>
      <c r="CK98" s="334"/>
      <c r="CL98" s="333">
        <v>6</v>
      </c>
      <c r="CM98" s="334"/>
      <c r="CN98" s="318"/>
      <c r="CO98" s="334">
        <v>7</v>
      </c>
      <c r="CP98" s="334"/>
      <c r="CQ98" s="334"/>
      <c r="CR98" s="333">
        <v>8</v>
      </c>
      <c r="CS98" s="334"/>
      <c r="CT98" s="318"/>
      <c r="CU98" s="169"/>
      <c r="CV98" s="333" t="s">
        <v>3</v>
      </c>
      <c r="CW98" s="316" t="s">
        <v>4</v>
      </c>
      <c r="CX98" s="318" t="s">
        <v>5</v>
      </c>
    </row>
    <row r="99" spans="1:102" ht="11.1" customHeight="1" x14ac:dyDescent="0.2">
      <c r="A99" s="139">
        <v>8</v>
      </c>
      <c r="B99" s="140" t="e">
        <f>IF(#REF!="","",VLOOKUP(#REF!,'[1]Посев групп - Д'!B:AM,30,FALSE))</f>
        <v>#REF!</v>
      </c>
      <c r="C99" s="141">
        <v>4</v>
      </c>
      <c r="D99" s="141">
        <v>7</v>
      </c>
      <c r="E99" s="142">
        <v>8</v>
      </c>
      <c r="F99" s="143">
        <v>11</v>
      </c>
      <c r="G99" s="144">
        <v>11</v>
      </c>
      <c r="H99" s="145">
        <v>5</v>
      </c>
      <c r="I99" s="142">
        <v>6</v>
      </c>
      <c r="J99" s="143">
        <v>11</v>
      </c>
      <c r="K99" s="144">
        <v>11</v>
      </c>
      <c r="L99" s="145">
        <v>7</v>
      </c>
      <c r="M99" s="142">
        <v>11</v>
      </c>
      <c r="N99" s="143">
        <v>3</v>
      </c>
      <c r="O99" s="144"/>
      <c r="P99" s="145"/>
      <c r="Q99" s="142"/>
      <c r="R99" s="143"/>
      <c r="S99" s="146">
        <f t="shared" si="118"/>
        <v>0</v>
      </c>
      <c r="T99" s="146">
        <f t="shared" si="119"/>
        <v>1</v>
      </c>
      <c r="U99" s="146">
        <f t="shared" si="120"/>
        <v>1</v>
      </c>
      <c r="V99" s="146">
        <f t="shared" si="121"/>
        <v>0</v>
      </c>
      <c r="W99" s="146">
        <f t="shared" si="122"/>
        <v>0</v>
      </c>
      <c r="X99" s="146">
        <f t="shared" si="123"/>
        <v>1</v>
      </c>
      <c r="Y99" s="146">
        <f t="shared" si="124"/>
        <v>1</v>
      </c>
      <c r="Z99" s="146">
        <f t="shared" si="125"/>
        <v>0</v>
      </c>
      <c r="AA99" s="146">
        <f t="shared" si="126"/>
        <v>1</v>
      </c>
      <c r="AB99" s="146">
        <f t="shared" si="127"/>
        <v>0</v>
      </c>
      <c r="AC99" s="146">
        <f t="shared" si="128"/>
        <v>0</v>
      </c>
      <c r="AD99" s="146">
        <f t="shared" si="129"/>
        <v>0</v>
      </c>
      <c r="AE99" s="146">
        <f t="shared" si="130"/>
        <v>0</v>
      </c>
      <c r="AF99" s="146">
        <f t="shared" si="131"/>
        <v>0</v>
      </c>
      <c r="AG99" s="147">
        <f t="shared" si="132"/>
        <v>3</v>
      </c>
      <c r="AH99" s="147">
        <f t="shared" si="132"/>
        <v>2</v>
      </c>
      <c r="AI99" s="148">
        <f t="shared" si="133"/>
        <v>2</v>
      </c>
      <c r="AJ99" s="148">
        <f t="shared" si="134"/>
        <v>1</v>
      </c>
      <c r="AK99" s="149">
        <f t="shared" si="135"/>
        <v>-8</v>
      </c>
      <c r="AL99" s="149">
        <f t="shared" si="136"/>
        <v>5</v>
      </c>
      <c r="AM99" s="149">
        <f t="shared" si="137"/>
        <v>-6</v>
      </c>
      <c r="AN99" s="149">
        <f t="shared" si="138"/>
        <v>7</v>
      </c>
      <c r="AO99" s="149">
        <f t="shared" si="139"/>
        <v>3</v>
      </c>
      <c r="AP99" s="149" t="str">
        <f t="shared" si="140"/>
        <v/>
      </c>
      <c r="AQ99" s="149" t="str">
        <f t="shared" si="141"/>
        <v/>
      </c>
      <c r="AR99" s="150" t="str">
        <f t="shared" si="142"/>
        <v>3 - 2</v>
      </c>
      <c r="AS99" s="151" t="str">
        <f t="shared" si="143"/>
        <v>-8,5,-6,7,3</v>
      </c>
      <c r="AT99" s="152">
        <f t="shared" si="144"/>
        <v>1</v>
      </c>
      <c r="AU99" s="152">
        <f t="shared" si="145"/>
        <v>2</v>
      </c>
      <c r="AV99" s="149">
        <f t="shared" si="146"/>
        <v>8</v>
      </c>
      <c r="AW99" s="149">
        <f t="shared" si="147"/>
        <v>-5</v>
      </c>
      <c r="AX99" s="149">
        <f t="shared" si="148"/>
        <v>6</v>
      </c>
      <c r="AY99" s="149">
        <f t="shared" si="149"/>
        <v>-7</v>
      </c>
      <c r="AZ99" s="149">
        <f t="shared" si="150"/>
        <v>-3</v>
      </c>
      <c r="BA99" s="149" t="str">
        <f t="shared" si="151"/>
        <v/>
      </c>
      <c r="BB99" s="149" t="str">
        <f t="shared" si="152"/>
        <v/>
      </c>
      <c r="BC99" s="150" t="str">
        <f t="shared" si="153"/>
        <v>2 - 3</v>
      </c>
      <c r="BD99" s="151" t="str">
        <f t="shared" si="154"/>
        <v>8,-5,6,-7,-3</v>
      </c>
      <c r="BE99" s="162"/>
      <c r="BF99" s="163"/>
      <c r="BG99" s="154" t="e">
        <f>SUMIF(A92:A99,C99,B92:B99)</f>
        <v>#REF!</v>
      </c>
      <c r="BH99" s="155" t="e">
        <f>SUMIF(A92:A99,D99,B92:B99)</f>
        <v>#REF!</v>
      </c>
      <c r="BI99" s="132" t="e">
        <f>1+#REF!</f>
        <v>#REF!</v>
      </c>
      <c r="BJ99" s="156" t="e">
        <f t="shared" si="155"/>
        <v>#REF!</v>
      </c>
      <c r="BK99" s="170">
        <v>2</v>
      </c>
      <c r="BL99" s="164" t="str">
        <f t="shared" si="117"/>
        <v>4 - 7</v>
      </c>
      <c r="BM99" s="165" t="s">
        <v>87</v>
      </c>
      <c r="BN99" s="166" t="s">
        <v>92</v>
      </c>
      <c r="BO99" s="167">
        <v>13</v>
      </c>
      <c r="BP99" s="342"/>
      <c r="BQ99" s="345"/>
      <c r="BR99" s="345"/>
      <c r="BS99" s="345"/>
      <c r="BT99" s="346"/>
      <c r="BU99" s="349"/>
      <c r="BV99" s="350"/>
      <c r="BW99" s="336"/>
      <c r="BX99" s="336"/>
      <c r="BY99" s="336"/>
      <c r="BZ99" s="335"/>
      <c r="CA99" s="336"/>
      <c r="CB99" s="337"/>
      <c r="CC99" s="336"/>
      <c r="CD99" s="336"/>
      <c r="CE99" s="336"/>
      <c r="CF99" s="335"/>
      <c r="CG99" s="336"/>
      <c r="CH99" s="337"/>
      <c r="CI99" s="336"/>
      <c r="CJ99" s="336"/>
      <c r="CK99" s="336"/>
      <c r="CL99" s="335"/>
      <c r="CM99" s="336"/>
      <c r="CN99" s="337"/>
      <c r="CO99" s="336"/>
      <c r="CP99" s="336"/>
      <c r="CQ99" s="336"/>
      <c r="CR99" s="335"/>
      <c r="CS99" s="336"/>
      <c r="CT99" s="337"/>
      <c r="CU99" s="199"/>
      <c r="CV99" s="338"/>
      <c r="CW99" s="317"/>
      <c r="CX99" s="319"/>
    </row>
    <row r="100" spans="1:102" ht="11.1" customHeight="1" x14ac:dyDescent="0.2">
      <c r="A100" s="139">
        <v>9</v>
      </c>
      <c r="B100" s="171"/>
      <c r="C100" s="141">
        <v>1</v>
      </c>
      <c r="D100" s="141">
        <v>5</v>
      </c>
      <c r="E100" s="142">
        <v>6</v>
      </c>
      <c r="F100" s="143">
        <v>11</v>
      </c>
      <c r="G100" s="144">
        <v>11</v>
      </c>
      <c r="H100" s="145">
        <v>4</v>
      </c>
      <c r="I100" s="142">
        <v>11</v>
      </c>
      <c r="J100" s="143">
        <v>6</v>
      </c>
      <c r="K100" s="144">
        <v>11</v>
      </c>
      <c r="L100" s="145">
        <v>7</v>
      </c>
      <c r="M100" s="142"/>
      <c r="N100" s="143"/>
      <c r="O100" s="144"/>
      <c r="P100" s="145"/>
      <c r="Q100" s="142"/>
      <c r="R100" s="143"/>
      <c r="S100" s="146">
        <f t="shared" si="118"/>
        <v>0</v>
      </c>
      <c r="T100" s="146">
        <f t="shared" si="119"/>
        <v>1</v>
      </c>
      <c r="U100" s="146">
        <f t="shared" si="120"/>
        <v>1</v>
      </c>
      <c r="V100" s="146">
        <f t="shared" si="121"/>
        <v>0</v>
      </c>
      <c r="W100" s="146">
        <f t="shared" si="122"/>
        <v>1</v>
      </c>
      <c r="X100" s="146">
        <f t="shared" si="123"/>
        <v>0</v>
      </c>
      <c r="Y100" s="146">
        <f t="shared" si="124"/>
        <v>1</v>
      </c>
      <c r="Z100" s="146">
        <f t="shared" si="125"/>
        <v>0</v>
      </c>
      <c r="AA100" s="146">
        <f t="shared" si="126"/>
        <v>0</v>
      </c>
      <c r="AB100" s="146">
        <f t="shared" si="127"/>
        <v>0</v>
      </c>
      <c r="AC100" s="146">
        <f t="shared" si="128"/>
        <v>0</v>
      </c>
      <c r="AD100" s="146">
        <f t="shared" si="129"/>
        <v>0</v>
      </c>
      <c r="AE100" s="146">
        <f t="shared" si="130"/>
        <v>0</v>
      </c>
      <c r="AF100" s="146">
        <f t="shared" si="131"/>
        <v>0</v>
      </c>
      <c r="AG100" s="147">
        <f t="shared" si="132"/>
        <v>3</v>
      </c>
      <c r="AH100" s="147">
        <f t="shared" si="132"/>
        <v>1</v>
      </c>
      <c r="AI100" s="148">
        <f t="shared" si="133"/>
        <v>2</v>
      </c>
      <c r="AJ100" s="148">
        <f t="shared" si="134"/>
        <v>1</v>
      </c>
      <c r="AK100" s="149">
        <f t="shared" si="135"/>
        <v>-6</v>
      </c>
      <c r="AL100" s="149">
        <f t="shared" si="136"/>
        <v>4</v>
      </c>
      <c r="AM100" s="149">
        <f t="shared" si="137"/>
        <v>6</v>
      </c>
      <c r="AN100" s="149">
        <f t="shared" si="138"/>
        <v>7</v>
      </c>
      <c r="AO100" s="149" t="str">
        <f t="shared" si="139"/>
        <v/>
      </c>
      <c r="AP100" s="149" t="str">
        <f t="shared" si="140"/>
        <v/>
      </c>
      <c r="AQ100" s="149" t="str">
        <f t="shared" si="141"/>
        <v/>
      </c>
      <c r="AR100" s="150" t="str">
        <f t="shared" si="142"/>
        <v>3 - 1</v>
      </c>
      <c r="AS100" s="151" t="str">
        <f t="shared" si="143"/>
        <v>-6,4,6,7</v>
      </c>
      <c r="AT100" s="152">
        <f t="shared" si="144"/>
        <v>1</v>
      </c>
      <c r="AU100" s="152">
        <f t="shared" si="145"/>
        <v>2</v>
      </c>
      <c r="AV100" s="149">
        <f t="shared" si="146"/>
        <v>6</v>
      </c>
      <c r="AW100" s="149">
        <f t="shared" si="147"/>
        <v>-4</v>
      </c>
      <c r="AX100" s="149">
        <f t="shared" si="148"/>
        <v>-6</v>
      </c>
      <c r="AY100" s="149">
        <f t="shared" si="149"/>
        <v>-7</v>
      </c>
      <c r="AZ100" s="149" t="str">
        <f t="shared" si="150"/>
        <v/>
      </c>
      <c r="BA100" s="149" t="str">
        <f t="shared" si="151"/>
        <v/>
      </c>
      <c r="BB100" s="149" t="str">
        <f t="shared" si="152"/>
        <v/>
      </c>
      <c r="BC100" s="150" t="str">
        <f t="shared" si="153"/>
        <v>1 - 3</v>
      </c>
      <c r="BD100" s="151" t="str">
        <f t="shared" si="154"/>
        <v>6,-4,-6,-7</v>
      </c>
      <c r="BE100" s="153">
        <f>SUMIF(C92:C119,5,AI92:AI119)+SUMIF(D92:D119,5,AJ92:AJ119)</f>
        <v>9</v>
      </c>
      <c r="BF100" s="153">
        <f>IF(BE100&lt;&gt;0,RANK(BE100,BE92:BE107),"")</f>
        <v>7</v>
      </c>
      <c r="BG100" s="154" t="e">
        <f>SUMIF(A92:A99,C100,B92:B99)</f>
        <v>#REF!</v>
      </c>
      <c r="BH100" s="155" t="e">
        <f>SUMIF(A92:A99,D100,B92:B99)</f>
        <v>#REF!</v>
      </c>
      <c r="BI100" s="132" t="e">
        <f>1+#REF!</f>
        <v>#REF!</v>
      </c>
      <c r="BJ100" s="156" t="e">
        <f t="shared" si="155"/>
        <v>#REF!</v>
      </c>
      <c r="BK100" s="170">
        <v>3</v>
      </c>
      <c r="BL100" s="158" t="str">
        <f t="shared" si="117"/>
        <v>1 - 5</v>
      </c>
      <c r="BM100" s="159" t="s">
        <v>87</v>
      </c>
      <c r="BN100" s="160" t="s">
        <v>93</v>
      </c>
      <c r="BO100" s="161">
        <v>1</v>
      </c>
      <c r="BP100" s="320">
        <v>1</v>
      </c>
      <c r="BQ100" s="322" t="e">
        <f>B92</f>
        <v>#REF!</v>
      </c>
      <c r="BR100" s="370" t="s">
        <v>103</v>
      </c>
      <c r="BS100" s="371"/>
      <c r="BT100" s="372"/>
      <c r="BU100" s="197" t="e">
        <f>IF(BQ100=0,0,VLOOKUP(BQ100,[1]Список!$A:P,7,FALSE))</f>
        <v>#REF!</v>
      </c>
      <c r="BV100" s="327" t="e">
        <f>IF(BQ100=0,0,VLOOKUP(BQ100,[1]Список!$A:$P,6,FALSE))</f>
        <v>#REF!</v>
      </c>
      <c r="BW100" s="328"/>
      <c r="BX100" s="329"/>
      <c r="BY100" s="329"/>
      <c r="BZ100" s="198"/>
      <c r="CA100" s="173">
        <f>IF(AG112&lt;AH112,AI112,IF(AH112&lt;AG112,AI112," "))</f>
        <v>2</v>
      </c>
      <c r="CB100" s="192"/>
      <c r="CC100" s="179"/>
      <c r="CD100" s="173">
        <f>IF(AG108&lt;AH108,AI108,IF(AH108&lt;AG108,AI108," "))</f>
        <v>2</v>
      </c>
      <c r="CE100" s="179"/>
      <c r="CF100" s="191"/>
      <c r="CG100" s="173">
        <f>IF(AG116&lt;AH116,AI116,IF(AH116&lt;AG116,AI116," "))</f>
        <v>2</v>
      </c>
      <c r="CH100" s="192"/>
      <c r="CI100" s="179"/>
      <c r="CJ100" s="173">
        <f>IF(AG100&lt;AH100,AI100,IF(AH100&lt;AG100,AI100," "))</f>
        <v>2</v>
      </c>
      <c r="CK100" s="179"/>
      <c r="CL100" s="191"/>
      <c r="CM100" s="173">
        <f>IF(AG97&lt;AH97,AI97,IF(AH97&lt;AG97,AI97," "))</f>
        <v>2</v>
      </c>
      <c r="CN100" s="192"/>
      <c r="CO100" s="179"/>
      <c r="CP100" s="173">
        <f>IF(AG94&lt;AH94,AI94,IF(AH94&lt;AG94,AI94," "))</f>
        <v>2</v>
      </c>
      <c r="CQ100" s="179"/>
      <c r="CR100" s="191"/>
      <c r="CS100" s="173">
        <f>IF(AG104&lt;AH104,AI104,IF(AH104&lt;AG104,AI104," "))</f>
        <v>2</v>
      </c>
      <c r="CT100" s="192"/>
      <c r="CU100" s="193"/>
      <c r="CV100" s="330">
        <f>BE92</f>
        <v>14</v>
      </c>
      <c r="CW100" s="331"/>
      <c r="CX100" s="332">
        <v>9</v>
      </c>
    </row>
    <row r="101" spans="1:102" ht="11.1" customHeight="1" x14ac:dyDescent="0.2">
      <c r="A101" s="139">
        <v>10</v>
      </c>
      <c r="B101" s="172"/>
      <c r="C101" s="141">
        <v>2</v>
      </c>
      <c r="D101" s="141">
        <v>8</v>
      </c>
      <c r="E101" s="142">
        <v>11</v>
      </c>
      <c r="F101" s="143">
        <v>6</v>
      </c>
      <c r="G101" s="144">
        <v>11</v>
      </c>
      <c r="H101" s="145">
        <v>6</v>
      </c>
      <c r="I101" s="142">
        <v>11</v>
      </c>
      <c r="J101" s="143">
        <v>6</v>
      </c>
      <c r="K101" s="144"/>
      <c r="L101" s="145"/>
      <c r="M101" s="142"/>
      <c r="N101" s="143"/>
      <c r="O101" s="144"/>
      <c r="P101" s="145"/>
      <c r="Q101" s="142"/>
      <c r="R101" s="143"/>
      <c r="S101" s="146">
        <f t="shared" si="118"/>
        <v>1</v>
      </c>
      <c r="T101" s="146">
        <f t="shared" si="119"/>
        <v>0</v>
      </c>
      <c r="U101" s="146">
        <f t="shared" si="120"/>
        <v>1</v>
      </c>
      <c r="V101" s="146">
        <f t="shared" si="121"/>
        <v>0</v>
      </c>
      <c r="W101" s="146">
        <f t="shared" si="122"/>
        <v>1</v>
      </c>
      <c r="X101" s="146">
        <f t="shared" si="123"/>
        <v>0</v>
      </c>
      <c r="Y101" s="146">
        <f t="shared" si="124"/>
        <v>0</v>
      </c>
      <c r="Z101" s="146">
        <f t="shared" si="125"/>
        <v>0</v>
      </c>
      <c r="AA101" s="146">
        <f t="shared" si="126"/>
        <v>0</v>
      </c>
      <c r="AB101" s="146">
        <f t="shared" si="127"/>
        <v>0</v>
      </c>
      <c r="AC101" s="146">
        <f t="shared" si="128"/>
        <v>0</v>
      </c>
      <c r="AD101" s="146">
        <f t="shared" si="129"/>
        <v>0</v>
      </c>
      <c r="AE101" s="146">
        <f t="shared" si="130"/>
        <v>0</v>
      </c>
      <c r="AF101" s="146">
        <f t="shared" si="131"/>
        <v>0</v>
      </c>
      <c r="AG101" s="147">
        <f t="shared" si="132"/>
        <v>3</v>
      </c>
      <c r="AH101" s="147">
        <f t="shared" si="132"/>
        <v>0</v>
      </c>
      <c r="AI101" s="148">
        <f t="shared" si="133"/>
        <v>2</v>
      </c>
      <c r="AJ101" s="148">
        <f t="shared" si="134"/>
        <v>1</v>
      </c>
      <c r="AK101" s="149">
        <f t="shared" si="135"/>
        <v>6</v>
      </c>
      <c r="AL101" s="149">
        <f t="shared" si="136"/>
        <v>6</v>
      </c>
      <c r="AM101" s="149">
        <f t="shared" si="137"/>
        <v>6</v>
      </c>
      <c r="AN101" s="149" t="str">
        <f t="shared" si="138"/>
        <v/>
      </c>
      <c r="AO101" s="149" t="str">
        <f t="shared" si="139"/>
        <v/>
      </c>
      <c r="AP101" s="149" t="str">
        <f t="shared" si="140"/>
        <v/>
      </c>
      <c r="AQ101" s="149" t="str">
        <f t="shared" si="141"/>
        <v/>
      </c>
      <c r="AR101" s="150" t="str">
        <f t="shared" si="142"/>
        <v>3 - 0</v>
      </c>
      <c r="AS101" s="151" t="str">
        <f t="shared" si="143"/>
        <v>6,6,6</v>
      </c>
      <c r="AT101" s="152">
        <f t="shared" si="144"/>
        <v>1</v>
      </c>
      <c r="AU101" s="152">
        <f t="shared" si="145"/>
        <v>2</v>
      </c>
      <c r="AV101" s="149">
        <f t="shared" si="146"/>
        <v>-6</v>
      </c>
      <c r="AW101" s="149">
        <f t="shared" si="147"/>
        <v>-6</v>
      </c>
      <c r="AX101" s="149">
        <f t="shared" si="148"/>
        <v>-6</v>
      </c>
      <c r="AY101" s="149" t="str">
        <f t="shared" si="149"/>
        <v/>
      </c>
      <c r="AZ101" s="149" t="str">
        <f t="shared" si="150"/>
        <v/>
      </c>
      <c r="BA101" s="149" t="str">
        <f t="shared" si="151"/>
        <v/>
      </c>
      <c r="BB101" s="149" t="str">
        <f t="shared" si="152"/>
        <v/>
      </c>
      <c r="BC101" s="150" t="str">
        <f t="shared" si="153"/>
        <v>0 - 3</v>
      </c>
      <c r="BD101" s="151" t="str">
        <f t="shared" si="154"/>
        <v>-6,-6,-6</v>
      </c>
      <c r="BE101" s="162"/>
      <c r="BF101" s="163"/>
      <c r="BG101" s="154" t="e">
        <f>SUMIF(A92:A99,C101,B92:B99)</f>
        <v>#REF!</v>
      </c>
      <c r="BH101" s="155" t="e">
        <f>SUMIF(A92:A99,D101,B92:B99)</f>
        <v>#REF!</v>
      </c>
      <c r="BI101" s="132" t="e">
        <f>1+#REF!</f>
        <v>#REF!</v>
      </c>
      <c r="BJ101" s="156" t="e">
        <f t="shared" si="155"/>
        <v>#REF!</v>
      </c>
      <c r="BK101" s="170">
        <v>3</v>
      </c>
      <c r="BL101" s="158" t="str">
        <f t="shared" si="117"/>
        <v>2 - 8</v>
      </c>
      <c r="BM101" s="159" t="s">
        <v>87</v>
      </c>
      <c r="BN101" s="160" t="s">
        <v>93</v>
      </c>
      <c r="BO101" s="161">
        <v>2</v>
      </c>
      <c r="BP101" s="321"/>
      <c r="BQ101" s="323"/>
      <c r="BR101" s="357" t="s">
        <v>158</v>
      </c>
      <c r="BS101" s="358"/>
      <c r="BT101" s="359"/>
      <c r="BU101" s="197" t="e">
        <f>IF(BQ100=0,0,VLOOKUP(BQ100,[1]Список!$A:P,8,FALSE))</f>
        <v>#REF!</v>
      </c>
      <c r="BV101" s="327"/>
      <c r="BW101" s="328"/>
      <c r="BX101" s="329"/>
      <c r="BY101" s="329"/>
      <c r="BZ101" s="364" t="str">
        <f>IF(AI112&lt;AJ112,AR112,IF(AJ112&lt;AI112,AS112," "))</f>
        <v>6,-10,9,3</v>
      </c>
      <c r="CA101" s="363"/>
      <c r="CB101" s="365"/>
      <c r="CC101" s="363" t="str">
        <f>IF(AI108&lt;AJ108,AR108,IF(AJ108&lt;AI108,AS108," "))</f>
        <v>5,4,9</v>
      </c>
      <c r="CD101" s="363"/>
      <c r="CE101" s="363"/>
      <c r="CF101" s="364" t="str">
        <f>IF(AI116&lt;AJ116,AR116,IF(AJ116&lt;AI116,AS116," "))</f>
        <v>7,7,7</v>
      </c>
      <c r="CG101" s="363"/>
      <c r="CH101" s="365"/>
      <c r="CI101" s="363" t="str">
        <f>IF(AI100&lt;AJ100,AR100,IF(AJ100&lt;AI100,AS100," "))</f>
        <v>-6,4,6,7</v>
      </c>
      <c r="CJ101" s="363"/>
      <c r="CK101" s="363"/>
      <c r="CL101" s="364" t="str">
        <f>IF(AI97&lt;AJ97,AR97,IF(AJ97&lt;AI97,AS97," "))</f>
        <v>8,3,7</v>
      </c>
      <c r="CM101" s="363"/>
      <c r="CN101" s="365"/>
      <c r="CO101" s="363" t="str">
        <f>IF(AI94&lt;AJ94,AR94,IF(AJ94&lt;AI94,AS94," "))</f>
        <v>7,6,5</v>
      </c>
      <c r="CP101" s="363"/>
      <c r="CQ101" s="363"/>
      <c r="CR101" s="364" t="str">
        <f>IF(AI104&lt;AJ104,AR104,IF(AJ104&lt;AI104,AS104," "))</f>
        <v>10,-8,-10,4,6</v>
      </c>
      <c r="CS101" s="363"/>
      <c r="CT101" s="365"/>
      <c r="CU101" s="194"/>
      <c r="CV101" s="330"/>
      <c r="CW101" s="331"/>
      <c r="CX101" s="332"/>
    </row>
    <row r="102" spans="1:102" ht="11.1" customHeight="1" x14ac:dyDescent="0.2">
      <c r="A102" s="139">
        <v>11</v>
      </c>
      <c r="B102" s="171"/>
      <c r="C102" s="141">
        <v>4</v>
      </c>
      <c r="D102" s="141">
        <v>6</v>
      </c>
      <c r="E102" s="142">
        <v>6</v>
      </c>
      <c r="F102" s="143">
        <v>11</v>
      </c>
      <c r="G102" s="144">
        <v>11</v>
      </c>
      <c r="H102" s="145">
        <v>7</v>
      </c>
      <c r="I102" s="142">
        <v>11</v>
      </c>
      <c r="J102" s="143">
        <v>4</v>
      </c>
      <c r="K102" s="144">
        <v>5</v>
      </c>
      <c r="L102" s="145">
        <v>11</v>
      </c>
      <c r="M102" s="142">
        <v>11</v>
      </c>
      <c r="N102" s="143">
        <v>5</v>
      </c>
      <c r="O102" s="144"/>
      <c r="P102" s="145"/>
      <c r="Q102" s="142"/>
      <c r="R102" s="143"/>
      <c r="S102" s="146">
        <f t="shared" si="118"/>
        <v>0</v>
      </c>
      <c r="T102" s="146">
        <f t="shared" si="119"/>
        <v>1</v>
      </c>
      <c r="U102" s="146">
        <f t="shared" si="120"/>
        <v>1</v>
      </c>
      <c r="V102" s="146">
        <f t="shared" si="121"/>
        <v>0</v>
      </c>
      <c r="W102" s="146">
        <f t="shared" si="122"/>
        <v>1</v>
      </c>
      <c r="X102" s="146">
        <f t="shared" si="123"/>
        <v>0</v>
      </c>
      <c r="Y102" s="146">
        <f t="shared" si="124"/>
        <v>0</v>
      </c>
      <c r="Z102" s="146">
        <f t="shared" si="125"/>
        <v>1</v>
      </c>
      <c r="AA102" s="146">
        <f t="shared" si="126"/>
        <v>1</v>
      </c>
      <c r="AB102" s="146">
        <f t="shared" si="127"/>
        <v>0</v>
      </c>
      <c r="AC102" s="146">
        <f t="shared" si="128"/>
        <v>0</v>
      </c>
      <c r="AD102" s="146">
        <f t="shared" si="129"/>
        <v>0</v>
      </c>
      <c r="AE102" s="146">
        <f t="shared" si="130"/>
        <v>0</v>
      </c>
      <c r="AF102" s="146">
        <f t="shared" si="131"/>
        <v>0</v>
      </c>
      <c r="AG102" s="147">
        <f t="shared" si="132"/>
        <v>3</v>
      </c>
      <c r="AH102" s="147">
        <f t="shared" si="132"/>
        <v>2</v>
      </c>
      <c r="AI102" s="148">
        <f t="shared" si="133"/>
        <v>2</v>
      </c>
      <c r="AJ102" s="148">
        <f t="shared" si="134"/>
        <v>1</v>
      </c>
      <c r="AK102" s="149">
        <f t="shared" si="135"/>
        <v>-6</v>
      </c>
      <c r="AL102" s="149">
        <f t="shared" si="136"/>
        <v>7</v>
      </c>
      <c r="AM102" s="149">
        <f t="shared" si="137"/>
        <v>4</v>
      </c>
      <c r="AN102" s="149">
        <f t="shared" si="138"/>
        <v>-5</v>
      </c>
      <c r="AO102" s="149">
        <f t="shared" si="139"/>
        <v>5</v>
      </c>
      <c r="AP102" s="149" t="str">
        <f t="shared" si="140"/>
        <v/>
      </c>
      <c r="AQ102" s="149" t="str">
        <f t="shared" si="141"/>
        <v/>
      </c>
      <c r="AR102" s="150" t="str">
        <f t="shared" si="142"/>
        <v>3 - 2</v>
      </c>
      <c r="AS102" s="151" t="str">
        <f t="shared" si="143"/>
        <v>-6,7,4,-5,5</v>
      </c>
      <c r="AT102" s="152">
        <f t="shared" si="144"/>
        <v>1</v>
      </c>
      <c r="AU102" s="152">
        <f t="shared" si="145"/>
        <v>2</v>
      </c>
      <c r="AV102" s="149">
        <f t="shared" si="146"/>
        <v>6</v>
      </c>
      <c r="AW102" s="149">
        <f t="shared" si="147"/>
        <v>-7</v>
      </c>
      <c r="AX102" s="149">
        <f t="shared" si="148"/>
        <v>-4</v>
      </c>
      <c r="AY102" s="149">
        <f t="shared" si="149"/>
        <v>5</v>
      </c>
      <c r="AZ102" s="149">
        <f t="shared" si="150"/>
        <v>-5</v>
      </c>
      <c r="BA102" s="149" t="str">
        <f t="shared" si="151"/>
        <v/>
      </c>
      <c r="BB102" s="149" t="str">
        <f t="shared" si="152"/>
        <v/>
      </c>
      <c r="BC102" s="150" t="str">
        <f t="shared" si="153"/>
        <v>2 - 3</v>
      </c>
      <c r="BD102" s="151" t="str">
        <f t="shared" si="154"/>
        <v>6,-7,-4,5,-5</v>
      </c>
      <c r="BE102" s="153">
        <f>SUMIF(C92:C119,6,AI92:AI119)+SUMIF(D92:D119,6,AJ92:AJ119)</f>
        <v>10</v>
      </c>
      <c r="BF102" s="153">
        <f>IF(BE102&lt;&gt;0,RANK(BE102,BE92:BE107),"")</f>
        <v>4</v>
      </c>
      <c r="BG102" s="154" t="e">
        <f>SUMIF(A92:A99,C102,B92:B99)</f>
        <v>#REF!</v>
      </c>
      <c r="BH102" s="155" t="e">
        <f>SUMIF(A92:A99,D102,B92:B99)</f>
        <v>#REF!</v>
      </c>
      <c r="BI102" s="132" t="e">
        <f>1+#REF!</f>
        <v>#REF!</v>
      </c>
      <c r="BJ102" s="156" t="e">
        <f t="shared" si="155"/>
        <v>#REF!</v>
      </c>
      <c r="BK102" s="170">
        <v>3</v>
      </c>
      <c r="BL102" s="158" t="str">
        <f t="shared" si="117"/>
        <v>4 - 6</v>
      </c>
      <c r="BM102" s="159" t="s">
        <v>87</v>
      </c>
      <c r="BN102" s="160" t="s">
        <v>93</v>
      </c>
      <c r="BO102" s="161">
        <v>3</v>
      </c>
      <c r="BP102" s="366">
        <v>2</v>
      </c>
      <c r="BQ102" s="368" t="e">
        <f>B93</f>
        <v>#REF!</v>
      </c>
      <c r="BR102" s="370" t="s">
        <v>107</v>
      </c>
      <c r="BS102" s="371"/>
      <c r="BT102" s="372"/>
      <c r="BU102" s="201" t="e">
        <f>IF(BQ102=0,0,VLOOKUP(BQ102,[1]Список!$A:P,7,FALSE))</f>
        <v>#REF!</v>
      </c>
      <c r="BV102" s="373" t="e">
        <f>IF(BQ102=0,0,VLOOKUP(BQ102,[1]Список!$A:$P,6,FALSE))</f>
        <v>#REF!</v>
      </c>
      <c r="BW102" s="202"/>
      <c r="BX102" s="203">
        <f>IF(AG112&lt;AH112,AT112,IF(AH112&lt;AG112,AT112," "))</f>
        <v>1</v>
      </c>
      <c r="BY102" s="204"/>
      <c r="BZ102" s="375"/>
      <c r="CA102" s="376"/>
      <c r="CB102" s="377"/>
      <c r="CC102" s="204"/>
      <c r="CD102" s="203">
        <f>IF(AG117&lt;AH117,AI117,IF(AH117&lt;AG117,AI117," "))</f>
        <v>2</v>
      </c>
      <c r="CE102" s="204"/>
      <c r="CF102" s="205"/>
      <c r="CG102" s="203">
        <f>IF(AG109&lt;AH109,AI109,IF(AH109&lt;AG109,AI109," "))</f>
        <v>2</v>
      </c>
      <c r="CH102" s="206"/>
      <c r="CI102" s="204"/>
      <c r="CJ102" s="203">
        <f>IF(AG96&lt;AH96,AI96,IF(AH96&lt;AG96,AI96," "))</f>
        <v>2</v>
      </c>
      <c r="CK102" s="204"/>
      <c r="CL102" s="205"/>
      <c r="CM102" s="203">
        <f>IF(AG92&lt;AH92,AI92,IF(AH92&lt;AG92,AI92," "))</f>
        <v>1</v>
      </c>
      <c r="CN102" s="206"/>
      <c r="CO102" s="204"/>
      <c r="CP102" s="203">
        <f>IF(AG106&lt;AH106,AI106,IF(AH106&lt;AG106,AI106," "))</f>
        <v>2</v>
      </c>
      <c r="CQ102" s="204"/>
      <c r="CR102" s="205"/>
      <c r="CS102" s="203">
        <f>IF(AG101&lt;AH101,AI101,IF(AH101&lt;AG101,AI101," "))</f>
        <v>2</v>
      </c>
      <c r="CT102" s="206"/>
      <c r="CU102" s="207"/>
      <c r="CV102" s="351">
        <f>BE94</f>
        <v>12</v>
      </c>
      <c r="CW102" s="353"/>
      <c r="CX102" s="355">
        <v>10</v>
      </c>
    </row>
    <row r="103" spans="1:102" ht="11.1" customHeight="1" x14ac:dyDescent="0.2">
      <c r="A103" s="139">
        <v>12</v>
      </c>
      <c r="C103" s="141">
        <v>3</v>
      </c>
      <c r="D103" s="141">
        <v>7</v>
      </c>
      <c r="E103" s="142">
        <v>11</v>
      </c>
      <c r="F103" s="143">
        <v>8</v>
      </c>
      <c r="G103" s="144">
        <v>3</v>
      </c>
      <c r="H103" s="145">
        <v>11</v>
      </c>
      <c r="I103" s="142">
        <v>9</v>
      </c>
      <c r="J103" s="143">
        <v>11</v>
      </c>
      <c r="K103" s="144">
        <v>6</v>
      </c>
      <c r="L103" s="145">
        <v>11</v>
      </c>
      <c r="M103" s="142"/>
      <c r="N103" s="143"/>
      <c r="O103" s="144"/>
      <c r="P103" s="145"/>
      <c r="Q103" s="142"/>
      <c r="R103" s="143"/>
      <c r="S103" s="146">
        <f t="shared" si="118"/>
        <v>1</v>
      </c>
      <c r="T103" s="146">
        <f t="shared" si="119"/>
        <v>0</v>
      </c>
      <c r="U103" s="146">
        <f t="shared" si="120"/>
        <v>0</v>
      </c>
      <c r="V103" s="146">
        <f t="shared" si="121"/>
        <v>1</v>
      </c>
      <c r="W103" s="146">
        <f t="shared" si="122"/>
        <v>0</v>
      </c>
      <c r="X103" s="146">
        <f t="shared" si="123"/>
        <v>1</v>
      </c>
      <c r="Y103" s="146">
        <f t="shared" si="124"/>
        <v>0</v>
      </c>
      <c r="Z103" s="146">
        <f t="shared" si="125"/>
        <v>1</v>
      </c>
      <c r="AA103" s="146">
        <f t="shared" si="126"/>
        <v>0</v>
      </c>
      <c r="AB103" s="146">
        <f t="shared" si="127"/>
        <v>0</v>
      </c>
      <c r="AC103" s="146">
        <f t="shared" si="128"/>
        <v>0</v>
      </c>
      <c r="AD103" s="146">
        <f t="shared" si="129"/>
        <v>0</v>
      </c>
      <c r="AE103" s="146">
        <f t="shared" si="130"/>
        <v>0</v>
      </c>
      <c r="AF103" s="146">
        <f t="shared" si="131"/>
        <v>0</v>
      </c>
      <c r="AG103" s="147">
        <f t="shared" si="132"/>
        <v>1</v>
      </c>
      <c r="AH103" s="147">
        <f t="shared" si="132"/>
        <v>3</v>
      </c>
      <c r="AI103" s="148">
        <f t="shared" si="133"/>
        <v>1</v>
      </c>
      <c r="AJ103" s="148">
        <f t="shared" si="134"/>
        <v>2</v>
      </c>
      <c r="AK103" s="149">
        <f t="shared" si="135"/>
        <v>8</v>
      </c>
      <c r="AL103" s="149">
        <f t="shared" si="136"/>
        <v>-3</v>
      </c>
      <c r="AM103" s="149">
        <f t="shared" si="137"/>
        <v>-9</v>
      </c>
      <c r="AN103" s="149">
        <f t="shared" si="138"/>
        <v>-6</v>
      </c>
      <c r="AO103" s="149" t="str">
        <f t="shared" si="139"/>
        <v/>
      </c>
      <c r="AP103" s="149" t="str">
        <f t="shared" si="140"/>
        <v/>
      </c>
      <c r="AQ103" s="149" t="str">
        <f t="shared" si="141"/>
        <v/>
      </c>
      <c r="AR103" s="150" t="str">
        <f t="shared" si="142"/>
        <v>1 - 3</v>
      </c>
      <c r="AS103" s="151" t="str">
        <f t="shared" si="143"/>
        <v>8,-3,-9,-6</v>
      </c>
      <c r="AT103" s="152">
        <f t="shared" si="144"/>
        <v>2</v>
      </c>
      <c r="AU103" s="152">
        <f t="shared" si="145"/>
        <v>1</v>
      </c>
      <c r="AV103" s="149">
        <f t="shared" si="146"/>
        <v>-8</v>
      </c>
      <c r="AW103" s="149">
        <f t="shared" si="147"/>
        <v>3</v>
      </c>
      <c r="AX103" s="149">
        <f t="shared" si="148"/>
        <v>9</v>
      </c>
      <c r="AY103" s="149">
        <f t="shared" si="149"/>
        <v>6</v>
      </c>
      <c r="AZ103" s="149" t="str">
        <f t="shared" si="150"/>
        <v/>
      </c>
      <c r="BA103" s="149" t="str">
        <f t="shared" si="151"/>
        <v/>
      </c>
      <c r="BB103" s="149" t="str">
        <f t="shared" si="152"/>
        <v/>
      </c>
      <c r="BC103" s="150" t="str">
        <f t="shared" si="153"/>
        <v>3 - 1</v>
      </c>
      <c r="BD103" s="151" t="str">
        <f t="shared" si="154"/>
        <v>-8,3,9,6</v>
      </c>
      <c r="BE103" s="162"/>
      <c r="BF103" s="163"/>
      <c r="BG103" s="154" t="e">
        <f>SUMIF(A92:A99,C103,B92:B99)</f>
        <v>#REF!</v>
      </c>
      <c r="BH103" s="155" t="e">
        <f>SUMIF(A92:A99,D103,B92:B99)</f>
        <v>#REF!</v>
      </c>
      <c r="BI103" s="132" t="e">
        <f>1+#REF!</f>
        <v>#REF!</v>
      </c>
      <c r="BJ103" s="156" t="e">
        <f t="shared" si="155"/>
        <v>#REF!</v>
      </c>
      <c r="BK103" s="170">
        <v>3</v>
      </c>
      <c r="BL103" s="158" t="str">
        <f t="shared" si="117"/>
        <v>3 - 7</v>
      </c>
      <c r="BM103" s="159" t="s">
        <v>87</v>
      </c>
      <c r="BN103" s="160" t="s">
        <v>93</v>
      </c>
      <c r="BO103" s="161">
        <v>4</v>
      </c>
      <c r="BP103" s="367"/>
      <c r="BQ103" s="369"/>
      <c r="BR103" s="357" t="s">
        <v>155</v>
      </c>
      <c r="BS103" s="358"/>
      <c r="BT103" s="359"/>
      <c r="BU103" s="180" t="e">
        <f>IF(BQ102=0,0,VLOOKUP(BQ102,[1]Список!$A:P,8,FALSE))</f>
        <v>#REF!</v>
      </c>
      <c r="BV103" s="374"/>
      <c r="BW103" s="360" t="str">
        <f>IF(AI112&gt;AJ112,BC112,IF(AJ112&gt;AI112,BD112," "))</f>
        <v>1 - 3</v>
      </c>
      <c r="BX103" s="360"/>
      <c r="BY103" s="360"/>
      <c r="BZ103" s="378"/>
      <c r="CA103" s="379"/>
      <c r="CB103" s="380"/>
      <c r="CC103" s="360" t="str">
        <f>IF(AI117&lt;AJ117,AR117,IF(AJ117&lt;AI117,AS117," "))</f>
        <v>-8,6,8,5</v>
      </c>
      <c r="CD103" s="360"/>
      <c r="CE103" s="360"/>
      <c r="CF103" s="361" t="str">
        <f>IF(AI109&lt;AJ109,AR109,IF(AJ109&lt;AI109,AS109," "))</f>
        <v>2,-9,7,9</v>
      </c>
      <c r="CG103" s="360"/>
      <c r="CH103" s="362"/>
      <c r="CI103" s="360" t="str">
        <f>IF(AI96&lt;AJ96,AR96,IF(AJ96&lt;AI96,AS96," "))</f>
        <v>4,4,4</v>
      </c>
      <c r="CJ103" s="360"/>
      <c r="CK103" s="360"/>
      <c r="CL103" s="361" t="str">
        <f>IF(AI92&lt;AJ92,AR92,IF(AJ92&lt;AI92,AS92," "))</f>
        <v>2 - 3</v>
      </c>
      <c r="CM103" s="360"/>
      <c r="CN103" s="362"/>
      <c r="CO103" s="360" t="str">
        <f>IF(AI106&lt;AJ106,AR106,IF(AJ106&lt;AI106,AS106," "))</f>
        <v>6,5,6</v>
      </c>
      <c r="CP103" s="360"/>
      <c r="CQ103" s="360"/>
      <c r="CR103" s="361" t="str">
        <f>IF(AI101&lt;AJ101,AR101,IF(AJ101&lt;AI101,AS101," "))</f>
        <v>6,6,6</v>
      </c>
      <c r="CS103" s="360"/>
      <c r="CT103" s="362"/>
      <c r="CU103" s="195"/>
      <c r="CV103" s="352"/>
      <c r="CW103" s="354"/>
      <c r="CX103" s="356"/>
    </row>
    <row r="104" spans="1:102" ht="11.1" customHeight="1" x14ac:dyDescent="0.2">
      <c r="A104" s="139">
        <v>13</v>
      </c>
      <c r="C104" s="141">
        <v>1</v>
      </c>
      <c r="D104" s="141">
        <v>8</v>
      </c>
      <c r="E104" s="142">
        <v>12</v>
      </c>
      <c r="F104" s="143">
        <v>10</v>
      </c>
      <c r="G104" s="144">
        <v>8</v>
      </c>
      <c r="H104" s="145">
        <v>11</v>
      </c>
      <c r="I104" s="142">
        <v>10</v>
      </c>
      <c r="J104" s="143">
        <v>12</v>
      </c>
      <c r="K104" s="144">
        <v>11</v>
      </c>
      <c r="L104" s="145">
        <v>4</v>
      </c>
      <c r="M104" s="142">
        <v>11</v>
      </c>
      <c r="N104" s="143">
        <v>6</v>
      </c>
      <c r="O104" s="144"/>
      <c r="P104" s="145"/>
      <c r="Q104" s="142"/>
      <c r="R104" s="143"/>
      <c r="S104" s="146">
        <f t="shared" si="118"/>
        <v>1</v>
      </c>
      <c r="T104" s="146">
        <f t="shared" si="119"/>
        <v>0</v>
      </c>
      <c r="U104" s="146">
        <f t="shared" si="120"/>
        <v>0</v>
      </c>
      <c r="V104" s="146">
        <f t="shared" si="121"/>
        <v>1</v>
      </c>
      <c r="W104" s="146">
        <f t="shared" si="122"/>
        <v>0</v>
      </c>
      <c r="X104" s="146">
        <f t="shared" si="123"/>
        <v>1</v>
      </c>
      <c r="Y104" s="146">
        <f t="shared" si="124"/>
        <v>1</v>
      </c>
      <c r="Z104" s="146">
        <f t="shared" si="125"/>
        <v>0</v>
      </c>
      <c r="AA104" s="146">
        <f t="shared" si="126"/>
        <v>1</v>
      </c>
      <c r="AB104" s="146">
        <f t="shared" si="127"/>
        <v>0</v>
      </c>
      <c r="AC104" s="146">
        <f t="shared" si="128"/>
        <v>0</v>
      </c>
      <c r="AD104" s="146">
        <f t="shared" si="129"/>
        <v>0</v>
      </c>
      <c r="AE104" s="146">
        <f t="shared" si="130"/>
        <v>0</v>
      </c>
      <c r="AF104" s="146">
        <f t="shared" si="131"/>
        <v>0</v>
      </c>
      <c r="AG104" s="147">
        <f t="shared" si="132"/>
        <v>3</v>
      </c>
      <c r="AH104" s="147">
        <f t="shared" si="132"/>
        <v>2</v>
      </c>
      <c r="AI104" s="148">
        <f t="shared" si="133"/>
        <v>2</v>
      </c>
      <c r="AJ104" s="148">
        <f t="shared" si="134"/>
        <v>1</v>
      </c>
      <c r="AK104" s="149">
        <f t="shared" si="135"/>
        <v>10</v>
      </c>
      <c r="AL104" s="149">
        <f t="shared" si="136"/>
        <v>-8</v>
      </c>
      <c r="AM104" s="149">
        <f t="shared" si="137"/>
        <v>-10</v>
      </c>
      <c r="AN104" s="149">
        <f t="shared" si="138"/>
        <v>4</v>
      </c>
      <c r="AO104" s="149">
        <f t="shared" si="139"/>
        <v>6</v>
      </c>
      <c r="AP104" s="149" t="str">
        <f t="shared" si="140"/>
        <v/>
      </c>
      <c r="AQ104" s="149" t="str">
        <f t="shared" si="141"/>
        <v/>
      </c>
      <c r="AR104" s="150" t="str">
        <f t="shared" si="142"/>
        <v>3 - 2</v>
      </c>
      <c r="AS104" s="151" t="str">
        <f t="shared" si="143"/>
        <v>10,-8,-10,4,6</v>
      </c>
      <c r="AT104" s="152">
        <f t="shared" si="144"/>
        <v>1</v>
      </c>
      <c r="AU104" s="152">
        <f t="shared" si="145"/>
        <v>2</v>
      </c>
      <c r="AV104" s="149">
        <f t="shared" si="146"/>
        <v>-10</v>
      </c>
      <c r="AW104" s="149">
        <f t="shared" si="147"/>
        <v>8</v>
      </c>
      <c r="AX104" s="149">
        <f t="shared" si="148"/>
        <v>10</v>
      </c>
      <c r="AY104" s="149">
        <f t="shared" si="149"/>
        <v>-4</v>
      </c>
      <c r="AZ104" s="149">
        <f t="shared" si="150"/>
        <v>-6</v>
      </c>
      <c r="BA104" s="149" t="str">
        <f t="shared" si="151"/>
        <v/>
      </c>
      <c r="BB104" s="149" t="str">
        <f t="shared" si="152"/>
        <v/>
      </c>
      <c r="BC104" s="150" t="str">
        <f t="shared" si="153"/>
        <v>2 - 3</v>
      </c>
      <c r="BD104" s="151" t="str">
        <f t="shared" si="154"/>
        <v>-10,8,10,-4,-6</v>
      </c>
      <c r="BE104" s="153">
        <f>SUMIF(C92:C119,7,AI92:AI119)+SUMIF(D92:D119,7,AJ92:AJ119)</f>
        <v>10</v>
      </c>
      <c r="BF104" s="153">
        <f>IF(BE104&lt;&gt;0,RANK(BE104,BE92:BE107),"")</f>
        <v>4</v>
      </c>
      <c r="BG104" s="154" t="e">
        <f>SUMIF(A92:A99,C104,B92:B99)</f>
        <v>#REF!</v>
      </c>
      <c r="BH104" s="155" t="e">
        <f>SUMIF(A92:A99,D104,B92:B99)</f>
        <v>#REF!</v>
      </c>
      <c r="BI104" s="132" t="e">
        <f>1+#REF!</f>
        <v>#REF!</v>
      </c>
      <c r="BJ104" s="156" t="e">
        <f t="shared" si="155"/>
        <v>#REF!</v>
      </c>
      <c r="BK104" s="170">
        <v>4</v>
      </c>
      <c r="BL104" s="164" t="str">
        <f t="shared" si="117"/>
        <v>1 - 8</v>
      </c>
      <c r="BM104" s="165" t="s">
        <v>87</v>
      </c>
      <c r="BN104" s="166" t="s">
        <v>94</v>
      </c>
      <c r="BO104" s="167">
        <v>12</v>
      </c>
      <c r="BP104" s="320">
        <v>3</v>
      </c>
      <c r="BQ104" s="322" t="e">
        <f>B94</f>
        <v>#REF!</v>
      </c>
      <c r="BR104" s="370" t="s">
        <v>105</v>
      </c>
      <c r="BS104" s="371"/>
      <c r="BT104" s="372"/>
      <c r="BU104" s="197" t="e">
        <f>IF(BQ104=0,0,VLOOKUP(BQ104,[1]Список!$A:P,7,FALSE))</f>
        <v>#REF!</v>
      </c>
      <c r="BV104" s="327" t="e">
        <f>IF(BQ104=0,0,VLOOKUP(BQ104,[1]Список!$A:$P,6,FALSE))</f>
        <v>#REF!</v>
      </c>
      <c r="BW104" s="200"/>
      <c r="BX104" s="173">
        <f>IF(AG108&lt;AH108,AT108,IF(AH108&lt;AG108,AT108," "))</f>
        <v>1</v>
      </c>
      <c r="BY104" s="179"/>
      <c r="BZ104" s="191"/>
      <c r="CA104" s="173">
        <f>IF(AG117&lt;AH117,AT117,IF(AH117&lt;AG117,AT117," "))</f>
        <v>1</v>
      </c>
      <c r="CB104" s="192"/>
      <c r="CC104" s="329"/>
      <c r="CD104" s="329"/>
      <c r="CE104" s="329"/>
      <c r="CF104" s="191"/>
      <c r="CG104" s="173">
        <f>IF(AG113&lt;AH113,AI113,IF(AH113&lt;AG113,AI113," "))</f>
        <v>2</v>
      </c>
      <c r="CH104" s="192"/>
      <c r="CI104" s="179"/>
      <c r="CJ104" s="173">
        <f>IF(AG93&lt;AH93,AI93,IF(AH93&lt;AG93,AI93," "))</f>
        <v>2</v>
      </c>
      <c r="CK104" s="179"/>
      <c r="CL104" s="191"/>
      <c r="CM104" s="173">
        <f>IF(AG107&lt;AH107,AI107,IF(AH107&lt;AG107,AI107," "))</f>
        <v>2</v>
      </c>
      <c r="CN104" s="192"/>
      <c r="CO104" s="179"/>
      <c r="CP104" s="173">
        <f>IF(AG103&lt;AH103,AI103,IF(AH103&lt;AG103,AI103," "))</f>
        <v>1</v>
      </c>
      <c r="CQ104" s="179"/>
      <c r="CR104" s="191"/>
      <c r="CS104" s="173">
        <f>IF(AG98&lt;AH98,AI98,IF(AH98&lt;AG98,AI98," "))</f>
        <v>1</v>
      </c>
      <c r="CT104" s="192"/>
      <c r="CU104" s="193"/>
      <c r="CV104" s="330">
        <f>BE96</f>
        <v>10</v>
      </c>
      <c r="CW104" s="196"/>
      <c r="CX104" s="332">
        <v>13</v>
      </c>
    </row>
    <row r="105" spans="1:102" ht="11.1" customHeight="1" x14ac:dyDescent="0.2">
      <c r="A105" s="139">
        <v>14</v>
      </c>
      <c r="C105" s="141">
        <v>4</v>
      </c>
      <c r="D105" s="141">
        <v>5</v>
      </c>
      <c r="E105" s="142">
        <v>11</v>
      </c>
      <c r="F105" s="143">
        <v>7</v>
      </c>
      <c r="G105" s="144">
        <v>11</v>
      </c>
      <c r="H105" s="145">
        <v>5</v>
      </c>
      <c r="I105" s="142">
        <v>6</v>
      </c>
      <c r="J105" s="143">
        <v>11</v>
      </c>
      <c r="K105" s="144">
        <v>8</v>
      </c>
      <c r="L105" s="145">
        <v>11</v>
      </c>
      <c r="M105" s="142">
        <v>11</v>
      </c>
      <c r="N105" s="143">
        <v>3</v>
      </c>
      <c r="O105" s="144"/>
      <c r="P105" s="145"/>
      <c r="Q105" s="142"/>
      <c r="R105" s="143"/>
      <c r="S105" s="146">
        <f t="shared" si="118"/>
        <v>1</v>
      </c>
      <c r="T105" s="146">
        <f t="shared" si="119"/>
        <v>0</v>
      </c>
      <c r="U105" s="146">
        <f t="shared" si="120"/>
        <v>1</v>
      </c>
      <c r="V105" s="146">
        <f t="shared" si="121"/>
        <v>0</v>
      </c>
      <c r="W105" s="146">
        <f t="shared" si="122"/>
        <v>0</v>
      </c>
      <c r="X105" s="146">
        <f t="shared" si="123"/>
        <v>1</v>
      </c>
      <c r="Y105" s="146">
        <f t="shared" si="124"/>
        <v>0</v>
      </c>
      <c r="Z105" s="146">
        <f t="shared" si="125"/>
        <v>1</v>
      </c>
      <c r="AA105" s="146">
        <f t="shared" si="126"/>
        <v>1</v>
      </c>
      <c r="AB105" s="146">
        <f t="shared" si="127"/>
        <v>0</v>
      </c>
      <c r="AC105" s="146">
        <f t="shared" si="128"/>
        <v>0</v>
      </c>
      <c r="AD105" s="146">
        <f t="shared" si="129"/>
        <v>0</v>
      </c>
      <c r="AE105" s="146">
        <f t="shared" si="130"/>
        <v>0</v>
      </c>
      <c r="AF105" s="146">
        <f t="shared" si="131"/>
        <v>0</v>
      </c>
      <c r="AG105" s="147">
        <f t="shared" si="132"/>
        <v>3</v>
      </c>
      <c r="AH105" s="147">
        <f t="shared" si="132"/>
        <v>2</v>
      </c>
      <c r="AI105" s="148">
        <f t="shared" si="133"/>
        <v>2</v>
      </c>
      <c r="AJ105" s="148">
        <f t="shared" si="134"/>
        <v>1</v>
      </c>
      <c r="AK105" s="149">
        <f t="shared" si="135"/>
        <v>7</v>
      </c>
      <c r="AL105" s="149">
        <f t="shared" si="136"/>
        <v>5</v>
      </c>
      <c r="AM105" s="149">
        <f t="shared" si="137"/>
        <v>-6</v>
      </c>
      <c r="AN105" s="149">
        <f t="shared" si="138"/>
        <v>-8</v>
      </c>
      <c r="AO105" s="149">
        <f t="shared" si="139"/>
        <v>3</v>
      </c>
      <c r="AP105" s="149" t="str">
        <f t="shared" si="140"/>
        <v/>
      </c>
      <c r="AQ105" s="149" t="str">
        <f t="shared" si="141"/>
        <v/>
      </c>
      <c r="AR105" s="150" t="str">
        <f t="shared" si="142"/>
        <v>3 - 2</v>
      </c>
      <c r="AS105" s="151" t="str">
        <f t="shared" si="143"/>
        <v>7,5,-6,-8,3</v>
      </c>
      <c r="AT105" s="152">
        <f t="shared" si="144"/>
        <v>1</v>
      </c>
      <c r="AU105" s="152">
        <f t="shared" si="145"/>
        <v>2</v>
      </c>
      <c r="AV105" s="149">
        <f t="shared" si="146"/>
        <v>-7</v>
      </c>
      <c r="AW105" s="149">
        <f t="shared" si="147"/>
        <v>-5</v>
      </c>
      <c r="AX105" s="149">
        <f t="shared" si="148"/>
        <v>6</v>
      </c>
      <c r="AY105" s="149">
        <f t="shared" si="149"/>
        <v>8</v>
      </c>
      <c r="AZ105" s="149">
        <f t="shared" si="150"/>
        <v>-3</v>
      </c>
      <c r="BA105" s="149" t="str">
        <f t="shared" si="151"/>
        <v/>
      </c>
      <c r="BB105" s="149" t="str">
        <f t="shared" si="152"/>
        <v/>
      </c>
      <c r="BC105" s="150" t="str">
        <f t="shared" si="153"/>
        <v>2 - 3</v>
      </c>
      <c r="BD105" s="151" t="str">
        <f t="shared" si="154"/>
        <v>-7,-5,6,8,-3</v>
      </c>
      <c r="BE105" s="162"/>
      <c r="BF105" s="163"/>
      <c r="BG105" s="154" t="e">
        <f>SUMIF(A92:A99,C105,B92:B99)</f>
        <v>#REF!</v>
      </c>
      <c r="BH105" s="155" t="e">
        <f>SUMIF(A92:A99,D105,B92:B99)</f>
        <v>#REF!</v>
      </c>
      <c r="BI105" s="132" t="e">
        <f>1+#REF!</f>
        <v>#REF!</v>
      </c>
      <c r="BJ105" s="156" t="e">
        <f t="shared" si="155"/>
        <v>#REF!</v>
      </c>
      <c r="BK105" s="170">
        <v>4</v>
      </c>
      <c r="BL105" s="164" t="str">
        <f t="shared" si="117"/>
        <v>4 - 5</v>
      </c>
      <c r="BM105" s="165" t="s">
        <v>87</v>
      </c>
      <c r="BN105" s="166" t="s">
        <v>94</v>
      </c>
      <c r="BO105" s="167">
        <v>11</v>
      </c>
      <c r="BP105" s="321"/>
      <c r="BQ105" s="323"/>
      <c r="BR105" s="357" t="s">
        <v>156</v>
      </c>
      <c r="BS105" s="358"/>
      <c r="BT105" s="359"/>
      <c r="BU105" s="197" t="e">
        <f>IF(BQ104=0,0,VLOOKUP(BQ104,[1]Список!$A:P,8,FALSE))</f>
        <v>#REF!</v>
      </c>
      <c r="BV105" s="327"/>
      <c r="BW105" s="363" t="str">
        <f>IF(AI108&gt;AJ108,BC108,IF(AJ108&gt;AI108,BD108," "))</f>
        <v>0 - 3</v>
      </c>
      <c r="BX105" s="363"/>
      <c r="BY105" s="363"/>
      <c r="BZ105" s="364" t="str">
        <f>IF(AI117&gt;AJ117,BC117,IF(AJ117&gt;AI117,BD117," "))</f>
        <v>1 - 3</v>
      </c>
      <c r="CA105" s="363"/>
      <c r="CB105" s="365"/>
      <c r="CC105" s="329"/>
      <c r="CD105" s="329"/>
      <c r="CE105" s="329"/>
      <c r="CF105" s="364" t="str">
        <f>IF(AI113&lt;AJ113,AR113,IF(AJ113&lt;AI113,AS113," "))</f>
        <v>8,7,-7,10</v>
      </c>
      <c r="CG105" s="363"/>
      <c r="CH105" s="365"/>
      <c r="CI105" s="363" t="str">
        <f>IF(AI93&lt;AJ93,AR93,IF(AJ93&lt;AI93,AS93," "))</f>
        <v>14,-5,5,-9,10</v>
      </c>
      <c r="CJ105" s="363"/>
      <c r="CK105" s="363"/>
      <c r="CL105" s="364" t="str">
        <f>IF(AI107&lt;AJ107,AR107,IF(AJ107&lt;AI107,AS107," "))</f>
        <v>-7,9,4,8</v>
      </c>
      <c r="CM105" s="363"/>
      <c r="CN105" s="365"/>
      <c r="CO105" s="363" t="str">
        <f>IF(AI103&lt;AJ103,AR103,IF(AJ103&lt;AI103,AS103," "))</f>
        <v>1 - 3</v>
      </c>
      <c r="CP105" s="363"/>
      <c r="CQ105" s="363"/>
      <c r="CR105" s="364" t="str">
        <f>IF(AI98&lt;AJ98,AR98,IF(AJ98&lt;AI98,AS98," "))</f>
        <v>1 - 3</v>
      </c>
      <c r="CS105" s="363"/>
      <c r="CT105" s="365"/>
      <c r="CU105" s="194"/>
      <c r="CV105" s="330"/>
      <c r="CW105" s="196"/>
      <c r="CX105" s="332"/>
    </row>
    <row r="106" spans="1:102" ht="11.1" customHeight="1" x14ac:dyDescent="0.2">
      <c r="A106" s="139">
        <v>15</v>
      </c>
      <c r="C106" s="141">
        <v>2</v>
      </c>
      <c r="D106" s="141">
        <v>7</v>
      </c>
      <c r="E106" s="142">
        <v>11</v>
      </c>
      <c r="F106" s="143">
        <v>6</v>
      </c>
      <c r="G106" s="144">
        <v>11</v>
      </c>
      <c r="H106" s="145">
        <v>5</v>
      </c>
      <c r="I106" s="142">
        <v>11</v>
      </c>
      <c r="J106" s="143">
        <v>6</v>
      </c>
      <c r="K106" s="144"/>
      <c r="L106" s="145"/>
      <c r="M106" s="142"/>
      <c r="N106" s="143"/>
      <c r="O106" s="144"/>
      <c r="P106" s="145"/>
      <c r="Q106" s="142"/>
      <c r="R106" s="143"/>
      <c r="S106" s="146">
        <f t="shared" si="118"/>
        <v>1</v>
      </c>
      <c r="T106" s="146">
        <f t="shared" si="119"/>
        <v>0</v>
      </c>
      <c r="U106" s="146">
        <f t="shared" si="120"/>
        <v>1</v>
      </c>
      <c r="V106" s="146">
        <f t="shared" si="121"/>
        <v>0</v>
      </c>
      <c r="W106" s="146">
        <f t="shared" si="122"/>
        <v>1</v>
      </c>
      <c r="X106" s="146">
        <f t="shared" si="123"/>
        <v>0</v>
      </c>
      <c r="Y106" s="146">
        <f t="shared" si="124"/>
        <v>0</v>
      </c>
      <c r="Z106" s="146">
        <f t="shared" si="125"/>
        <v>0</v>
      </c>
      <c r="AA106" s="146">
        <f t="shared" si="126"/>
        <v>0</v>
      </c>
      <c r="AB106" s="146">
        <f t="shared" si="127"/>
        <v>0</v>
      </c>
      <c r="AC106" s="146">
        <f t="shared" si="128"/>
        <v>0</v>
      </c>
      <c r="AD106" s="146">
        <f t="shared" si="129"/>
        <v>0</v>
      </c>
      <c r="AE106" s="146">
        <f t="shared" si="130"/>
        <v>0</v>
      </c>
      <c r="AF106" s="146">
        <f t="shared" si="131"/>
        <v>0</v>
      </c>
      <c r="AG106" s="147">
        <f t="shared" si="132"/>
        <v>3</v>
      </c>
      <c r="AH106" s="147">
        <f t="shared" si="132"/>
        <v>0</v>
      </c>
      <c r="AI106" s="148">
        <f t="shared" si="133"/>
        <v>2</v>
      </c>
      <c r="AJ106" s="148">
        <f t="shared" si="134"/>
        <v>1</v>
      </c>
      <c r="AK106" s="149">
        <f t="shared" si="135"/>
        <v>6</v>
      </c>
      <c r="AL106" s="149">
        <f t="shared" si="136"/>
        <v>5</v>
      </c>
      <c r="AM106" s="149">
        <f t="shared" si="137"/>
        <v>6</v>
      </c>
      <c r="AN106" s="149" t="str">
        <f t="shared" si="138"/>
        <v/>
      </c>
      <c r="AO106" s="149" t="str">
        <f t="shared" si="139"/>
        <v/>
      </c>
      <c r="AP106" s="149" t="str">
        <f t="shared" si="140"/>
        <v/>
      </c>
      <c r="AQ106" s="149" t="str">
        <f t="shared" si="141"/>
        <v/>
      </c>
      <c r="AR106" s="150" t="str">
        <f t="shared" si="142"/>
        <v>3 - 0</v>
      </c>
      <c r="AS106" s="151" t="str">
        <f t="shared" si="143"/>
        <v>6,5,6</v>
      </c>
      <c r="AT106" s="152">
        <f t="shared" si="144"/>
        <v>1</v>
      </c>
      <c r="AU106" s="152">
        <f t="shared" si="145"/>
        <v>2</v>
      </c>
      <c r="AV106" s="149">
        <f t="shared" si="146"/>
        <v>-6</v>
      </c>
      <c r="AW106" s="149">
        <f t="shared" si="147"/>
        <v>-5</v>
      </c>
      <c r="AX106" s="149">
        <f t="shared" si="148"/>
        <v>-6</v>
      </c>
      <c r="AY106" s="149" t="str">
        <f t="shared" si="149"/>
        <v/>
      </c>
      <c r="AZ106" s="149" t="str">
        <f t="shared" si="150"/>
        <v/>
      </c>
      <c r="BA106" s="149" t="str">
        <f t="shared" si="151"/>
        <v/>
      </c>
      <c r="BB106" s="149" t="str">
        <f t="shared" si="152"/>
        <v/>
      </c>
      <c r="BC106" s="150" t="str">
        <f t="shared" si="153"/>
        <v>0 - 3</v>
      </c>
      <c r="BD106" s="151" t="str">
        <f t="shared" si="154"/>
        <v>-6,-5,-6</v>
      </c>
      <c r="BE106" s="153">
        <f>SUMIF(C92:C119,8,AI92:AI119)+SUMIF(D92:D119,8,AJ92:AJ119)</f>
        <v>8</v>
      </c>
      <c r="BF106" s="153">
        <f>IF(BE106&lt;&gt;0,RANK(BE106,BE92:BE107),"")</f>
        <v>8</v>
      </c>
      <c r="BG106" s="154" t="e">
        <f>SUMIF(A92:A99,C106,B92:B99)</f>
        <v>#REF!</v>
      </c>
      <c r="BH106" s="155" t="e">
        <f>SUMIF(A92:A99,D106,B92:B99)</f>
        <v>#REF!</v>
      </c>
      <c r="BI106" s="132" t="e">
        <f>1+#REF!</f>
        <v>#REF!</v>
      </c>
      <c r="BJ106" s="156" t="e">
        <f t="shared" si="155"/>
        <v>#REF!</v>
      </c>
      <c r="BK106" s="170">
        <v>4</v>
      </c>
      <c r="BL106" s="174" t="str">
        <f t="shared" si="117"/>
        <v>2 - 7</v>
      </c>
      <c r="BM106" s="165" t="s">
        <v>87</v>
      </c>
      <c r="BN106" s="166" t="s">
        <v>94</v>
      </c>
      <c r="BO106" s="167">
        <v>10</v>
      </c>
      <c r="BP106" s="366">
        <v>4</v>
      </c>
      <c r="BQ106" s="368" t="e">
        <f>B95</f>
        <v>#REF!</v>
      </c>
      <c r="BR106" s="324" t="s">
        <v>106</v>
      </c>
      <c r="BS106" s="325"/>
      <c r="BT106" s="326"/>
      <c r="BU106" s="201" t="e">
        <f>IF(BQ106=0,0,VLOOKUP(BQ106,[1]Список!$A:P,7,FALSE))</f>
        <v>#REF!</v>
      </c>
      <c r="BV106" s="373" t="e">
        <f>IF(BQ106=0,0,VLOOKUP(BQ106,[1]Список!$A:$P,6,FALSE))</f>
        <v>#REF!</v>
      </c>
      <c r="BW106" s="202"/>
      <c r="BX106" s="203">
        <f>IF(AG116&lt;AH116,AT116,IF(AH116&lt;AG116,AT116," "))</f>
        <v>1</v>
      </c>
      <c r="BY106" s="204"/>
      <c r="BZ106" s="205"/>
      <c r="CA106" s="203">
        <f>IF(AG109&lt;AH109,AT109,IF(AH109&lt;AG109,AT109," "))</f>
        <v>1</v>
      </c>
      <c r="CB106" s="206"/>
      <c r="CC106" s="204"/>
      <c r="CD106" s="203">
        <f>IF(AG113&lt;AH113,AT113,IF(AH113&lt;AG113,AT113," "))</f>
        <v>1</v>
      </c>
      <c r="CE106" s="204"/>
      <c r="CF106" s="375"/>
      <c r="CG106" s="376"/>
      <c r="CH106" s="377"/>
      <c r="CI106" s="204"/>
      <c r="CJ106" s="203">
        <f>IF(AG105&lt;AH105,AI105,IF(AH105&lt;AG105,AI105," "))</f>
        <v>2</v>
      </c>
      <c r="CK106" s="204"/>
      <c r="CL106" s="205"/>
      <c r="CM106" s="203">
        <f>IF(AG102&lt;AH102,AI102,IF(AH102&lt;AG102,AI102," "))</f>
        <v>2</v>
      </c>
      <c r="CN106" s="206"/>
      <c r="CO106" s="204"/>
      <c r="CP106" s="203">
        <f>IF(AG99&lt;AH99,AI99,IF(AH99&lt;AG99,AI99," "))</f>
        <v>2</v>
      </c>
      <c r="CQ106" s="204"/>
      <c r="CR106" s="205"/>
      <c r="CS106" s="203">
        <f>IF(AG95&lt;AH95,AI95,IF(AH95&lt;AG95,AI95," "))</f>
        <v>2</v>
      </c>
      <c r="CT106" s="206"/>
      <c r="CU106" s="207"/>
      <c r="CV106" s="351">
        <f>BE98</f>
        <v>11</v>
      </c>
      <c r="CW106" s="381"/>
      <c r="CX106" s="355">
        <v>11</v>
      </c>
    </row>
    <row r="107" spans="1:102" ht="11.1" customHeight="1" x14ac:dyDescent="0.2">
      <c r="A107" s="139">
        <v>16</v>
      </c>
      <c r="C107" s="141">
        <v>3</v>
      </c>
      <c r="D107" s="141">
        <v>6</v>
      </c>
      <c r="E107" s="142">
        <v>7</v>
      </c>
      <c r="F107" s="143">
        <v>11</v>
      </c>
      <c r="G107" s="144">
        <v>11</v>
      </c>
      <c r="H107" s="145">
        <v>9</v>
      </c>
      <c r="I107" s="142">
        <v>11</v>
      </c>
      <c r="J107" s="143">
        <v>4</v>
      </c>
      <c r="K107" s="144">
        <v>11</v>
      </c>
      <c r="L107" s="145">
        <v>8</v>
      </c>
      <c r="M107" s="142"/>
      <c r="N107" s="143"/>
      <c r="O107" s="144"/>
      <c r="P107" s="145"/>
      <c r="Q107" s="142"/>
      <c r="R107" s="143"/>
      <c r="S107" s="146">
        <f t="shared" si="118"/>
        <v>0</v>
      </c>
      <c r="T107" s="146">
        <f t="shared" si="119"/>
        <v>1</v>
      </c>
      <c r="U107" s="146">
        <f t="shared" si="120"/>
        <v>1</v>
      </c>
      <c r="V107" s="146">
        <f t="shared" si="121"/>
        <v>0</v>
      </c>
      <c r="W107" s="146">
        <f t="shared" si="122"/>
        <v>1</v>
      </c>
      <c r="X107" s="146">
        <f t="shared" si="123"/>
        <v>0</v>
      </c>
      <c r="Y107" s="146">
        <f t="shared" si="124"/>
        <v>1</v>
      </c>
      <c r="Z107" s="146">
        <f t="shared" si="125"/>
        <v>0</v>
      </c>
      <c r="AA107" s="146">
        <f t="shared" si="126"/>
        <v>0</v>
      </c>
      <c r="AB107" s="146">
        <f t="shared" si="127"/>
        <v>0</v>
      </c>
      <c r="AC107" s="146">
        <f t="shared" si="128"/>
        <v>0</v>
      </c>
      <c r="AD107" s="146">
        <f t="shared" si="129"/>
        <v>0</v>
      </c>
      <c r="AE107" s="146">
        <f t="shared" si="130"/>
        <v>0</v>
      </c>
      <c r="AF107" s="146">
        <f t="shared" si="131"/>
        <v>0</v>
      </c>
      <c r="AG107" s="147">
        <f t="shared" si="132"/>
        <v>3</v>
      </c>
      <c r="AH107" s="147">
        <f t="shared" si="132"/>
        <v>1</v>
      </c>
      <c r="AI107" s="148">
        <f t="shared" si="133"/>
        <v>2</v>
      </c>
      <c r="AJ107" s="148">
        <f t="shared" si="134"/>
        <v>1</v>
      </c>
      <c r="AK107" s="149">
        <f t="shared" si="135"/>
        <v>-7</v>
      </c>
      <c r="AL107" s="149">
        <f t="shared" si="136"/>
        <v>9</v>
      </c>
      <c r="AM107" s="149">
        <f t="shared" si="137"/>
        <v>4</v>
      </c>
      <c r="AN107" s="149">
        <f t="shared" si="138"/>
        <v>8</v>
      </c>
      <c r="AO107" s="149" t="str">
        <f t="shared" si="139"/>
        <v/>
      </c>
      <c r="AP107" s="149" t="str">
        <f t="shared" si="140"/>
        <v/>
      </c>
      <c r="AQ107" s="149" t="str">
        <f t="shared" si="141"/>
        <v/>
      </c>
      <c r="AR107" s="150" t="str">
        <f t="shared" si="142"/>
        <v>3 - 1</v>
      </c>
      <c r="AS107" s="151" t="str">
        <f t="shared" si="143"/>
        <v>-7,9,4,8</v>
      </c>
      <c r="AT107" s="152">
        <f t="shared" si="144"/>
        <v>1</v>
      </c>
      <c r="AU107" s="152">
        <f t="shared" si="145"/>
        <v>2</v>
      </c>
      <c r="AV107" s="149">
        <f t="shared" si="146"/>
        <v>7</v>
      </c>
      <c r="AW107" s="149">
        <f t="shared" si="147"/>
        <v>-9</v>
      </c>
      <c r="AX107" s="149">
        <f t="shared" si="148"/>
        <v>-4</v>
      </c>
      <c r="AY107" s="149">
        <f t="shared" si="149"/>
        <v>-8</v>
      </c>
      <c r="AZ107" s="149" t="str">
        <f t="shared" si="150"/>
        <v/>
      </c>
      <c r="BA107" s="149" t="str">
        <f t="shared" si="151"/>
        <v/>
      </c>
      <c r="BB107" s="149" t="str">
        <f t="shared" si="152"/>
        <v/>
      </c>
      <c r="BC107" s="150" t="str">
        <f t="shared" si="153"/>
        <v>1 - 3</v>
      </c>
      <c r="BD107" s="151" t="str">
        <f t="shared" si="154"/>
        <v>7,-9,-4,-8</v>
      </c>
      <c r="BE107" s="162"/>
      <c r="BF107" s="163"/>
      <c r="BG107" s="154" t="e">
        <f>SUMIF(A92:A99,C107,B92:B99)</f>
        <v>#REF!</v>
      </c>
      <c r="BH107" s="155" t="e">
        <f>SUMIF(A92:A99,D107,B92:B99)</f>
        <v>#REF!</v>
      </c>
      <c r="BI107" s="132" t="e">
        <f>1+#REF!</f>
        <v>#REF!</v>
      </c>
      <c r="BJ107" s="156" t="e">
        <f t="shared" si="155"/>
        <v>#REF!</v>
      </c>
      <c r="BK107" s="170">
        <v>4</v>
      </c>
      <c r="BL107" s="175" t="str">
        <f t="shared" si="117"/>
        <v>3 - 6</v>
      </c>
      <c r="BM107" s="165" t="s">
        <v>87</v>
      </c>
      <c r="BN107" s="166" t="s">
        <v>94</v>
      </c>
      <c r="BO107" s="167">
        <v>9</v>
      </c>
      <c r="BP107" s="367"/>
      <c r="BQ107" s="369"/>
      <c r="BR107" s="324" t="s">
        <v>154</v>
      </c>
      <c r="BS107" s="325"/>
      <c r="BT107" s="326"/>
      <c r="BU107" s="180" t="e">
        <f>IF(BQ106=0,0,VLOOKUP(BQ106,[1]Список!$A:P,8,FALSE))</f>
        <v>#REF!</v>
      </c>
      <c r="BV107" s="374"/>
      <c r="BW107" s="360" t="str">
        <f>IF(AI116&gt;AJ116,BC116,IF(AJ116&gt;AI116,BD116," "))</f>
        <v>0 - 3</v>
      </c>
      <c r="BX107" s="360"/>
      <c r="BY107" s="360"/>
      <c r="BZ107" s="361" t="str">
        <f>IF(AI109&gt;AJ109,BC109,IF(AJ109&gt;AI109,BD109," "))</f>
        <v>1 - 3</v>
      </c>
      <c r="CA107" s="360"/>
      <c r="CB107" s="362"/>
      <c r="CC107" s="360" t="str">
        <f>IF(AI113&gt;AJ113,BC113,IF(AJ113&gt;AI113,BD113," "))</f>
        <v>1 - 3</v>
      </c>
      <c r="CD107" s="360"/>
      <c r="CE107" s="360"/>
      <c r="CF107" s="378"/>
      <c r="CG107" s="379"/>
      <c r="CH107" s="380"/>
      <c r="CI107" s="360" t="str">
        <f>IF(AI105&lt;AJ105,AR105,IF(AJ105&lt;AI105,AS105," "))</f>
        <v>7,5,-6,-8,3</v>
      </c>
      <c r="CJ107" s="360"/>
      <c r="CK107" s="360"/>
      <c r="CL107" s="361" t="str">
        <f>IF(AI102&lt;AJ102,AR102,IF(AJ102&lt;AI102,AS102," "))</f>
        <v>-6,7,4,-5,5</v>
      </c>
      <c r="CM107" s="360"/>
      <c r="CN107" s="362"/>
      <c r="CO107" s="360" t="str">
        <f>IF(AI99&lt;AJ99,AR99,IF(AJ99&lt;AI99,AS99," "))</f>
        <v>-8,5,-6,7,3</v>
      </c>
      <c r="CP107" s="360"/>
      <c r="CQ107" s="360"/>
      <c r="CR107" s="361" t="str">
        <f>IF(AI95&lt;AJ95,AR95,IF(AJ95&lt;AI95,AS95," "))</f>
        <v>9,6,9</v>
      </c>
      <c r="CS107" s="360"/>
      <c r="CT107" s="362"/>
      <c r="CU107" s="195"/>
      <c r="CV107" s="352"/>
      <c r="CW107" s="382"/>
      <c r="CX107" s="356"/>
    </row>
    <row r="108" spans="1:102" ht="11.1" customHeight="1" x14ac:dyDescent="0.2">
      <c r="A108" s="139">
        <v>17</v>
      </c>
      <c r="C108" s="141">
        <v>1</v>
      </c>
      <c r="D108" s="141">
        <v>3</v>
      </c>
      <c r="E108" s="142">
        <v>11</v>
      </c>
      <c r="F108" s="143">
        <v>5</v>
      </c>
      <c r="G108" s="144">
        <v>11</v>
      </c>
      <c r="H108" s="145">
        <v>4</v>
      </c>
      <c r="I108" s="142">
        <v>11</v>
      </c>
      <c r="J108" s="143">
        <v>9</v>
      </c>
      <c r="K108" s="144"/>
      <c r="L108" s="145"/>
      <c r="M108" s="142"/>
      <c r="N108" s="143"/>
      <c r="O108" s="144"/>
      <c r="P108" s="145"/>
      <c r="Q108" s="142"/>
      <c r="R108" s="143"/>
      <c r="S108" s="146">
        <f t="shared" si="118"/>
        <v>1</v>
      </c>
      <c r="T108" s="146">
        <f t="shared" si="119"/>
        <v>0</v>
      </c>
      <c r="U108" s="146">
        <f t="shared" si="120"/>
        <v>1</v>
      </c>
      <c r="V108" s="146">
        <f t="shared" si="121"/>
        <v>0</v>
      </c>
      <c r="W108" s="146">
        <f t="shared" si="122"/>
        <v>1</v>
      </c>
      <c r="X108" s="146">
        <f t="shared" si="123"/>
        <v>0</v>
      </c>
      <c r="Y108" s="146">
        <f t="shared" si="124"/>
        <v>0</v>
      </c>
      <c r="Z108" s="146">
        <f t="shared" si="125"/>
        <v>0</v>
      </c>
      <c r="AA108" s="146">
        <f t="shared" si="126"/>
        <v>0</v>
      </c>
      <c r="AB108" s="146">
        <f t="shared" si="127"/>
        <v>0</v>
      </c>
      <c r="AC108" s="146">
        <f t="shared" si="128"/>
        <v>0</v>
      </c>
      <c r="AD108" s="146">
        <f t="shared" si="129"/>
        <v>0</v>
      </c>
      <c r="AE108" s="146">
        <f t="shared" si="130"/>
        <v>0</v>
      </c>
      <c r="AF108" s="146">
        <f t="shared" si="131"/>
        <v>0</v>
      </c>
      <c r="AG108" s="147">
        <f t="shared" si="132"/>
        <v>3</v>
      </c>
      <c r="AH108" s="147">
        <f t="shared" si="132"/>
        <v>0</v>
      </c>
      <c r="AI108" s="148">
        <f t="shared" si="133"/>
        <v>2</v>
      </c>
      <c r="AJ108" s="148">
        <f t="shared" si="134"/>
        <v>1</v>
      </c>
      <c r="AK108" s="149">
        <f t="shared" si="135"/>
        <v>5</v>
      </c>
      <c r="AL108" s="149">
        <f t="shared" si="136"/>
        <v>4</v>
      </c>
      <c r="AM108" s="149">
        <f t="shared" si="137"/>
        <v>9</v>
      </c>
      <c r="AN108" s="149" t="str">
        <f t="shared" si="138"/>
        <v/>
      </c>
      <c r="AO108" s="149" t="str">
        <f t="shared" si="139"/>
        <v/>
      </c>
      <c r="AP108" s="149" t="str">
        <f t="shared" si="140"/>
        <v/>
      </c>
      <c r="AQ108" s="149" t="str">
        <f t="shared" si="141"/>
        <v/>
      </c>
      <c r="AR108" s="150" t="str">
        <f t="shared" si="142"/>
        <v>3 - 0</v>
      </c>
      <c r="AS108" s="151" t="str">
        <f t="shared" si="143"/>
        <v>5,4,9</v>
      </c>
      <c r="AT108" s="152">
        <f t="shared" si="144"/>
        <v>1</v>
      </c>
      <c r="AU108" s="152">
        <f t="shared" si="145"/>
        <v>2</v>
      </c>
      <c r="AV108" s="149">
        <f t="shared" si="146"/>
        <v>-5</v>
      </c>
      <c r="AW108" s="149">
        <f t="shared" si="147"/>
        <v>-4</v>
      </c>
      <c r="AX108" s="149">
        <f t="shared" si="148"/>
        <v>-9</v>
      </c>
      <c r="AY108" s="149" t="str">
        <f t="shared" si="149"/>
        <v/>
      </c>
      <c r="AZ108" s="149" t="str">
        <f t="shared" si="150"/>
        <v/>
      </c>
      <c r="BA108" s="149" t="str">
        <f t="shared" si="151"/>
        <v/>
      </c>
      <c r="BB108" s="149" t="str">
        <f t="shared" si="152"/>
        <v/>
      </c>
      <c r="BC108" s="150" t="str">
        <f t="shared" si="153"/>
        <v>0 - 3</v>
      </c>
      <c r="BD108" s="151" t="str">
        <f t="shared" si="154"/>
        <v>-5,-4,-9</v>
      </c>
      <c r="BG108" s="154" t="e">
        <f>SUMIF(A92:A99,C108,B92:B99)</f>
        <v>#REF!</v>
      </c>
      <c r="BH108" s="155" t="e">
        <f>SUMIF(A92:A99,D108,B92:B99)</f>
        <v>#REF!</v>
      </c>
      <c r="BI108" s="132" t="e">
        <f>1+#REF!</f>
        <v>#REF!</v>
      </c>
      <c r="BJ108" s="156" t="e">
        <f t="shared" si="155"/>
        <v>#REF!</v>
      </c>
      <c r="BK108" s="170">
        <v>5</v>
      </c>
      <c r="BL108" s="176" t="str">
        <f t="shared" si="117"/>
        <v>1 - 3</v>
      </c>
      <c r="BM108" s="159" t="s">
        <v>87</v>
      </c>
      <c r="BN108" s="160" t="s">
        <v>95</v>
      </c>
      <c r="BO108" s="161">
        <v>7</v>
      </c>
      <c r="BP108" s="320">
        <v>5</v>
      </c>
      <c r="BQ108" s="322" t="e">
        <f>B96</f>
        <v>#REF!</v>
      </c>
      <c r="BR108" s="370" t="s">
        <v>115</v>
      </c>
      <c r="BS108" s="371"/>
      <c r="BT108" s="372"/>
      <c r="BU108" s="197" t="e">
        <f>IF(BQ108=0,0,VLOOKUP(BQ108,[1]Список!$A:P,7,FALSE))</f>
        <v>#REF!</v>
      </c>
      <c r="BV108" s="327" t="e">
        <f>IF(BQ108=0,0,VLOOKUP(BQ108,[1]Список!$A:$P,6,FALSE))</f>
        <v>#REF!</v>
      </c>
      <c r="BW108" s="178"/>
      <c r="BX108" s="173">
        <f>IF(AG100&lt;AH100,AT100,IF(AH100&lt;AG100,AT100," "))</f>
        <v>1</v>
      </c>
      <c r="BY108" s="179"/>
      <c r="BZ108" s="191"/>
      <c r="CA108" s="173">
        <f>IF(AG96&lt;AH96,AT96,IF(AH96&lt;AG96,AT96," "))</f>
        <v>1</v>
      </c>
      <c r="CB108" s="192"/>
      <c r="CC108" s="179"/>
      <c r="CD108" s="173">
        <f>IF(AG93&lt;AH93,AT93,IF(AH93&lt;AG93,AT93," "))</f>
        <v>1</v>
      </c>
      <c r="CE108" s="179"/>
      <c r="CF108" s="191"/>
      <c r="CG108" s="173">
        <f>IF(AG105&lt;AH105,AT105,IF(AH105&lt;AG105,AT105," "))</f>
        <v>1</v>
      </c>
      <c r="CH108" s="192"/>
      <c r="CI108" s="329"/>
      <c r="CJ108" s="329"/>
      <c r="CK108" s="329"/>
      <c r="CL108" s="191"/>
      <c r="CM108" s="173">
        <f>IF(AG114&lt;AH114,AI114,IF(AH114&lt;AG114,AI114," "))</f>
        <v>2</v>
      </c>
      <c r="CN108" s="192"/>
      <c r="CO108" s="179"/>
      <c r="CP108" s="173">
        <f>IF(AG110&lt;AH110,AI110,IF(AH110&lt;AG110,AI110," "))</f>
        <v>1</v>
      </c>
      <c r="CQ108" s="179"/>
      <c r="CR108" s="191"/>
      <c r="CS108" s="173">
        <f>IF(AG119&lt;AH119,AI119,IF(AH119&lt;AG119,AI119," "))</f>
        <v>2</v>
      </c>
      <c r="CT108" s="192"/>
      <c r="CU108" s="194"/>
      <c r="CV108" s="330">
        <f>BE100</f>
        <v>9</v>
      </c>
      <c r="CW108" s="196"/>
      <c r="CX108" s="332">
        <v>15</v>
      </c>
    </row>
    <row r="109" spans="1:102" ht="11.1" customHeight="1" x14ac:dyDescent="0.2">
      <c r="A109" s="139">
        <v>18</v>
      </c>
      <c r="C109" s="141">
        <v>2</v>
      </c>
      <c r="D109" s="141">
        <v>4</v>
      </c>
      <c r="E109" s="142">
        <v>11</v>
      </c>
      <c r="F109" s="143">
        <v>2</v>
      </c>
      <c r="G109" s="144">
        <v>9</v>
      </c>
      <c r="H109" s="145">
        <v>11</v>
      </c>
      <c r="I109" s="142">
        <v>11</v>
      </c>
      <c r="J109" s="143">
        <v>7</v>
      </c>
      <c r="K109" s="144">
        <v>11</v>
      </c>
      <c r="L109" s="145">
        <v>9</v>
      </c>
      <c r="M109" s="142"/>
      <c r="N109" s="143"/>
      <c r="O109" s="144"/>
      <c r="P109" s="145"/>
      <c r="Q109" s="142"/>
      <c r="R109" s="143"/>
      <c r="S109" s="146">
        <f t="shared" si="118"/>
        <v>1</v>
      </c>
      <c r="T109" s="146">
        <f t="shared" si="119"/>
        <v>0</v>
      </c>
      <c r="U109" s="146">
        <f t="shared" si="120"/>
        <v>0</v>
      </c>
      <c r="V109" s="146">
        <f t="shared" si="121"/>
        <v>1</v>
      </c>
      <c r="W109" s="146">
        <f t="shared" si="122"/>
        <v>1</v>
      </c>
      <c r="X109" s="146">
        <f t="shared" si="123"/>
        <v>0</v>
      </c>
      <c r="Y109" s="146">
        <f t="shared" si="124"/>
        <v>1</v>
      </c>
      <c r="Z109" s="146">
        <f t="shared" si="125"/>
        <v>0</v>
      </c>
      <c r="AA109" s="146">
        <f t="shared" si="126"/>
        <v>0</v>
      </c>
      <c r="AB109" s="146">
        <f t="shared" si="127"/>
        <v>0</v>
      </c>
      <c r="AC109" s="146">
        <f t="shared" si="128"/>
        <v>0</v>
      </c>
      <c r="AD109" s="146">
        <f t="shared" si="129"/>
        <v>0</v>
      </c>
      <c r="AE109" s="146">
        <f t="shared" si="130"/>
        <v>0</v>
      </c>
      <c r="AF109" s="146">
        <f t="shared" si="131"/>
        <v>0</v>
      </c>
      <c r="AG109" s="147">
        <f t="shared" si="132"/>
        <v>3</v>
      </c>
      <c r="AH109" s="147">
        <f t="shared" si="132"/>
        <v>1</v>
      </c>
      <c r="AI109" s="148">
        <f t="shared" si="133"/>
        <v>2</v>
      </c>
      <c r="AJ109" s="148">
        <f t="shared" si="134"/>
        <v>1</v>
      </c>
      <c r="AK109" s="149">
        <f t="shared" si="135"/>
        <v>2</v>
      </c>
      <c r="AL109" s="149">
        <f t="shared" si="136"/>
        <v>-9</v>
      </c>
      <c r="AM109" s="149">
        <f t="shared" si="137"/>
        <v>7</v>
      </c>
      <c r="AN109" s="149">
        <f t="shared" si="138"/>
        <v>9</v>
      </c>
      <c r="AO109" s="149" t="str">
        <f t="shared" si="139"/>
        <v/>
      </c>
      <c r="AP109" s="149" t="str">
        <f t="shared" si="140"/>
        <v/>
      </c>
      <c r="AQ109" s="149" t="str">
        <f t="shared" si="141"/>
        <v/>
      </c>
      <c r="AR109" s="150" t="str">
        <f t="shared" si="142"/>
        <v>3 - 1</v>
      </c>
      <c r="AS109" s="151" t="str">
        <f t="shared" si="143"/>
        <v>2,-9,7,9</v>
      </c>
      <c r="AT109" s="152">
        <f t="shared" si="144"/>
        <v>1</v>
      </c>
      <c r="AU109" s="152">
        <f t="shared" si="145"/>
        <v>2</v>
      </c>
      <c r="AV109" s="149">
        <f t="shared" si="146"/>
        <v>-2</v>
      </c>
      <c r="AW109" s="149">
        <f t="shared" si="147"/>
        <v>9</v>
      </c>
      <c r="AX109" s="149">
        <f t="shared" si="148"/>
        <v>-7</v>
      </c>
      <c r="AY109" s="149">
        <f t="shared" si="149"/>
        <v>-9</v>
      </c>
      <c r="AZ109" s="149" t="str">
        <f t="shared" si="150"/>
        <v/>
      </c>
      <c r="BA109" s="149" t="str">
        <f t="shared" si="151"/>
        <v/>
      </c>
      <c r="BB109" s="149" t="str">
        <f t="shared" si="152"/>
        <v/>
      </c>
      <c r="BC109" s="150" t="str">
        <f t="shared" si="153"/>
        <v>1 - 3</v>
      </c>
      <c r="BD109" s="151" t="str">
        <f t="shared" si="154"/>
        <v>-2,9,-7,-9</v>
      </c>
      <c r="BG109" s="154" t="e">
        <f>SUMIF(A92:A99,C109,B92:B99)</f>
        <v>#REF!</v>
      </c>
      <c r="BH109" s="155" t="e">
        <f>SUMIF(A92:A99,D109,B92:B99)</f>
        <v>#REF!</v>
      </c>
      <c r="BI109" s="132" t="e">
        <f>1+#REF!</f>
        <v>#REF!</v>
      </c>
      <c r="BJ109" s="156" t="e">
        <f t="shared" si="155"/>
        <v>#REF!</v>
      </c>
      <c r="BK109" s="170">
        <v>5</v>
      </c>
      <c r="BL109" s="176" t="str">
        <f t="shared" si="117"/>
        <v>2 - 4</v>
      </c>
      <c r="BM109" s="159" t="s">
        <v>87</v>
      </c>
      <c r="BN109" s="160" t="s">
        <v>95</v>
      </c>
      <c r="BO109" s="161">
        <v>6</v>
      </c>
      <c r="BP109" s="321"/>
      <c r="BQ109" s="323"/>
      <c r="BR109" s="357" t="s">
        <v>254</v>
      </c>
      <c r="BS109" s="358"/>
      <c r="BT109" s="359"/>
      <c r="BU109" s="197" t="e">
        <f>IF(BQ108=0,0,VLOOKUP(BQ108,[1]Список!$A:P,8,FALSE))</f>
        <v>#REF!</v>
      </c>
      <c r="BV109" s="327"/>
      <c r="BW109" s="388" t="str">
        <f>IF(AI100&gt;AJ100,BC100,IF(AJ100&gt;AI100,BD100," "))</f>
        <v>1 - 3</v>
      </c>
      <c r="BX109" s="363"/>
      <c r="BY109" s="363"/>
      <c r="BZ109" s="364" t="str">
        <f>IF(AI96&gt;AJ96,BC96,IF(AJ96&gt;AI96,BD96," "))</f>
        <v>0 - 3</v>
      </c>
      <c r="CA109" s="363"/>
      <c r="CB109" s="365"/>
      <c r="CC109" s="363" t="str">
        <f>IF(AI93&gt;AJ93,BC93,IF(AJ93&gt;AI93,BD93," "))</f>
        <v>2 - 3</v>
      </c>
      <c r="CD109" s="363"/>
      <c r="CE109" s="363"/>
      <c r="CF109" s="364" t="str">
        <f>IF(AI105&gt;AJ105,BC105,IF(AJ105&gt;AI105,BD105," "))</f>
        <v>2 - 3</v>
      </c>
      <c r="CG109" s="363"/>
      <c r="CH109" s="365"/>
      <c r="CI109" s="329"/>
      <c r="CJ109" s="329"/>
      <c r="CK109" s="329"/>
      <c r="CL109" s="364" t="str">
        <f>IF(AI114&lt;AJ114,AR114,IF(AJ114&lt;AI114,AS114," "))</f>
        <v>4,10,9</v>
      </c>
      <c r="CM109" s="363"/>
      <c r="CN109" s="365"/>
      <c r="CO109" s="363" t="str">
        <f>IF(AI110&lt;AJ110,AR110,IF(AJ110&lt;AI110,AS110," "))</f>
        <v>2 - 3</v>
      </c>
      <c r="CP109" s="363"/>
      <c r="CQ109" s="363"/>
      <c r="CR109" s="364" t="str">
        <f>IF(AI119&lt;AJ119,AR119,IF(AJ119&lt;AI119,AS119," "))</f>
        <v>5,-9,-6,6,5</v>
      </c>
      <c r="CS109" s="363"/>
      <c r="CT109" s="365"/>
      <c r="CU109" s="194"/>
      <c r="CV109" s="330"/>
      <c r="CW109" s="196"/>
      <c r="CX109" s="332"/>
    </row>
    <row r="110" spans="1:102" ht="11.1" customHeight="1" x14ac:dyDescent="0.2">
      <c r="A110" s="139">
        <v>19</v>
      </c>
      <c r="C110" s="141">
        <v>5</v>
      </c>
      <c r="D110" s="141">
        <v>7</v>
      </c>
      <c r="E110" s="142">
        <v>11</v>
      </c>
      <c r="F110" s="143">
        <v>9</v>
      </c>
      <c r="G110" s="144">
        <v>7</v>
      </c>
      <c r="H110" s="145">
        <v>11</v>
      </c>
      <c r="I110" s="142">
        <v>11</v>
      </c>
      <c r="J110" s="143">
        <v>6</v>
      </c>
      <c r="K110" s="144">
        <v>8</v>
      </c>
      <c r="L110" s="145">
        <v>11</v>
      </c>
      <c r="M110" s="142">
        <v>11</v>
      </c>
      <c r="N110" s="143">
        <v>13</v>
      </c>
      <c r="O110" s="144"/>
      <c r="P110" s="145"/>
      <c r="Q110" s="142"/>
      <c r="R110" s="143"/>
      <c r="S110" s="146">
        <f t="shared" si="118"/>
        <v>1</v>
      </c>
      <c r="T110" s="146">
        <f t="shared" si="119"/>
        <v>0</v>
      </c>
      <c r="U110" s="146">
        <f t="shared" si="120"/>
        <v>0</v>
      </c>
      <c r="V110" s="146">
        <f t="shared" si="121"/>
        <v>1</v>
      </c>
      <c r="W110" s="146">
        <f t="shared" si="122"/>
        <v>1</v>
      </c>
      <c r="X110" s="146">
        <f t="shared" si="123"/>
        <v>0</v>
      </c>
      <c r="Y110" s="146">
        <f t="shared" si="124"/>
        <v>0</v>
      </c>
      <c r="Z110" s="146">
        <f t="shared" si="125"/>
        <v>1</v>
      </c>
      <c r="AA110" s="146">
        <f t="shared" si="126"/>
        <v>0</v>
      </c>
      <c r="AB110" s="146">
        <f t="shared" si="127"/>
        <v>1</v>
      </c>
      <c r="AC110" s="146">
        <f t="shared" si="128"/>
        <v>0</v>
      </c>
      <c r="AD110" s="146">
        <f t="shared" si="129"/>
        <v>0</v>
      </c>
      <c r="AE110" s="146">
        <f t="shared" si="130"/>
        <v>0</v>
      </c>
      <c r="AF110" s="146">
        <f t="shared" si="131"/>
        <v>0</v>
      </c>
      <c r="AG110" s="147">
        <f t="shared" si="132"/>
        <v>2</v>
      </c>
      <c r="AH110" s="147">
        <f t="shared" si="132"/>
        <v>3</v>
      </c>
      <c r="AI110" s="148">
        <f t="shared" si="133"/>
        <v>1</v>
      </c>
      <c r="AJ110" s="148">
        <f t="shared" si="134"/>
        <v>2</v>
      </c>
      <c r="AK110" s="149">
        <f t="shared" si="135"/>
        <v>9</v>
      </c>
      <c r="AL110" s="149">
        <f t="shared" si="136"/>
        <v>-7</v>
      </c>
      <c r="AM110" s="149">
        <f t="shared" si="137"/>
        <v>6</v>
      </c>
      <c r="AN110" s="149">
        <f t="shared" si="138"/>
        <v>-8</v>
      </c>
      <c r="AO110" s="149">
        <f t="shared" si="139"/>
        <v>-11</v>
      </c>
      <c r="AP110" s="149" t="str">
        <f t="shared" si="140"/>
        <v/>
      </c>
      <c r="AQ110" s="149" t="str">
        <f t="shared" si="141"/>
        <v/>
      </c>
      <c r="AR110" s="150" t="str">
        <f t="shared" si="142"/>
        <v>2 - 3</v>
      </c>
      <c r="AS110" s="151" t="str">
        <f t="shared" si="143"/>
        <v>9,-7,6,-8,-11</v>
      </c>
      <c r="AT110" s="152">
        <f t="shared" si="144"/>
        <v>2</v>
      </c>
      <c r="AU110" s="152">
        <f t="shared" si="145"/>
        <v>1</v>
      </c>
      <c r="AV110" s="149">
        <f t="shared" si="146"/>
        <v>-9</v>
      </c>
      <c r="AW110" s="149">
        <f t="shared" si="147"/>
        <v>7</v>
      </c>
      <c r="AX110" s="149">
        <f t="shared" si="148"/>
        <v>-6</v>
      </c>
      <c r="AY110" s="149">
        <f t="shared" si="149"/>
        <v>8</v>
      </c>
      <c r="AZ110" s="149">
        <f t="shared" si="150"/>
        <v>11</v>
      </c>
      <c r="BA110" s="149" t="str">
        <f t="shared" si="151"/>
        <v/>
      </c>
      <c r="BB110" s="149" t="str">
        <f t="shared" si="152"/>
        <v/>
      </c>
      <c r="BC110" s="150" t="str">
        <f t="shared" si="153"/>
        <v>3 - 2</v>
      </c>
      <c r="BD110" s="151" t="str">
        <f t="shared" si="154"/>
        <v>-9,7,-6,8,11</v>
      </c>
      <c r="BG110" s="154" t="e">
        <f>SUMIF(A92:A99,C110,B92:B99)</f>
        <v>#REF!</v>
      </c>
      <c r="BH110" s="155" t="e">
        <f>SUMIF(A92:A99,D110,B92:B99)</f>
        <v>#REF!</v>
      </c>
      <c r="BI110" s="132" t="e">
        <f>1+#REF!</f>
        <v>#REF!</v>
      </c>
      <c r="BJ110" s="156" t="e">
        <f t="shared" si="155"/>
        <v>#REF!</v>
      </c>
      <c r="BK110" s="170">
        <v>5</v>
      </c>
      <c r="BL110" s="176" t="str">
        <f t="shared" si="117"/>
        <v>5 - 7</v>
      </c>
      <c r="BM110" s="159" t="s">
        <v>87</v>
      </c>
      <c r="BN110" s="160" t="s">
        <v>95</v>
      </c>
      <c r="BO110" s="161">
        <v>5</v>
      </c>
      <c r="BP110" s="384">
        <v>6</v>
      </c>
      <c r="BQ110" s="386" t="e">
        <f>B97</f>
        <v>#REF!</v>
      </c>
      <c r="BR110" s="370" t="s">
        <v>113</v>
      </c>
      <c r="BS110" s="371"/>
      <c r="BT110" s="372"/>
      <c r="BU110" s="201" t="e">
        <f>IF(BQ110=0,0,VLOOKUP(BQ110,[1]Список!$A:P,7,FALSE))</f>
        <v>#REF!</v>
      </c>
      <c r="BV110" s="373" t="e">
        <f>IF(BQ110=0,0,VLOOKUP(BQ110,[1]Список!$A:$P,6,FALSE))</f>
        <v>#REF!</v>
      </c>
      <c r="BW110" s="208"/>
      <c r="BX110" s="203">
        <f>IF(AG97&lt;AH97,AT97,IF(AH97&lt;AG97,AT97," "))</f>
        <v>1</v>
      </c>
      <c r="BY110" s="204"/>
      <c r="BZ110" s="205"/>
      <c r="CA110" s="203">
        <f>IF(AG92&lt;AH92,AT92,IF(AH92&lt;AG92,AT92," "))</f>
        <v>2</v>
      </c>
      <c r="CB110" s="206"/>
      <c r="CC110" s="204"/>
      <c r="CD110" s="203">
        <f>IF(AG107&lt;AH107,AT107,IF(AH107&lt;AG107,AT107," "))</f>
        <v>1</v>
      </c>
      <c r="CE110" s="204"/>
      <c r="CF110" s="205"/>
      <c r="CG110" s="203">
        <f>IF(AG102&lt;AH102,AT102,IF(AH102&lt;AG102,AT102," "))</f>
        <v>1</v>
      </c>
      <c r="CH110" s="206"/>
      <c r="CI110" s="204"/>
      <c r="CJ110" s="203">
        <f>IF(AG114&lt;AH114,AT114,IF(AH114&lt;AG114,AT114," "))</f>
        <v>1</v>
      </c>
      <c r="CK110" s="204"/>
      <c r="CL110" s="375"/>
      <c r="CM110" s="376"/>
      <c r="CN110" s="377"/>
      <c r="CO110" s="204"/>
      <c r="CP110" s="203">
        <f>IF(AG118&lt;AH118,AI118,IF(AH118&lt;AG118,AI118," "))</f>
        <v>2</v>
      </c>
      <c r="CQ110" s="204"/>
      <c r="CR110" s="205"/>
      <c r="CS110" s="203">
        <f>IF(AG111&lt;AH111,AI111,IF(AH111&lt;AG111,AI111," "))</f>
        <v>2</v>
      </c>
      <c r="CT110" s="206"/>
      <c r="CU110" s="209"/>
      <c r="CV110" s="351">
        <f>BE102</f>
        <v>10</v>
      </c>
      <c r="CW110" s="236"/>
      <c r="CX110" s="355">
        <v>12</v>
      </c>
    </row>
    <row r="111" spans="1:102" ht="11.1" customHeight="1" x14ac:dyDescent="0.2">
      <c r="A111" s="139">
        <v>20</v>
      </c>
      <c r="C111" s="141">
        <v>6</v>
      </c>
      <c r="D111" s="141">
        <v>8</v>
      </c>
      <c r="E111" s="142">
        <v>11</v>
      </c>
      <c r="F111" s="143">
        <v>7</v>
      </c>
      <c r="G111" s="144">
        <v>8</v>
      </c>
      <c r="H111" s="145">
        <v>11</v>
      </c>
      <c r="I111" s="142">
        <v>15</v>
      </c>
      <c r="J111" s="143">
        <v>13</v>
      </c>
      <c r="K111" s="144">
        <v>8</v>
      </c>
      <c r="L111" s="145">
        <v>11</v>
      </c>
      <c r="M111" s="142">
        <v>11</v>
      </c>
      <c r="N111" s="143">
        <v>5</v>
      </c>
      <c r="O111" s="144"/>
      <c r="P111" s="145"/>
      <c r="Q111" s="142"/>
      <c r="R111" s="143"/>
      <c r="S111" s="146">
        <f t="shared" si="118"/>
        <v>1</v>
      </c>
      <c r="T111" s="146">
        <f t="shared" si="119"/>
        <v>0</v>
      </c>
      <c r="U111" s="146">
        <f t="shared" si="120"/>
        <v>0</v>
      </c>
      <c r="V111" s="146">
        <f t="shared" si="121"/>
        <v>1</v>
      </c>
      <c r="W111" s="146">
        <f t="shared" si="122"/>
        <v>1</v>
      </c>
      <c r="X111" s="146">
        <f t="shared" si="123"/>
        <v>0</v>
      </c>
      <c r="Y111" s="146">
        <f t="shared" si="124"/>
        <v>0</v>
      </c>
      <c r="Z111" s="146">
        <f t="shared" si="125"/>
        <v>1</v>
      </c>
      <c r="AA111" s="146">
        <f t="shared" si="126"/>
        <v>1</v>
      </c>
      <c r="AB111" s="146">
        <f t="shared" si="127"/>
        <v>0</v>
      </c>
      <c r="AC111" s="146">
        <f t="shared" si="128"/>
        <v>0</v>
      </c>
      <c r="AD111" s="146">
        <f t="shared" si="129"/>
        <v>0</v>
      </c>
      <c r="AE111" s="146">
        <f t="shared" si="130"/>
        <v>0</v>
      </c>
      <c r="AF111" s="146">
        <f t="shared" si="131"/>
        <v>0</v>
      </c>
      <c r="AG111" s="147">
        <f t="shared" si="132"/>
        <v>3</v>
      </c>
      <c r="AH111" s="147">
        <f t="shared" si="132"/>
        <v>2</v>
      </c>
      <c r="AI111" s="148">
        <f t="shared" si="133"/>
        <v>2</v>
      </c>
      <c r="AJ111" s="148">
        <f t="shared" si="134"/>
        <v>1</v>
      </c>
      <c r="AK111" s="149">
        <f t="shared" si="135"/>
        <v>7</v>
      </c>
      <c r="AL111" s="149">
        <f t="shared" si="136"/>
        <v>-8</v>
      </c>
      <c r="AM111" s="149">
        <f t="shared" si="137"/>
        <v>13</v>
      </c>
      <c r="AN111" s="149">
        <f t="shared" si="138"/>
        <v>-8</v>
      </c>
      <c r="AO111" s="149">
        <f t="shared" si="139"/>
        <v>5</v>
      </c>
      <c r="AP111" s="149" t="str">
        <f t="shared" si="140"/>
        <v/>
      </c>
      <c r="AQ111" s="149" t="str">
        <f t="shared" si="141"/>
        <v/>
      </c>
      <c r="AR111" s="150" t="str">
        <f t="shared" si="142"/>
        <v>3 - 2</v>
      </c>
      <c r="AS111" s="151" t="str">
        <f t="shared" si="143"/>
        <v>7,-8,13,-8,5</v>
      </c>
      <c r="AT111" s="152">
        <f t="shared" si="144"/>
        <v>1</v>
      </c>
      <c r="AU111" s="152">
        <f t="shared" si="145"/>
        <v>2</v>
      </c>
      <c r="AV111" s="149">
        <f t="shared" si="146"/>
        <v>-7</v>
      </c>
      <c r="AW111" s="149">
        <f t="shared" si="147"/>
        <v>8</v>
      </c>
      <c r="AX111" s="149">
        <f t="shared" si="148"/>
        <v>-13</v>
      </c>
      <c r="AY111" s="149">
        <f t="shared" si="149"/>
        <v>8</v>
      </c>
      <c r="AZ111" s="149">
        <f t="shared" si="150"/>
        <v>-5</v>
      </c>
      <c r="BA111" s="149" t="str">
        <f t="shared" si="151"/>
        <v/>
      </c>
      <c r="BB111" s="149" t="str">
        <f t="shared" si="152"/>
        <v/>
      </c>
      <c r="BC111" s="150" t="str">
        <f t="shared" si="153"/>
        <v>2 - 3</v>
      </c>
      <c r="BD111" s="151" t="str">
        <f t="shared" si="154"/>
        <v>-7,8,-13,8,-5</v>
      </c>
      <c r="BG111" s="154" t="e">
        <f>SUMIF(A92:A99,C111,B92:B99)</f>
        <v>#REF!</v>
      </c>
      <c r="BH111" s="155" t="e">
        <f>SUMIF(A92:A99,D111,B92:B99)</f>
        <v>#REF!</v>
      </c>
      <c r="BI111" s="132" t="e">
        <f>1+#REF!</f>
        <v>#REF!</v>
      </c>
      <c r="BJ111" s="156" t="e">
        <f t="shared" si="155"/>
        <v>#REF!</v>
      </c>
      <c r="BK111" s="170">
        <v>5</v>
      </c>
      <c r="BL111" s="176" t="str">
        <f t="shared" si="117"/>
        <v>6 - 8</v>
      </c>
      <c r="BM111" s="159" t="s">
        <v>87</v>
      </c>
      <c r="BN111" s="160" t="s">
        <v>95</v>
      </c>
      <c r="BO111" s="161">
        <v>8</v>
      </c>
      <c r="BP111" s="385"/>
      <c r="BQ111" s="387"/>
      <c r="BR111" s="357" t="s">
        <v>166</v>
      </c>
      <c r="BS111" s="358"/>
      <c r="BT111" s="359"/>
      <c r="BU111" s="180" t="e">
        <f>IF(BQ110=0,0,VLOOKUP(BQ110,[1]Список!$A:P,8,FALSE))</f>
        <v>#REF!</v>
      </c>
      <c r="BV111" s="374"/>
      <c r="BW111" s="383" t="str">
        <f>IF(AI97&gt;AJ97,BC97,IF(AJ97&gt;AI97,BD97," "))</f>
        <v>0 - 3</v>
      </c>
      <c r="BX111" s="360"/>
      <c r="BY111" s="360"/>
      <c r="BZ111" s="361" t="str">
        <f>IF(AI92&gt;AJ92,BC92,IF(AJ92&gt;AI92,BD92," "))</f>
        <v>-5,8,-5,5,9</v>
      </c>
      <c r="CA111" s="360"/>
      <c r="CB111" s="362"/>
      <c r="CC111" s="360" t="str">
        <f>IF(AI107&gt;AJ107,BC107,IF(AJ107&gt;AI107,BD107," "))</f>
        <v>1 - 3</v>
      </c>
      <c r="CD111" s="360"/>
      <c r="CE111" s="360"/>
      <c r="CF111" s="361" t="str">
        <f>IF(AI102&gt;AJ102,BC102,IF(AJ102&gt;AI102,BD102," "))</f>
        <v>2 - 3</v>
      </c>
      <c r="CG111" s="360"/>
      <c r="CH111" s="362"/>
      <c r="CI111" s="360" t="str">
        <f>IF(AI114&gt;AJ114,BC114,IF(AJ114&gt;AI114,BD114," "))</f>
        <v>0 - 3</v>
      </c>
      <c r="CJ111" s="360"/>
      <c r="CK111" s="360"/>
      <c r="CL111" s="378"/>
      <c r="CM111" s="379"/>
      <c r="CN111" s="380"/>
      <c r="CO111" s="360" t="str">
        <f>IF(AI118&lt;AJ118,AR118,IF(AJ118&lt;AI118,AS118," "))</f>
        <v>4,6,7</v>
      </c>
      <c r="CP111" s="360"/>
      <c r="CQ111" s="360"/>
      <c r="CR111" s="361" t="str">
        <f>IF(AI111&lt;AJ111,AR111,IF(AJ111&lt;AI111,AS111," "))</f>
        <v>7,-8,13,-8,5</v>
      </c>
      <c r="CS111" s="360"/>
      <c r="CT111" s="362"/>
      <c r="CU111" s="195"/>
      <c r="CV111" s="352"/>
      <c r="CW111" s="237"/>
      <c r="CX111" s="356"/>
    </row>
    <row r="112" spans="1:102" ht="11.1" customHeight="1" x14ac:dyDescent="0.2">
      <c r="A112" s="139">
        <v>21</v>
      </c>
      <c r="C112" s="141">
        <v>1</v>
      </c>
      <c r="D112" s="141">
        <v>2</v>
      </c>
      <c r="E112" s="142">
        <v>11</v>
      </c>
      <c r="F112" s="143">
        <v>6</v>
      </c>
      <c r="G112" s="144">
        <v>10</v>
      </c>
      <c r="H112" s="145">
        <v>12</v>
      </c>
      <c r="I112" s="142">
        <v>11</v>
      </c>
      <c r="J112" s="143">
        <v>9</v>
      </c>
      <c r="K112" s="144">
        <v>11</v>
      </c>
      <c r="L112" s="145">
        <v>3</v>
      </c>
      <c r="M112" s="142"/>
      <c r="N112" s="143"/>
      <c r="O112" s="144"/>
      <c r="P112" s="145"/>
      <c r="Q112" s="142"/>
      <c r="R112" s="143"/>
      <c r="S112" s="146">
        <f t="shared" si="118"/>
        <v>1</v>
      </c>
      <c r="T112" s="146">
        <f t="shared" si="119"/>
        <v>0</v>
      </c>
      <c r="U112" s="146">
        <f t="shared" si="120"/>
        <v>0</v>
      </c>
      <c r="V112" s="146">
        <f t="shared" si="121"/>
        <v>1</v>
      </c>
      <c r="W112" s="146">
        <f t="shared" si="122"/>
        <v>1</v>
      </c>
      <c r="X112" s="146">
        <f t="shared" si="123"/>
        <v>0</v>
      </c>
      <c r="Y112" s="146">
        <f t="shared" si="124"/>
        <v>1</v>
      </c>
      <c r="Z112" s="146">
        <f t="shared" si="125"/>
        <v>0</v>
      </c>
      <c r="AA112" s="146">
        <f t="shared" si="126"/>
        <v>0</v>
      </c>
      <c r="AB112" s="146">
        <f t="shared" si="127"/>
        <v>0</v>
      </c>
      <c r="AC112" s="146">
        <f t="shared" si="128"/>
        <v>0</v>
      </c>
      <c r="AD112" s="146">
        <f t="shared" si="129"/>
        <v>0</v>
      </c>
      <c r="AE112" s="146">
        <f t="shared" si="130"/>
        <v>0</v>
      </c>
      <c r="AF112" s="146">
        <f t="shared" si="131"/>
        <v>0</v>
      </c>
      <c r="AG112" s="147">
        <f t="shared" si="132"/>
        <v>3</v>
      </c>
      <c r="AH112" s="147">
        <f t="shared" si="132"/>
        <v>1</v>
      </c>
      <c r="AI112" s="148">
        <f t="shared" si="133"/>
        <v>2</v>
      </c>
      <c r="AJ112" s="148">
        <f t="shared" si="134"/>
        <v>1</v>
      </c>
      <c r="AK112" s="149">
        <f t="shared" si="135"/>
        <v>6</v>
      </c>
      <c r="AL112" s="149">
        <f t="shared" si="136"/>
        <v>-10</v>
      </c>
      <c r="AM112" s="149">
        <f t="shared" si="137"/>
        <v>9</v>
      </c>
      <c r="AN112" s="149">
        <f t="shared" si="138"/>
        <v>3</v>
      </c>
      <c r="AO112" s="149" t="str">
        <f t="shared" si="139"/>
        <v/>
      </c>
      <c r="AP112" s="149" t="str">
        <f t="shared" si="140"/>
        <v/>
      </c>
      <c r="AQ112" s="149" t="str">
        <f t="shared" si="141"/>
        <v/>
      </c>
      <c r="AR112" s="150" t="str">
        <f t="shared" si="142"/>
        <v>3 - 1</v>
      </c>
      <c r="AS112" s="151" t="str">
        <f t="shared" si="143"/>
        <v>6,-10,9,3</v>
      </c>
      <c r="AT112" s="152">
        <f t="shared" si="144"/>
        <v>1</v>
      </c>
      <c r="AU112" s="152">
        <f t="shared" si="145"/>
        <v>2</v>
      </c>
      <c r="AV112" s="149">
        <f t="shared" si="146"/>
        <v>-6</v>
      </c>
      <c r="AW112" s="149">
        <f t="shared" si="147"/>
        <v>10</v>
      </c>
      <c r="AX112" s="149">
        <f t="shared" si="148"/>
        <v>-9</v>
      </c>
      <c r="AY112" s="149">
        <f t="shared" si="149"/>
        <v>-3</v>
      </c>
      <c r="AZ112" s="149" t="str">
        <f t="shared" si="150"/>
        <v/>
      </c>
      <c r="BA112" s="149" t="str">
        <f t="shared" si="151"/>
        <v/>
      </c>
      <c r="BB112" s="149" t="str">
        <f t="shared" si="152"/>
        <v/>
      </c>
      <c r="BC112" s="150" t="str">
        <f t="shared" si="153"/>
        <v>1 - 3</v>
      </c>
      <c r="BD112" s="151" t="str">
        <f t="shared" si="154"/>
        <v>-6,10,-9,-3</v>
      </c>
      <c r="BG112" s="154" t="e">
        <f>SUMIF(A92:A99,C112,B92:B99)</f>
        <v>#REF!</v>
      </c>
      <c r="BH112" s="155" t="e">
        <f>SUMIF(A92:A99,D112,B92:B99)</f>
        <v>#REF!</v>
      </c>
      <c r="BI112" s="132" t="e">
        <f>1+#REF!</f>
        <v>#REF!</v>
      </c>
      <c r="BJ112" s="156" t="e">
        <f t="shared" si="155"/>
        <v>#REF!</v>
      </c>
      <c r="BK112" s="170">
        <v>6</v>
      </c>
      <c r="BL112" s="175" t="str">
        <f t="shared" si="117"/>
        <v>1 - 2</v>
      </c>
      <c r="BM112" s="177" t="s">
        <v>90</v>
      </c>
      <c r="BN112" s="166" t="s">
        <v>96</v>
      </c>
      <c r="BO112" s="167">
        <v>2</v>
      </c>
      <c r="BP112" s="320">
        <v>7</v>
      </c>
      <c r="BQ112" s="322" t="e">
        <f>B98</f>
        <v>#REF!</v>
      </c>
      <c r="BR112" s="370" t="s">
        <v>111</v>
      </c>
      <c r="BS112" s="371"/>
      <c r="BT112" s="372"/>
      <c r="BU112" s="197" t="e">
        <f>IF(BQ112=0,0,VLOOKUP(BQ112,[1]Список!$A:P,7,FALSE))</f>
        <v>#REF!</v>
      </c>
      <c r="BV112" s="327" t="e">
        <f>IF(BQ112=0,0,VLOOKUP(BQ112,[1]Список!$A:$P,6,FALSE))</f>
        <v>#REF!</v>
      </c>
      <c r="BW112" s="178"/>
      <c r="BX112" s="173">
        <f>IF(AG94&lt;AH94,AT94,IF(AH94&lt;AG94,AT94," "))</f>
        <v>1</v>
      </c>
      <c r="BY112" s="179"/>
      <c r="BZ112" s="191"/>
      <c r="CA112" s="173">
        <f>IF(AG106&lt;AH106,AT106,IF(AH106&lt;AG106,AT106," "))</f>
        <v>1</v>
      </c>
      <c r="CB112" s="192"/>
      <c r="CC112" s="179"/>
      <c r="CD112" s="173">
        <f>IF(AG103&lt;AH103,AT103,IF(AH103&lt;AG103,AT103," "))</f>
        <v>2</v>
      </c>
      <c r="CE112" s="179"/>
      <c r="CF112" s="191"/>
      <c r="CG112" s="173">
        <f>IF(AG99&lt;AH99,AT99,IF(AH99&lt;AG99,AT99," "))</f>
        <v>1</v>
      </c>
      <c r="CH112" s="192"/>
      <c r="CI112" s="179"/>
      <c r="CJ112" s="173">
        <f>IF(AG110&lt;AH110,AT110,IF(AH110&lt;AG110,AT110," "))</f>
        <v>2</v>
      </c>
      <c r="CK112" s="179"/>
      <c r="CL112" s="191"/>
      <c r="CM112" s="173">
        <f>IF(AG118&lt;AH118,AT118,IF(AH118&lt;AG118,AT118," "))</f>
        <v>1</v>
      </c>
      <c r="CN112" s="192"/>
      <c r="CO112" s="329"/>
      <c r="CP112" s="329"/>
      <c r="CQ112" s="329"/>
      <c r="CR112" s="191"/>
      <c r="CS112" s="173">
        <f>IF(AG115&lt;AH115,AI115,IF(AH115&lt;AG115,AI115," "))</f>
        <v>2</v>
      </c>
      <c r="CT112" s="192"/>
      <c r="CU112" s="194"/>
      <c r="CV112" s="330">
        <f>BE104</f>
        <v>10</v>
      </c>
      <c r="CW112" s="196"/>
      <c r="CX112" s="332">
        <v>14</v>
      </c>
    </row>
    <row r="113" spans="1:106" ht="11.1" customHeight="1" x14ac:dyDescent="0.2">
      <c r="A113" s="139">
        <v>22</v>
      </c>
      <c r="C113" s="141">
        <v>3</v>
      </c>
      <c r="D113" s="141">
        <v>4</v>
      </c>
      <c r="E113" s="142">
        <v>11</v>
      </c>
      <c r="F113" s="143">
        <v>8</v>
      </c>
      <c r="G113" s="144">
        <v>11</v>
      </c>
      <c r="H113" s="145">
        <v>7</v>
      </c>
      <c r="I113" s="142">
        <v>7</v>
      </c>
      <c r="J113" s="143">
        <v>11</v>
      </c>
      <c r="K113" s="144">
        <v>12</v>
      </c>
      <c r="L113" s="145">
        <v>10</v>
      </c>
      <c r="M113" s="142"/>
      <c r="N113" s="143"/>
      <c r="O113" s="144"/>
      <c r="P113" s="145"/>
      <c r="Q113" s="142"/>
      <c r="R113" s="143"/>
      <c r="S113" s="146">
        <f t="shared" si="118"/>
        <v>1</v>
      </c>
      <c r="T113" s="146">
        <f t="shared" si="119"/>
        <v>0</v>
      </c>
      <c r="U113" s="146">
        <f t="shared" si="120"/>
        <v>1</v>
      </c>
      <c r="V113" s="146">
        <f t="shared" si="121"/>
        <v>0</v>
      </c>
      <c r="W113" s="146">
        <f t="shared" si="122"/>
        <v>0</v>
      </c>
      <c r="X113" s="146">
        <f t="shared" si="123"/>
        <v>1</v>
      </c>
      <c r="Y113" s="146">
        <f t="shared" si="124"/>
        <v>1</v>
      </c>
      <c r="Z113" s="146">
        <f t="shared" si="125"/>
        <v>0</v>
      </c>
      <c r="AA113" s="146">
        <f t="shared" si="126"/>
        <v>0</v>
      </c>
      <c r="AB113" s="146">
        <f t="shared" si="127"/>
        <v>0</v>
      </c>
      <c r="AC113" s="146">
        <f t="shared" si="128"/>
        <v>0</v>
      </c>
      <c r="AD113" s="146">
        <f t="shared" si="129"/>
        <v>0</v>
      </c>
      <c r="AE113" s="146">
        <f t="shared" si="130"/>
        <v>0</v>
      </c>
      <c r="AF113" s="146">
        <f t="shared" si="131"/>
        <v>0</v>
      </c>
      <c r="AG113" s="147">
        <f t="shared" si="132"/>
        <v>3</v>
      </c>
      <c r="AH113" s="147">
        <f t="shared" si="132"/>
        <v>1</v>
      </c>
      <c r="AI113" s="148">
        <f t="shared" si="133"/>
        <v>2</v>
      </c>
      <c r="AJ113" s="148">
        <f t="shared" si="134"/>
        <v>1</v>
      </c>
      <c r="AK113" s="149">
        <f t="shared" si="135"/>
        <v>8</v>
      </c>
      <c r="AL113" s="149">
        <f t="shared" si="136"/>
        <v>7</v>
      </c>
      <c r="AM113" s="149">
        <f t="shared" si="137"/>
        <v>-7</v>
      </c>
      <c r="AN113" s="149">
        <f t="shared" si="138"/>
        <v>10</v>
      </c>
      <c r="AO113" s="149" t="str">
        <f t="shared" si="139"/>
        <v/>
      </c>
      <c r="AP113" s="149" t="str">
        <f t="shared" si="140"/>
        <v/>
      </c>
      <c r="AQ113" s="149" t="str">
        <f t="shared" si="141"/>
        <v/>
      </c>
      <c r="AR113" s="150" t="str">
        <f t="shared" si="142"/>
        <v>3 - 1</v>
      </c>
      <c r="AS113" s="151" t="str">
        <f t="shared" si="143"/>
        <v>8,7,-7,10</v>
      </c>
      <c r="AT113" s="152">
        <f t="shared" si="144"/>
        <v>1</v>
      </c>
      <c r="AU113" s="152">
        <f t="shared" si="145"/>
        <v>2</v>
      </c>
      <c r="AV113" s="149">
        <f t="shared" si="146"/>
        <v>-8</v>
      </c>
      <c r="AW113" s="149">
        <f t="shared" si="147"/>
        <v>-7</v>
      </c>
      <c r="AX113" s="149">
        <f t="shared" si="148"/>
        <v>7</v>
      </c>
      <c r="AY113" s="149">
        <f t="shared" si="149"/>
        <v>-10</v>
      </c>
      <c r="AZ113" s="149" t="str">
        <f t="shared" si="150"/>
        <v/>
      </c>
      <c r="BA113" s="149" t="str">
        <f t="shared" si="151"/>
        <v/>
      </c>
      <c r="BB113" s="149" t="str">
        <f t="shared" si="152"/>
        <v/>
      </c>
      <c r="BC113" s="150" t="str">
        <f t="shared" si="153"/>
        <v>1 - 3</v>
      </c>
      <c r="BD113" s="151" t="str">
        <f t="shared" si="154"/>
        <v>-8,-7,7,-10</v>
      </c>
      <c r="BG113" s="154" t="e">
        <f>SUMIF(A92:A99,C113,B92:B99)</f>
        <v>#REF!</v>
      </c>
      <c r="BH113" s="155" t="e">
        <f>SUMIF(A92:A99,D113,B92:B99)</f>
        <v>#REF!</v>
      </c>
      <c r="BI113" s="132" t="e">
        <f>1+#REF!</f>
        <v>#REF!</v>
      </c>
      <c r="BJ113" s="156" t="e">
        <f t="shared" si="155"/>
        <v>#REF!</v>
      </c>
      <c r="BK113" s="170">
        <v>6</v>
      </c>
      <c r="BL113" s="175" t="str">
        <f t="shared" si="117"/>
        <v>3 - 4</v>
      </c>
      <c r="BM113" s="177" t="s">
        <v>90</v>
      </c>
      <c r="BN113" s="166" t="s">
        <v>96</v>
      </c>
      <c r="BO113" s="167">
        <v>3</v>
      </c>
      <c r="BP113" s="321"/>
      <c r="BQ113" s="323"/>
      <c r="BR113" s="357" t="s">
        <v>164</v>
      </c>
      <c r="BS113" s="358"/>
      <c r="BT113" s="359"/>
      <c r="BU113" s="197" t="e">
        <f>IF(BQ112=0,0,VLOOKUP(BQ112,[1]Список!$A:P,8,FALSE))</f>
        <v>#REF!</v>
      </c>
      <c r="BV113" s="327"/>
      <c r="BW113" s="388" t="str">
        <f>IF(AI94&gt;AJ94,BC94,IF(AJ94&gt;AI94,BD94," "))</f>
        <v>0 - 3</v>
      </c>
      <c r="BX113" s="363"/>
      <c r="BY113" s="363"/>
      <c r="BZ113" s="364" t="str">
        <f>IF(AI106&gt;AJ106,BC106,IF(AJ106&gt;AI106,BD106," "))</f>
        <v>0 - 3</v>
      </c>
      <c r="CA113" s="363"/>
      <c r="CB113" s="365"/>
      <c r="CC113" s="363" t="str">
        <f>IF(AI103&gt;AJ103,BC103,IF(AJ103&gt;AI103,BD103," "))</f>
        <v>-8,3,9,6</v>
      </c>
      <c r="CD113" s="363"/>
      <c r="CE113" s="363"/>
      <c r="CF113" s="364" t="str">
        <f>IF(AI99&gt;AJ99,BC99,IF(AJ99&gt;AI99,BD99," "))</f>
        <v>2 - 3</v>
      </c>
      <c r="CG113" s="363"/>
      <c r="CH113" s="365"/>
      <c r="CI113" s="363" t="str">
        <f>IF(AI110&gt;AJ110,BC110,IF(AJ110&gt;AI110,BD110," "))</f>
        <v>-9,7,-6,8,11</v>
      </c>
      <c r="CJ113" s="363"/>
      <c r="CK113" s="363"/>
      <c r="CL113" s="364" t="str">
        <f>IF(AI118&gt;AJ118,BC118,IF(AJ118&gt;AI118,BD118," "))</f>
        <v>0 - 3</v>
      </c>
      <c r="CM113" s="363"/>
      <c r="CN113" s="365"/>
      <c r="CO113" s="329"/>
      <c r="CP113" s="329"/>
      <c r="CQ113" s="329"/>
      <c r="CR113" s="364" t="str">
        <f>IF(AI115&lt;AJ115,AR115,IF(AJ115&lt;AI115,AS115," "))</f>
        <v>7,-6,8,8</v>
      </c>
      <c r="CS113" s="363"/>
      <c r="CT113" s="365"/>
      <c r="CU113" s="194"/>
      <c r="CV113" s="330"/>
      <c r="CW113" s="196"/>
      <c r="CX113" s="332"/>
    </row>
    <row r="114" spans="1:106" ht="11.1" customHeight="1" x14ac:dyDescent="0.2">
      <c r="A114" s="139">
        <v>23</v>
      </c>
      <c r="C114" s="141">
        <v>5</v>
      </c>
      <c r="D114" s="141">
        <v>6</v>
      </c>
      <c r="E114" s="142">
        <v>11</v>
      </c>
      <c r="F114" s="143">
        <v>4</v>
      </c>
      <c r="G114" s="144">
        <v>12</v>
      </c>
      <c r="H114" s="145">
        <v>10</v>
      </c>
      <c r="I114" s="142">
        <v>11</v>
      </c>
      <c r="J114" s="143">
        <v>9</v>
      </c>
      <c r="K114" s="144"/>
      <c r="L114" s="145"/>
      <c r="M114" s="142"/>
      <c r="N114" s="143"/>
      <c r="O114" s="144"/>
      <c r="P114" s="145"/>
      <c r="Q114" s="142"/>
      <c r="R114" s="143"/>
      <c r="S114" s="146">
        <f t="shared" si="118"/>
        <v>1</v>
      </c>
      <c r="T114" s="146">
        <f t="shared" si="119"/>
        <v>0</v>
      </c>
      <c r="U114" s="146">
        <f t="shared" si="120"/>
        <v>1</v>
      </c>
      <c r="V114" s="146">
        <f t="shared" si="121"/>
        <v>0</v>
      </c>
      <c r="W114" s="146">
        <f t="shared" si="122"/>
        <v>1</v>
      </c>
      <c r="X114" s="146">
        <f t="shared" si="123"/>
        <v>0</v>
      </c>
      <c r="Y114" s="146">
        <f t="shared" si="124"/>
        <v>0</v>
      </c>
      <c r="Z114" s="146">
        <f t="shared" si="125"/>
        <v>0</v>
      </c>
      <c r="AA114" s="146">
        <f t="shared" si="126"/>
        <v>0</v>
      </c>
      <c r="AB114" s="146">
        <f t="shared" si="127"/>
        <v>0</v>
      </c>
      <c r="AC114" s="146">
        <f t="shared" si="128"/>
        <v>0</v>
      </c>
      <c r="AD114" s="146">
        <f t="shared" si="129"/>
        <v>0</v>
      </c>
      <c r="AE114" s="146">
        <f t="shared" si="130"/>
        <v>0</v>
      </c>
      <c r="AF114" s="146">
        <f t="shared" si="131"/>
        <v>0</v>
      </c>
      <c r="AG114" s="147">
        <f t="shared" si="132"/>
        <v>3</v>
      </c>
      <c r="AH114" s="147">
        <f t="shared" si="132"/>
        <v>0</v>
      </c>
      <c r="AI114" s="148">
        <f t="shared" si="133"/>
        <v>2</v>
      </c>
      <c r="AJ114" s="148">
        <f t="shared" si="134"/>
        <v>1</v>
      </c>
      <c r="AK114" s="149">
        <f t="shared" si="135"/>
        <v>4</v>
      </c>
      <c r="AL114" s="149">
        <f t="shared" si="136"/>
        <v>10</v>
      </c>
      <c r="AM114" s="149">
        <f t="shared" si="137"/>
        <v>9</v>
      </c>
      <c r="AN114" s="149" t="str">
        <f t="shared" si="138"/>
        <v/>
      </c>
      <c r="AO114" s="149" t="str">
        <f t="shared" si="139"/>
        <v/>
      </c>
      <c r="AP114" s="149" t="str">
        <f t="shared" si="140"/>
        <v/>
      </c>
      <c r="AQ114" s="149" t="str">
        <f t="shared" si="141"/>
        <v/>
      </c>
      <c r="AR114" s="150" t="str">
        <f t="shared" si="142"/>
        <v>3 - 0</v>
      </c>
      <c r="AS114" s="151" t="str">
        <f t="shared" si="143"/>
        <v>4,10,9</v>
      </c>
      <c r="AT114" s="152">
        <f t="shared" si="144"/>
        <v>1</v>
      </c>
      <c r="AU114" s="152">
        <f t="shared" si="145"/>
        <v>2</v>
      </c>
      <c r="AV114" s="149">
        <f t="shared" si="146"/>
        <v>-4</v>
      </c>
      <c r="AW114" s="149">
        <f t="shared" si="147"/>
        <v>-10</v>
      </c>
      <c r="AX114" s="149">
        <f t="shared" si="148"/>
        <v>-9</v>
      </c>
      <c r="AY114" s="149" t="str">
        <f t="shared" si="149"/>
        <v/>
      </c>
      <c r="AZ114" s="149" t="str">
        <f t="shared" si="150"/>
        <v/>
      </c>
      <c r="BA114" s="149" t="str">
        <f t="shared" si="151"/>
        <v/>
      </c>
      <c r="BB114" s="149" t="str">
        <f t="shared" si="152"/>
        <v/>
      </c>
      <c r="BC114" s="150" t="str">
        <f t="shared" si="153"/>
        <v>0 - 3</v>
      </c>
      <c r="BD114" s="151" t="str">
        <f t="shared" si="154"/>
        <v>-4,-10,-9</v>
      </c>
      <c r="BG114" s="154" t="e">
        <f>SUMIF(A92:A99,C114,B92:B99)</f>
        <v>#REF!</v>
      </c>
      <c r="BH114" s="155" t="e">
        <f>SUMIF(A92:A99,D114,B92:B99)</f>
        <v>#REF!</v>
      </c>
      <c r="BI114" s="132" t="e">
        <f>1+#REF!</f>
        <v>#REF!</v>
      </c>
      <c r="BJ114" s="156" t="e">
        <f t="shared" si="155"/>
        <v>#REF!</v>
      </c>
      <c r="BK114" s="170">
        <v>6</v>
      </c>
      <c r="BL114" s="175" t="str">
        <f t="shared" si="117"/>
        <v>5 - 6</v>
      </c>
      <c r="BM114" s="177" t="s">
        <v>90</v>
      </c>
      <c r="BN114" s="166" t="s">
        <v>96</v>
      </c>
      <c r="BO114" s="167">
        <v>1</v>
      </c>
      <c r="BP114" s="384">
        <v>8</v>
      </c>
      <c r="BQ114" s="386" t="e">
        <f>B99</f>
        <v>#REF!</v>
      </c>
      <c r="BR114" s="324" t="s">
        <v>112</v>
      </c>
      <c r="BS114" s="325"/>
      <c r="BT114" s="326"/>
      <c r="BU114" s="201" t="e">
        <f>IF(BQ114=0,0,VLOOKUP(BQ114,[1]Список!$A:P,7,FALSE))</f>
        <v>#REF!</v>
      </c>
      <c r="BV114" s="373" t="e">
        <f>IF(BQ114=0,0,VLOOKUP(BQ114,[1]Список!$A:$P,6,FALSE))</f>
        <v>#REF!</v>
      </c>
      <c r="BW114" s="208"/>
      <c r="BX114" s="203">
        <f>IF(AG104&lt;AH104,AT104,IF(AH104&lt;AG104,AT104," "))</f>
        <v>1</v>
      </c>
      <c r="BY114" s="204"/>
      <c r="BZ114" s="205"/>
      <c r="CA114" s="203">
        <f>IF(AG101&lt;AH101,AT101,IF(AH101&lt;AG101,AT101," "))</f>
        <v>1</v>
      </c>
      <c r="CB114" s="206"/>
      <c r="CC114" s="204"/>
      <c r="CD114" s="203">
        <f>IF(AG98&lt;AH98,AT98,IF(AH98&lt;AG98,AT98," "))</f>
        <v>2</v>
      </c>
      <c r="CE114" s="204"/>
      <c r="CF114" s="205"/>
      <c r="CG114" s="203">
        <f>IF(AG95&lt;AH95,AT95,IF(AH95&lt;AG95,AT95," "))</f>
        <v>1</v>
      </c>
      <c r="CH114" s="206"/>
      <c r="CI114" s="204"/>
      <c r="CJ114" s="203">
        <f>IF(AG119&lt;AH119,AT119,IF(AH119&lt;AG119,AT119," "))</f>
        <v>1</v>
      </c>
      <c r="CK114" s="204"/>
      <c r="CL114" s="205"/>
      <c r="CM114" s="203">
        <f>IF(AG111&lt;AH111,AT111,IF(AH111&lt;AG111,AT111," "))</f>
        <v>1</v>
      </c>
      <c r="CN114" s="206"/>
      <c r="CO114" s="204"/>
      <c r="CP114" s="203">
        <f>IF(AG115&lt;AH115,AT115,IF(AH115&lt;AG115,AT115," "))</f>
        <v>1</v>
      </c>
      <c r="CQ114" s="204"/>
      <c r="CR114" s="375"/>
      <c r="CS114" s="376"/>
      <c r="CT114" s="377"/>
      <c r="CU114" s="209"/>
      <c r="CV114" s="351">
        <f>BE106</f>
        <v>8</v>
      </c>
      <c r="CW114" s="236"/>
      <c r="CX114" s="355">
        <v>16</v>
      </c>
    </row>
    <row r="115" spans="1:106" ht="11.1" customHeight="1" x14ac:dyDescent="0.2">
      <c r="A115" s="139">
        <v>24</v>
      </c>
      <c r="C115" s="141">
        <v>7</v>
      </c>
      <c r="D115" s="141">
        <v>8</v>
      </c>
      <c r="E115" s="142">
        <v>11</v>
      </c>
      <c r="F115" s="143">
        <v>7</v>
      </c>
      <c r="G115" s="144">
        <v>6</v>
      </c>
      <c r="H115" s="145">
        <v>11</v>
      </c>
      <c r="I115" s="142">
        <v>11</v>
      </c>
      <c r="J115" s="143">
        <v>8</v>
      </c>
      <c r="K115" s="144">
        <v>11</v>
      </c>
      <c r="L115" s="145">
        <v>8</v>
      </c>
      <c r="M115" s="142"/>
      <c r="N115" s="143"/>
      <c r="O115" s="144"/>
      <c r="P115" s="145"/>
      <c r="Q115" s="142"/>
      <c r="R115" s="143"/>
      <c r="S115" s="146">
        <f t="shared" si="118"/>
        <v>1</v>
      </c>
      <c r="T115" s="146">
        <f t="shared" si="119"/>
        <v>0</v>
      </c>
      <c r="U115" s="146">
        <f t="shared" si="120"/>
        <v>0</v>
      </c>
      <c r="V115" s="146">
        <f t="shared" si="121"/>
        <v>1</v>
      </c>
      <c r="W115" s="146">
        <f t="shared" si="122"/>
        <v>1</v>
      </c>
      <c r="X115" s="146">
        <f t="shared" si="123"/>
        <v>0</v>
      </c>
      <c r="Y115" s="146">
        <f t="shared" si="124"/>
        <v>1</v>
      </c>
      <c r="Z115" s="146">
        <f t="shared" si="125"/>
        <v>0</v>
      </c>
      <c r="AA115" s="146">
        <f t="shared" si="126"/>
        <v>0</v>
      </c>
      <c r="AB115" s="146">
        <f t="shared" si="127"/>
        <v>0</v>
      </c>
      <c r="AC115" s="146">
        <f t="shared" si="128"/>
        <v>0</v>
      </c>
      <c r="AD115" s="146">
        <f t="shared" si="129"/>
        <v>0</v>
      </c>
      <c r="AE115" s="146">
        <f t="shared" si="130"/>
        <v>0</v>
      </c>
      <c r="AF115" s="146">
        <f t="shared" si="131"/>
        <v>0</v>
      </c>
      <c r="AG115" s="147">
        <f t="shared" si="132"/>
        <v>3</v>
      </c>
      <c r="AH115" s="147">
        <f t="shared" si="132"/>
        <v>1</v>
      </c>
      <c r="AI115" s="148">
        <f t="shared" si="133"/>
        <v>2</v>
      </c>
      <c r="AJ115" s="148">
        <f t="shared" si="134"/>
        <v>1</v>
      </c>
      <c r="AK115" s="149">
        <f t="shared" si="135"/>
        <v>7</v>
      </c>
      <c r="AL115" s="149">
        <f t="shared" si="136"/>
        <v>-6</v>
      </c>
      <c r="AM115" s="149">
        <f t="shared" si="137"/>
        <v>8</v>
      </c>
      <c r="AN115" s="149">
        <f t="shared" si="138"/>
        <v>8</v>
      </c>
      <c r="AO115" s="149" t="str">
        <f t="shared" si="139"/>
        <v/>
      </c>
      <c r="AP115" s="149" t="str">
        <f t="shared" si="140"/>
        <v/>
      </c>
      <c r="AQ115" s="149" t="str">
        <f t="shared" si="141"/>
        <v/>
      </c>
      <c r="AR115" s="150" t="str">
        <f t="shared" si="142"/>
        <v>3 - 1</v>
      </c>
      <c r="AS115" s="151" t="str">
        <f t="shared" si="143"/>
        <v>7,-6,8,8</v>
      </c>
      <c r="AT115" s="152">
        <f t="shared" si="144"/>
        <v>1</v>
      </c>
      <c r="AU115" s="152">
        <f t="shared" si="145"/>
        <v>2</v>
      </c>
      <c r="AV115" s="149">
        <f t="shared" si="146"/>
        <v>-7</v>
      </c>
      <c r="AW115" s="149">
        <f t="shared" si="147"/>
        <v>6</v>
      </c>
      <c r="AX115" s="149">
        <f t="shared" si="148"/>
        <v>-8</v>
      </c>
      <c r="AY115" s="149">
        <f t="shared" si="149"/>
        <v>-8</v>
      </c>
      <c r="AZ115" s="149" t="str">
        <f t="shared" si="150"/>
        <v/>
      </c>
      <c r="BA115" s="149" t="str">
        <f t="shared" si="151"/>
        <v/>
      </c>
      <c r="BB115" s="149" t="str">
        <f t="shared" si="152"/>
        <v/>
      </c>
      <c r="BC115" s="150" t="str">
        <f t="shared" si="153"/>
        <v>1 - 3</v>
      </c>
      <c r="BD115" s="151" t="str">
        <f t="shared" si="154"/>
        <v>-7,6,-8,-8</v>
      </c>
      <c r="BG115" s="154" t="e">
        <f>SUMIF(A92:A99,C115,B92:B99)</f>
        <v>#REF!</v>
      </c>
      <c r="BH115" s="155" t="e">
        <f>SUMIF(A92:A99,D115,B92:B99)</f>
        <v>#REF!</v>
      </c>
      <c r="BI115" s="132" t="e">
        <f>1+#REF!</f>
        <v>#REF!</v>
      </c>
      <c r="BJ115" s="156" t="e">
        <f t="shared" si="155"/>
        <v>#REF!</v>
      </c>
      <c r="BK115" s="170">
        <v>6</v>
      </c>
      <c r="BL115" s="175" t="str">
        <f t="shared" si="117"/>
        <v>7 - 8</v>
      </c>
      <c r="BM115" s="177" t="s">
        <v>90</v>
      </c>
      <c r="BN115" s="166" t="s">
        <v>96</v>
      </c>
      <c r="BO115" s="167">
        <v>4</v>
      </c>
      <c r="BP115" s="385"/>
      <c r="BQ115" s="387"/>
      <c r="BR115" s="357" t="s">
        <v>167</v>
      </c>
      <c r="BS115" s="358"/>
      <c r="BT115" s="359"/>
      <c r="BU115" s="180" t="e">
        <f>IF(BQ114=0,0,VLOOKUP(BQ114,[1]Список!$A:P,8,FALSE))</f>
        <v>#REF!</v>
      </c>
      <c r="BV115" s="374"/>
      <c r="BW115" s="383" t="str">
        <f>IF(AI104&gt;AJ104,BC104,IF(AJ104&gt;AI104,BD104," "))</f>
        <v>2 - 3</v>
      </c>
      <c r="BX115" s="360"/>
      <c r="BY115" s="360"/>
      <c r="BZ115" s="361" t="str">
        <f>IF(AI101&gt;AJ101,BC101,IF(AJ101&gt;AI101,BD101," "))</f>
        <v>0 - 3</v>
      </c>
      <c r="CA115" s="360"/>
      <c r="CB115" s="362"/>
      <c r="CC115" s="360" t="str">
        <f>IF(AI98&gt;AJ98,BC98,IF(AJ98&gt;AI98,BD98," "))</f>
        <v>-8,7,7,4</v>
      </c>
      <c r="CD115" s="360"/>
      <c r="CE115" s="360"/>
      <c r="CF115" s="361" t="str">
        <f>IF(AI95&gt;AJ95,BC95,IF(AJ95&gt;AI95,BD95," "))</f>
        <v>0 - 3</v>
      </c>
      <c r="CG115" s="360"/>
      <c r="CH115" s="362"/>
      <c r="CI115" s="360" t="str">
        <f>IF(AI119&gt;AJ119,BC119,IF(AJ119&gt;AI119,BD119," "))</f>
        <v>2 - 3</v>
      </c>
      <c r="CJ115" s="360"/>
      <c r="CK115" s="360"/>
      <c r="CL115" s="361" t="str">
        <f>IF(AI111&gt;AJ111,BC111,IF(AJ111&gt;AI111,BD111," "))</f>
        <v>2 - 3</v>
      </c>
      <c r="CM115" s="360"/>
      <c r="CN115" s="362"/>
      <c r="CO115" s="360" t="str">
        <f>IF(AI115&gt;AJ115,BC115,IF(AJ115&gt;AI115,BD115," "))</f>
        <v>1 - 3</v>
      </c>
      <c r="CP115" s="360"/>
      <c r="CQ115" s="360"/>
      <c r="CR115" s="378"/>
      <c r="CS115" s="379"/>
      <c r="CT115" s="380"/>
      <c r="CU115" s="195"/>
      <c r="CV115" s="352"/>
      <c r="CW115" s="237"/>
      <c r="CX115" s="356"/>
    </row>
    <row r="116" spans="1:106" s="221" customFormat="1" ht="11.1" hidden="1" customHeight="1" outlineLevel="1" x14ac:dyDescent="0.2">
      <c r="A116" s="139">
        <v>25</v>
      </c>
      <c r="B116" s="119"/>
      <c r="C116" s="141">
        <v>1</v>
      </c>
      <c r="D116" s="141">
        <v>4</v>
      </c>
      <c r="E116" s="142">
        <v>11</v>
      </c>
      <c r="F116" s="143">
        <v>7</v>
      </c>
      <c r="G116" s="144">
        <v>11</v>
      </c>
      <c r="H116" s="145">
        <v>7</v>
      </c>
      <c r="I116" s="142">
        <v>11</v>
      </c>
      <c r="J116" s="143">
        <v>7</v>
      </c>
      <c r="K116" s="144"/>
      <c r="L116" s="145"/>
      <c r="M116" s="142"/>
      <c r="N116" s="143"/>
      <c r="O116" s="144"/>
      <c r="P116" s="145"/>
      <c r="Q116" s="142"/>
      <c r="R116" s="143"/>
      <c r="S116" s="146">
        <f t="shared" si="118"/>
        <v>1</v>
      </c>
      <c r="T116" s="146">
        <f t="shared" si="119"/>
        <v>0</v>
      </c>
      <c r="U116" s="146">
        <f t="shared" si="120"/>
        <v>1</v>
      </c>
      <c r="V116" s="146">
        <f t="shared" si="121"/>
        <v>0</v>
      </c>
      <c r="W116" s="146">
        <f t="shared" si="122"/>
        <v>1</v>
      </c>
      <c r="X116" s="146">
        <f t="shared" si="123"/>
        <v>0</v>
      </c>
      <c r="Y116" s="146">
        <f t="shared" si="124"/>
        <v>0</v>
      </c>
      <c r="Z116" s="146">
        <f t="shared" si="125"/>
        <v>0</v>
      </c>
      <c r="AA116" s="146">
        <f t="shared" si="126"/>
        <v>0</v>
      </c>
      <c r="AB116" s="146">
        <f t="shared" si="127"/>
        <v>0</v>
      </c>
      <c r="AC116" s="146">
        <f t="shared" si="128"/>
        <v>0</v>
      </c>
      <c r="AD116" s="146">
        <f t="shared" si="129"/>
        <v>0</v>
      </c>
      <c r="AE116" s="146">
        <f t="shared" si="130"/>
        <v>0</v>
      </c>
      <c r="AF116" s="146">
        <f t="shared" si="131"/>
        <v>0</v>
      </c>
      <c r="AG116" s="147">
        <f t="shared" si="132"/>
        <v>3</v>
      </c>
      <c r="AH116" s="147">
        <f t="shared" si="132"/>
        <v>0</v>
      </c>
      <c r="AI116" s="148">
        <f t="shared" si="133"/>
        <v>2</v>
      </c>
      <c r="AJ116" s="148">
        <f t="shared" si="134"/>
        <v>1</v>
      </c>
      <c r="AK116" s="149">
        <f t="shared" si="135"/>
        <v>7</v>
      </c>
      <c r="AL116" s="149">
        <f t="shared" si="136"/>
        <v>7</v>
      </c>
      <c r="AM116" s="149">
        <f t="shared" si="137"/>
        <v>7</v>
      </c>
      <c r="AN116" s="149" t="str">
        <f t="shared" si="138"/>
        <v/>
      </c>
      <c r="AO116" s="149" t="str">
        <f t="shared" si="139"/>
        <v/>
      </c>
      <c r="AP116" s="149" t="str">
        <f t="shared" si="140"/>
        <v/>
      </c>
      <c r="AQ116" s="149" t="str">
        <f t="shared" si="141"/>
        <v/>
      </c>
      <c r="AR116" s="150" t="str">
        <f t="shared" si="142"/>
        <v>3 - 0</v>
      </c>
      <c r="AS116" s="151" t="str">
        <f t="shared" si="143"/>
        <v>7,7,7</v>
      </c>
      <c r="AT116" s="152">
        <f t="shared" si="144"/>
        <v>1</v>
      </c>
      <c r="AU116" s="152">
        <f t="shared" si="145"/>
        <v>2</v>
      </c>
      <c r="AV116" s="149">
        <f t="shared" si="146"/>
        <v>-7</v>
      </c>
      <c r="AW116" s="149">
        <f t="shared" si="147"/>
        <v>-7</v>
      </c>
      <c r="AX116" s="149">
        <f t="shared" si="148"/>
        <v>-7</v>
      </c>
      <c r="AY116" s="149" t="str">
        <f t="shared" si="149"/>
        <v/>
      </c>
      <c r="AZ116" s="149" t="str">
        <f t="shared" si="150"/>
        <v/>
      </c>
      <c r="BA116" s="149" t="str">
        <f t="shared" si="151"/>
        <v/>
      </c>
      <c r="BB116" s="149" t="str">
        <f t="shared" si="152"/>
        <v/>
      </c>
      <c r="BC116" s="150" t="str">
        <f t="shared" si="153"/>
        <v>0 - 3</v>
      </c>
      <c r="BD116" s="151" t="str">
        <f t="shared" si="154"/>
        <v>-7,-7,-7</v>
      </c>
      <c r="BE116" s="121"/>
      <c r="BF116" s="121"/>
      <c r="BG116" s="154" t="e">
        <f>SUMIF(A92:A99,C116,B92:B99)</f>
        <v>#REF!</v>
      </c>
      <c r="BH116" s="155" t="e">
        <f>SUMIF(A92:A99,D116,B92:B99)</f>
        <v>#REF!</v>
      </c>
      <c r="BI116" s="132" t="e">
        <f>1+#REF!</f>
        <v>#REF!</v>
      </c>
      <c r="BJ116" s="156" t="e">
        <f t="shared" si="155"/>
        <v>#REF!</v>
      </c>
      <c r="BK116" s="170">
        <v>7</v>
      </c>
      <c r="BL116" s="176" t="str">
        <f t="shared" si="117"/>
        <v>1 - 4</v>
      </c>
      <c r="BM116" s="181" t="s">
        <v>90</v>
      </c>
      <c r="BN116" s="160" t="s">
        <v>97</v>
      </c>
      <c r="BO116" s="161">
        <v>13</v>
      </c>
      <c r="BP116" s="186"/>
      <c r="BQ116" s="186"/>
      <c r="BR116" s="186"/>
      <c r="BS116" s="186"/>
      <c r="BT116" s="186"/>
      <c r="BU116" s="186"/>
      <c r="BV116" s="186"/>
      <c r="BW116" s="186"/>
      <c r="BX116" s="187"/>
      <c r="BY116" s="187"/>
      <c r="BZ116" s="187"/>
      <c r="CA116" s="187"/>
      <c r="CB116" s="187"/>
      <c r="CC116" s="187"/>
      <c r="CD116" s="187"/>
      <c r="CE116" s="187"/>
      <c r="CF116" s="187"/>
      <c r="CG116" s="187"/>
      <c r="CH116" s="187"/>
      <c r="CI116" s="187"/>
      <c r="CJ116" s="187"/>
      <c r="CK116" s="187"/>
      <c r="CL116" s="187"/>
      <c r="CM116" s="187"/>
      <c r="CN116" s="187"/>
      <c r="CO116" s="187"/>
      <c r="CP116" s="187"/>
      <c r="CQ116" s="187"/>
      <c r="CR116" s="187"/>
      <c r="CS116" s="187"/>
      <c r="CT116" s="187"/>
      <c r="CU116" s="187"/>
      <c r="CV116" s="187"/>
      <c r="CW116" s="187"/>
      <c r="CX116" s="187"/>
      <c r="CY116" s="3"/>
      <c r="CZ116" s="3"/>
      <c r="DA116" s="3"/>
      <c r="DB116" s="3"/>
    </row>
    <row r="117" spans="1:106" s="221" customFormat="1" ht="11.1" hidden="1" customHeight="1" outlineLevel="1" x14ac:dyDescent="0.2">
      <c r="A117" s="139">
        <v>26</v>
      </c>
      <c r="B117" s="119"/>
      <c r="C117" s="141">
        <v>2</v>
      </c>
      <c r="D117" s="141">
        <v>3</v>
      </c>
      <c r="E117" s="142">
        <v>8</v>
      </c>
      <c r="F117" s="143">
        <v>11</v>
      </c>
      <c r="G117" s="144">
        <v>11</v>
      </c>
      <c r="H117" s="145">
        <v>6</v>
      </c>
      <c r="I117" s="142">
        <v>11</v>
      </c>
      <c r="J117" s="143">
        <v>8</v>
      </c>
      <c r="K117" s="144">
        <v>11</v>
      </c>
      <c r="L117" s="145">
        <v>5</v>
      </c>
      <c r="M117" s="142"/>
      <c r="N117" s="143"/>
      <c r="O117" s="144"/>
      <c r="P117" s="145"/>
      <c r="Q117" s="142"/>
      <c r="R117" s="143"/>
      <c r="S117" s="146">
        <f t="shared" si="118"/>
        <v>0</v>
      </c>
      <c r="T117" s="146">
        <f t="shared" si="119"/>
        <v>1</v>
      </c>
      <c r="U117" s="146">
        <f t="shared" si="120"/>
        <v>1</v>
      </c>
      <c r="V117" s="146">
        <f t="shared" si="121"/>
        <v>0</v>
      </c>
      <c r="W117" s="146">
        <f t="shared" si="122"/>
        <v>1</v>
      </c>
      <c r="X117" s="146">
        <f t="shared" si="123"/>
        <v>0</v>
      </c>
      <c r="Y117" s="146">
        <f t="shared" si="124"/>
        <v>1</v>
      </c>
      <c r="Z117" s="146">
        <f t="shared" si="125"/>
        <v>0</v>
      </c>
      <c r="AA117" s="146">
        <f t="shared" si="126"/>
        <v>0</v>
      </c>
      <c r="AB117" s="146">
        <f t="shared" si="127"/>
        <v>0</v>
      </c>
      <c r="AC117" s="146">
        <f t="shared" si="128"/>
        <v>0</v>
      </c>
      <c r="AD117" s="146">
        <f t="shared" si="129"/>
        <v>0</v>
      </c>
      <c r="AE117" s="146">
        <f t="shared" si="130"/>
        <v>0</v>
      </c>
      <c r="AF117" s="146">
        <f t="shared" si="131"/>
        <v>0</v>
      </c>
      <c r="AG117" s="147">
        <f t="shared" si="132"/>
        <v>3</v>
      </c>
      <c r="AH117" s="147">
        <f t="shared" si="132"/>
        <v>1</v>
      </c>
      <c r="AI117" s="148">
        <f t="shared" si="133"/>
        <v>2</v>
      </c>
      <c r="AJ117" s="148">
        <f t="shared" si="134"/>
        <v>1</v>
      </c>
      <c r="AK117" s="149">
        <f t="shared" si="135"/>
        <v>-8</v>
      </c>
      <c r="AL117" s="149">
        <f t="shared" si="136"/>
        <v>6</v>
      </c>
      <c r="AM117" s="149">
        <f t="shared" si="137"/>
        <v>8</v>
      </c>
      <c r="AN117" s="149">
        <f t="shared" si="138"/>
        <v>5</v>
      </c>
      <c r="AO117" s="149" t="str">
        <f t="shared" si="139"/>
        <v/>
      </c>
      <c r="AP117" s="149" t="str">
        <f t="shared" si="140"/>
        <v/>
      </c>
      <c r="AQ117" s="149" t="str">
        <f t="shared" si="141"/>
        <v/>
      </c>
      <c r="AR117" s="150" t="str">
        <f t="shared" si="142"/>
        <v>3 - 1</v>
      </c>
      <c r="AS117" s="151" t="str">
        <f t="shared" si="143"/>
        <v>-8,6,8,5</v>
      </c>
      <c r="AT117" s="152">
        <f t="shared" si="144"/>
        <v>1</v>
      </c>
      <c r="AU117" s="152">
        <f t="shared" si="145"/>
        <v>2</v>
      </c>
      <c r="AV117" s="149">
        <f t="shared" si="146"/>
        <v>8</v>
      </c>
      <c r="AW117" s="149">
        <f t="shared" si="147"/>
        <v>-6</v>
      </c>
      <c r="AX117" s="149">
        <f t="shared" si="148"/>
        <v>-8</v>
      </c>
      <c r="AY117" s="149">
        <f t="shared" si="149"/>
        <v>-5</v>
      </c>
      <c r="AZ117" s="149" t="str">
        <f t="shared" si="150"/>
        <v/>
      </c>
      <c r="BA117" s="149" t="str">
        <f t="shared" si="151"/>
        <v/>
      </c>
      <c r="BB117" s="149" t="str">
        <f t="shared" si="152"/>
        <v/>
      </c>
      <c r="BC117" s="150" t="str">
        <f t="shared" si="153"/>
        <v>1 - 3</v>
      </c>
      <c r="BD117" s="151" t="str">
        <f t="shared" si="154"/>
        <v>8,-6,-8,-5</v>
      </c>
      <c r="BE117" s="121"/>
      <c r="BF117" s="121"/>
      <c r="BG117" s="154" t="e">
        <f>SUMIF(A92:A99,C117,B92:B99)</f>
        <v>#REF!</v>
      </c>
      <c r="BH117" s="155" t="e">
        <f>SUMIF(A92:A99,D117,B92:B99)</f>
        <v>#REF!</v>
      </c>
      <c r="BI117" s="132" t="e">
        <f>1+#REF!</f>
        <v>#REF!</v>
      </c>
      <c r="BJ117" s="156" t="e">
        <f t="shared" si="155"/>
        <v>#REF!</v>
      </c>
      <c r="BK117" s="170">
        <v>7</v>
      </c>
      <c r="BL117" s="176" t="str">
        <f t="shared" si="117"/>
        <v>2 - 3</v>
      </c>
      <c r="BM117" s="181" t="s">
        <v>90</v>
      </c>
      <c r="BN117" s="160" t="s">
        <v>97</v>
      </c>
      <c r="BO117" s="161">
        <v>15</v>
      </c>
      <c r="BP117" s="182"/>
      <c r="BQ117" s="182"/>
      <c r="BR117" s="182"/>
      <c r="BS117" s="182"/>
      <c r="BT117" s="182"/>
      <c r="BU117" s="182"/>
      <c r="BV117" s="182"/>
      <c r="BW117" s="182"/>
      <c r="BX117" s="183"/>
      <c r="BY117" s="183"/>
      <c r="BZ117" s="183"/>
      <c r="CA117" s="183"/>
      <c r="CB117" s="183"/>
      <c r="CC117" s="183"/>
      <c r="CD117" s="183"/>
      <c r="CE117" s="183"/>
      <c r="CF117" s="183"/>
      <c r="CG117" s="183"/>
      <c r="CH117" s="183"/>
      <c r="CI117" s="183"/>
      <c r="CJ117" s="183"/>
      <c r="CK117" s="183"/>
      <c r="CL117" s="183"/>
      <c r="CM117" s="183"/>
      <c r="CN117" s="183"/>
      <c r="CO117" s="183"/>
      <c r="CP117" s="183"/>
      <c r="CQ117" s="183"/>
      <c r="CR117" s="183"/>
      <c r="CS117" s="183"/>
      <c r="CT117" s="183"/>
      <c r="CU117" s="183"/>
      <c r="CV117" s="183"/>
      <c r="CW117" s="183"/>
      <c r="CX117" s="183"/>
      <c r="CY117" s="3"/>
      <c r="CZ117" s="3"/>
      <c r="DA117" s="3"/>
      <c r="DB117" s="3"/>
    </row>
    <row r="118" spans="1:106" s="221" customFormat="1" ht="11.1" hidden="1" customHeight="1" outlineLevel="1" x14ac:dyDescent="0.2">
      <c r="A118" s="139">
        <v>27</v>
      </c>
      <c r="B118" s="119"/>
      <c r="C118" s="141">
        <v>6</v>
      </c>
      <c r="D118" s="141">
        <v>7</v>
      </c>
      <c r="E118" s="142">
        <v>11</v>
      </c>
      <c r="F118" s="143">
        <v>4</v>
      </c>
      <c r="G118" s="144">
        <v>11</v>
      </c>
      <c r="H118" s="145">
        <v>6</v>
      </c>
      <c r="I118" s="142">
        <v>11</v>
      </c>
      <c r="J118" s="143">
        <v>7</v>
      </c>
      <c r="K118" s="144"/>
      <c r="L118" s="145"/>
      <c r="M118" s="142"/>
      <c r="N118" s="143"/>
      <c r="O118" s="144"/>
      <c r="P118" s="145"/>
      <c r="Q118" s="142"/>
      <c r="R118" s="143"/>
      <c r="S118" s="146">
        <f t="shared" si="118"/>
        <v>1</v>
      </c>
      <c r="T118" s="146">
        <f t="shared" si="119"/>
        <v>0</v>
      </c>
      <c r="U118" s="146">
        <f t="shared" si="120"/>
        <v>1</v>
      </c>
      <c r="V118" s="146">
        <f t="shared" si="121"/>
        <v>0</v>
      </c>
      <c r="W118" s="146">
        <f t="shared" si="122"/>
        <v>1</v>
      </c>
      <c r="X118" s="146">
        <f t="shared" si="123"/>
        <v>0</v>
      </c>
      <c r="Y118" s="146">
        <f t="shared" si="124"/>
        <v>0</v>
      </c>
      <c r="Z118" s="146">
        <f t="shared" si="125"/>
        <v>0</v>
      </c>
      <c r="AA118" s="146">
        <f t="shared" si="126"/>
        <v>0</v>
      </c>
      <c r="AB118" s="146">
        <f t="shared" si="127"/>
        <v>0</v>
      </c>
      <c r="AC118" s="146">
        <f t="shared" si="128"/>
        <v>0</v>
      </c>
      <c r="AD118" s="146">
        <f t="shared" si="129"/>
        <v>0</v>
      </c>
      <c r="AE118" s="146">
        <f t="shared" si="130"/>
        <v>0</v>
      </c>
      <c r="AF118" s="146">
        <f t="shared" si="131"/>
        <v>0</v>
      </c>
      <c r="AG118" s="147">
        <f t="shared" si="132"/>
        <v>3</v>
      </c>
      <c r="AH118" s="147">
        <f t="shared" si="132"/>
        <v>0</v>
      </c>
      <c r="AI118" s="148">
        <f t="shared" si="133"/>
        <v>2</v>
      </c>
      <c r="AJ118" s="148">
        <f t="shared" si="134"/>
        <v>1</v>
      </c>
      <c r="AK118" s="149">
        <f t="shared" si="135"/>
        <v>4</v>
      </c>
      <c r="AL118" s="149">
        <f t="shared" si="136"/>
        <v>6</v>
      </c>
      <c r="AM118" s="149">
        <f t="shared" si="137"/>
        <v>7</v>
      </c>
      <c r="AN118" s="149" t="str">
        <f t="shared" si="138"/>
        <v/>
      </c>
      <c r="AO118" s="149" t="str">
        <f t="shared" si="139"/>
        <v/>
      </c>
      <c r="AP118" s="149" t="str">
        <f t="shared" si="140"/>
        <v/>
      </c>
      <c r="AQ118" s="149" t="str">
        <f t="shared" si="141"/>
        <v/>
      </c>
      <c r="AR118" s="150" t="str">
        <f t="shared" si="142"/>
        <v>3 - 0</v>
      </c>
      <c r="AS118" s="151" t="str">
        <f t="shared" si="143"/>
        <v>4,6,7</v>
      </c>
      <c r="AT118" s="152">
        <f t="shared" si="144"/>
        <v>1</v>
      </c>
      <c r="AU118" s="152">
        <f t="shared" si="145"/>
        <v>2</v>
      </c>
      <c r="AV118" s="149">
        <f t="shared" si="146"/>
        <v>-4</v>
      </c>
      <c r="AW118" s="149">
        <f t="shared" si="147"/>
        <v>-6</v>
      </c>
      <c r="AX118" s="149">
        <f t="shared" si="148"/>
        <v>-7</v>
      </c>
      <c r="AY118" s="149" t="str">
        <f t="shared" si="149"/>
        <v/>
      </c>
      <c r="AZ118" s="149" t="str">
        <f t="shared" si="150"/>
        <v/>
      </c>
      <c r="BA118" s="149" t="str">
        <f t="shared" si="151"/>
        <v/>
      </c>
      <c r="BB118" s="149" t="str">
        <f t="shared" si="152"/>
        <v/>
      </c>
      <c r="BC118" s="150" t="str">
        <f t="shared" si="153"/>
        <v>0 - 3</v>
      </c>
      <c r="BD118" s="151" t="str">
        <f t="shared" si="154"/>
        <v>-4,-6,-7</v>
      </c>
      <c r="BE118" s="121"/>
      <c r="BF118" s="121"/>
      <c r="BG118" s="154" t="e">
        <f>SUMIF(A92:A99,C118,B92:B99)</f>
        <v>#REF!</v>
      </c>
      <c r="BH118" s="155" t="e">
        <f>SUMIF(A92:A99,D118,B92:B99)</f>
        <v>#REF!</v>
      </c>
      <c r="BI118" s="132" t="e">
        <f>1+#REF!</f>
        <v>#REF!</v>
      </c>
      <c r="BJ118" s="156" t="e">
        <f t="shared" si="155"/>
        <v>#REF!</v>
      </c>
      <c r="BK118" s="170">
        <v>7</v>
      </c>
      <c r="BL118" s="176" t="str">
        <f t="shared" si="117"/>
        <v>6 - 7</v>
      </c>
      <c r="BM118" s="181" t="s">
        <v>90</v>
      </c>
      <c r="BN118" s="160" t="s">
        <v>97</v>
      </c>
      <c r="BO118" s="161">
        <v>14</v>
      </c>
      <c r="BP118" s="182"/>
      <c r="BQ118" s="182"/>
      <c r="BR118" s="182"/>
      <c r="BS118" s="182"/>
      <c r="BT118" s="182"/>
      <c r="BU118" s="182"/>
      <c r="BV118" s="182"/>
      <c r="BW118" s="182"/>
      <c r="BX118" s="183"/>
      <c r="BY118" s="183"/>
      <c r="BZ118" s="183"/>
      <c r="CA118" s="183"/>
      <c r="CB118" s="183"/>
      <c r="CC118" s="183"/>
      <c r="CD118" s="183"/>
      <c r="CE118" s="183"/>
      <c r="CF118" s="183"/>
      <c r="CG118" s="183"/>
      <c r="CH118" s="183"/>
      <c r="CI118" s="183"/>
      <c r="CJ118" s="183"/>
      <c r="CK118" s="183"/>
      <c r="CL118" s="183"/>
      <c r="CM118" s="183"/>
      <c r="CN118" s="183"/>
      <c r="CO118" s="183"/>
      <c r="CP118" s="183"/>
      <c r="CQ118" s="183"/>
      <c r="CR118" s="183"/>
      <c r="CS118" s="183"/>
      <c r="CT118" s="183"/>
      <c r="CU118" s="183"/>
      <c r="CV118" s="183"/>
      <c r="CW118" s="183"/>
      <c r="CX118" s="183"/>
      <c r="CY118" s="3"/>
      <c r="CZ118" s="3"/>
      <c r="DA118" s="3"/>
      <c r="DB118" s="3"/>
    </row>
    <row r="119" spans="1:106" s="221" customFormat="1" ht="11.1" hidden="1" customHeight="1" outlineLevel="1" x14ac:dyDescent="0.2">
      <c r="A119" s="139">
        <v>28</v>
      </c>
      <c r="B119" s="119"/>
      <c r="C119" s="141">
        <v>5</v>
      </c>
      <c r="D119" s="141">
        <v>8</v>
      </c>
      <c r="E119" s="142">
        <v>11</v>
      </c>
      <c r="F119" s="143">
        <v>5</v>
      </c>
      <c r="G119" s="144">
        <v>9</v>
      </c>
      <c r="H119" s="145">
        <v>11</v>
      </c>
      <c r="I119" s="142">
        <v>6</v>
      </c>
      <c r="J119" s="143">
        <v>11</v>
      </c>
      <c r="K119" s="144">
        <v>11</v>
      </c>
      <c r="L119" s="145">
        <v>6</v>
      </c>
      <c r="M119" s="142">
        <v>11</v>
      </c>
      <c r="N119" s="143">
        <v>5</v>
      </c>
      <c r="O119" s="144"/>
      <c r="P119" s="145"/>
      <c r="Q119" s="142"/>
      <c r="R119" s="143"/>
      <c r="S119" s="146">
        <f t="shared" si="118"/>
        <v>1</v>
      </c>
      <c r="T119" s="146">
        <f t="shared" si="119"/>
        <v>0</v>
      </c>
      <c r="U119" s="146">
        <f t="shared" si="120"/>
        <v>0</v>
      </c>
      <c r="V119" s="146">
        <f t="shared" si="121"/>
        <v>1</v>
      </c>
      <c r="W119" s="146">
        <f t="shared" si="122"/>
        <v>0</v>
      </c>
      <c r="X119" s="146">
        <f t="shared" si="123"/>
        <v>1</v>
      </c>
      <c r="Y119" s="146">
        <f t="shared" si="124"/>
        <v>1</v>
      </c>
      <c r="Z119" s="146">
        <f t="shared" si="125"/>
        <v>0</v>
      </c>
      <c r="AA119" s="146">
        <f t="shared" si="126"/>
        <v>1</v>
      </c>
      <c r="AB119" s="146">
        <f t="shared" si="127"/>
        <v>0</v>
      </c>
      <c r="AC119" s="146">
        <f t="shared" si="128"/>
        <v>0</v>
      </c>
      <c r="AD119" s="146">
        <f t="shared" si="129"/>
        <v>0</v>
      </c>
      <c r="AE119" s="146">
        <f t="shared" si="130"/>
        <v>0</v>
      </c>
      <c r="AF119" s="146">
        <f t="shared" si="131"/>
        <v>0</v>
      </c>
      <c r="AG119" s="147">
        <f t="shared" si="132"/>
        <v>3</v>
      </c>
      <c r="AH119" s="147">
        <f t="shared" si="132"/>
        <v>2</v>
      </c>
      <c r="AI119" s="148">
        <f t="shared" si="133"/>
        <v>2</v>
      </c>
      <c r="AJ119" s="148">
        <f t="shared" si="134"/>
        <v>1</v>
      </c>
      <c r="AK119" s="149">
        <f t="shared" si="135"/>
        <v>5</v>
      </c>
      <c r="AL119" s="149">
        <f t="shared" si="136"/>
        <v>-9</v>
      </c>
      <c r="AM119" s="149">
        <f t="shared" si="137"/>
        <v>-6</v>
      </c>
      <c r="AN119" s="149">
        <f t="shared" si="138"/>
        <v>6</v>
      </c>
      <c r="AO119" s="149">
        <f t="shared" si="139"/>
        <v>5</v>
      </c>
      <c r="AP119" s="149" t="str">
        <f t="shared" si="140"/>
        <v/>
      </c>
      <c r="AQ119" s="149" t="str">
        <f t="shared" si="141"/>
        <v/>
      </c>
      <c r="AR119" s="150" t="str">
        <f t="shared" si="142"/>
        <v>3 - 2</v>
      </c>
      <c r="AS119" s="151" t="str">
        <f t="shared" si="143"/>
        <v>5,-9,-6,6,5</v>
      </c>
      <c r="AT119" s="152">
        <f t="shared" si="144"/>
        <v>1</v>
      </c>
      <c r="AU119" s="152">
        <f t="shared" si="145"/>
        <v>2</v>
      </c>
      <c r="AV119" s="149">
        <f t="shared" si="146"/>
        <v>-5</v>
      </c>
      <c r="AW119" s="149">
        <f t="shared" si="147"/>
        <v>9</v>
      </c>
      <c r="AX119" s="149">
        <f t="shared" si="148"/>
        <v>6</v>
      </c>
      <c r="AY119" s="149">
        <f t="shared" si="149"/>
        <v>-6</v>
      </c>
      <c r="AZ119" s="149">
        <f t="shared" si="150"/>
        <v>-5</v>
      </c>
      <c r="BA119" s="149" t="str">
        <f t="shared" si="151"/>
        <v/>
      </c>
      <c r="BB119" s="149" t="str">
        <f t="shared" si="152"/>
        <v/>
      </c>
      <c r="BC119" s="150" t="str">
        <f t="shared" si="153"/>
        <v>2 - 3</v>
      </c>
      <c r="BD119" s="151" t="str">
        <f t="shared" si="154"/>
        <v>-5,9,6,-6,-5</v>
      </c>
      <c r="BE119" s="121"/>
      <c r="BF119" s="121"/>
      <c r="BG119" s="154" t="e">
        <f>SUMIF(A92:A99,C119,B92:B99)</f>
        <v>#REF!</v>
      </c>
      <c r="BH119" s="155" t="e">
        <f>SUMIF(A92:A99,D119,B92:B99)</f>
        <v>#REF!</v>
      </c>
      <c r="BI119" s="132" t="e">
        <f>1+#REF!</f>
        <v>#REF!</v>
      </c>
      <c r="BJ119" s="156" t="e">
        <f t="shared" si="155"/>
        <v>#REF!</v>
      </c>
      <c r="BK119" s="170">
        <v>7</v>
      </c>
      <c r="BL119" s="185" t="str">
        <f t="shared" si="117"/>
        <v>5 - 8</v>
      </c>
      <c r="BM119" s="181" t="s">
        <v>90</v>
      </c>
      <c r="BN119" s="160" t="s">
        <v>97</v>
      </c>
      <c r="BO119" s="161">
        <v>16</v>
      </c>
      <c r="BP119" s="182"/>
      <c r="BQ119" s="182"/>
      <c r="BR119" s="182"/>
      <c r="BS119" s="182"/>
      <c r="BT119" s="182"/>
      <c r="BU119" s="182"/>
      <c r="BV119" s="182"/>
      <c r="BW119" s="182"/>
      <c r="BX119" s="183"/>
      <c r="BY119" s="183"/>
      <c r="BZ119" s="183"/>
      <c r="CA119" s="183"/>
      <c r="CB119" s="183"/>
      <c r="CC119" s="183"/>
      <c r="CD119" s="183"/>
      <c r="CE119" s="183"/>
      <c r="CF119" s="183"/>
      <c r="CG119" s="183"/>
      <c r="CH119" s="183"/>
      <c r="CI119" s="183"/>
      <c r="CJ119" s="183"/>
      <c r="CK119" s="183"/>
      <c r="CL119" s="183"/>
      <c r="CM119" s="183"/>
      <c r="CN119" s="183"/>
      <c r="CO119" s="183"/>
      <c r="CP119" s="183"/>
      <c r="CQ119" s="183"/>
      <c r="CR119" s="183"/>
      <c r="CS119" s="183"/>
      <c r="CT119" s="183"/>
      <c r="CU119" s="183"/>
      <c r="CV119" s="183"/>
      <c r="CW119" s="183"/>
      <c r="CX119" s="183"/>
      <c r="CY119" s="3"/>
      <c r="CZ119" s="3"/>
      <c r="DA119" s="3"/>
      <c r="DB119" s="3"/>
    </row>
    <row r="120" spans="1:106" ht="11.1" hidden="1" customHeight="1" outlineLevel="1" x14ac:dyDescent="0.2">
      <c r="A120" s="125">
        <v>1</v>
      </c>
      <c r="B120" s="126">
        <v>8</v>
      </c>
      <c r="C120" s="127" t="s">
        <v>255</v>
      </c>
      <c r="D120" s="127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216">
        <v>1</v>
      </c>
      <c r="AR120" s="130" t="e">
        <f>#VALUE!</f>
        <v>#VALUE!</v>
      </c>
      <c r="BC120" s="130" t="e">
        <f>IF(BE120=77,7,IF(BE120&gt;77,8))</f>
        <v>#REF!</v>
      </c>
      <c r="BE120" s="131" t="e">
        <f>SUM(#REF!,#REF!,#REF!,#REF!,#REF!,#REF!,#REF!,#REF!)</f>
        <v>#REF!</v>
      </c>
      <c r="BF120" s="131" t="e">
        <f>SUM(#REF!,#REF!,#REF!,#REF!,#REF!,#REF!,#REF!,#REF!)</f>
        <v>#REF!</v>
      </c>
      <c r="BK120" s="133"/>
      <c r="BL120" s="217" t="s">
        <v>84</v>
      </c>
      <c r="BM120" s="218" t="s">
        <v>2</v>
      </c>
      <c r="BN120" s="219" t="s">
        <v>85</v>
      </c>
      <c r="BO120" s="220" t="s">
        <v>86</v>
      </c>
      <c r="BP120" s="138"/>
      <c r="BQ120" s="138"/>
      <c r="BR120" s="138"/>
      <c r="BS120" s="138"/>
      <c r="BT120" s="138"/>
      <c r="BU120" s="138"/>
      <c r="BV120" s="138"/>
      <c r="BW120" s="138"/>
      <c r="BX120" s="138"/>
      <c r="BY120" s="138"/>
      <c r="BZ120" s="138"/>
      <c r="CA120" s="138"/>
      <c r="CB120" s="138"/>
      <c r="CC120" s="138"/>
      <c r="CD120" s="138"/>
      <c r="CE120" s="138"/>
      <c r="CF120" s="138"/>
      <c r="CG120" s="138"/>
      <c r="CH120" s="138"/>
      <c r="CI120" s="138"/>
      <c r="CJ120" s="138"/>
      <c r="CK120" s="138"/>
      <c r="CL120" s="138"/>
      <c r="CM120" s="138"/>
      <c r="CN120" s="138"/>
      <c r="CO120" s="138"/>
      <c r="CP120" s="138"/>
      <c r="CQ120" s="138"/>
      <c r="CR120" s="138"/>
      <c r="CS120" s="138"/>
      <c r="CT120" s="138"/>
      <c r="CU120" s="138"/>
      <c r="CV120" s="138"/>
      <c r="CW120" s="138"/>
      <c r="CX120" s="138"/>
    </row>
    <row r="121" spans="1:106" ht="11.1" hidden="1" customHeight="1" outlineLevel="1" x14ac:dyDescent="0.2">
      <c r="A121" s="125"/>
      <c r="B121" s="126"/>
      <c r="C121" s="127"/>
      <c r="D121" s="127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252"/>
      <c r="AR121" s="130"/>
      <c r="BC121" s="130"/>
      <c r="BE121" s="131"/>
      <c r="BF121" s="131"/>
      <c r="BK121" s="133"/>
      <c r="BL121" s="217"/>
      <c r="BM121" s="253"/>
      <c r="BN121" s="219"/>
      <c r="BO121" s="220"/>
      <c r="BP121" s="138"/>
      <c r="BQ121" s="138"/>
      <c r="BR121" s="138"/>
      <c r="BS121" s="138"/>
      <c r="BT121" s="138"/>
      <c r="BU121" s="138"/>
      <c r="BV121" s="138"/>
      <c r="BW121" s="138"/>
      <c r="BX121" s="138"/>
      <c r="BY121" s="138"/>
      <c r="BZ121" s="138"/>
      <c r="CA121" s="138"/>
      <c r="CB121" s="138"/>
      <c r="CC121" s="138"/>
      <c r="CD121" s="138"/>
      <c r="CE121" s="138"/>
      <c r="CF121" s="138"/>
      <c r="CG121" s="138"/>
      <c r="CH121" s="138"/>
      <c r="CI121" s="138"/>
      <c r="CJ121" s="138"/>
      <c r="CK121" s="138"/>
      <c r="CL121" s="138"/>
      <c r="CM121" s="138"/>
      <c r="CN121" s="138"/>
      <c r="CO121" s="138"/>
      <c r="CP121" s="138"/>
      <c r="CQ121" s="138"/>
      <c r="CR121" s="138"/>
      <c r="CS121" s="138"/>
      <c r="CT121" s="138"/>
      <c r="CU121" s="138"/>
      <c r="CV121" s="138"/>
      <c r="CW121" s="138"/>
      <c r="CX121" s="138"/>
    </row>
    <row r="122" spans="1:106" ht="11.1" customHeight="1" collapsed="1" x14ac:dyDescent="0.2">
      <c r="A122" s="125"/>
      <c r="B122" s="126"/>
      <c r="C122" s="127"/>
      <c r="D122" s="127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252"/>
      <c r="AR122" s="130"/>
      <c r="BC122" s="130"/>
      <c r="BE122" s="131"/>
      <c r="BF122" s="131"/>
      <c r="BK122" s="133"/>
      <c r="BL122" s="217"/>
      <c r="BM122" s="253"/>
      <c r="BN122" s="219"/>
      <c r="BO122" s="220"/>
      <c r="BP122" s="138"/>
      <c r="BQ122" s="138"/>
      <c r="BR122" s="279" t="s">
        <v>82</v>
      </c>
      <c r="BS122" s="279"/>
      <c r="BT122" s="279"/>
      <c r="BU122" s="279"/>
      <c r="BV122" s="279"/>
      <c r="BW122" s="279"/>
      <c r="BX122" s="279"/>
      <c r="BY122" s="279"/>
      <c r="BZ122" s="279"/>
      <c r="CA122" s="279"/>
      <c r="CB122" s="279"/>
      <c r="CC122" s="279"/>
      <c r="CD122" s="279"/>
      <c r="CE122" s="279"/>
      <c r="CF122" s="279"/>
      <c r="CG122" s="279"/>
      <c r="CH122" s="279"/>
      <c r="CI122" s="279"/>
      <c r="CJ122" s="279"/>
      <c r="CK122" s="279"/>
      <c r="CL122" s="279"/>
      <c r="CM122" s="279"/>
      <c r="CN122" s="279"/>
      <c r="CO122" s="279"/>
      <c r="CP122" s="279"/>
      <c r="CQ122" s="279"/>
      <c r="CR122" s="279"/>
      <c r="CS122" s="279"/>
      <c r="CT122" s="279"/>
      <c r="CU122" s="279"/>
      <c r="CV122" s="279"/>
      <c r="CW122" s="279"/>
      <c r="CX122" s="138"/>
    </row>
    <row r="123" spans="1:106" ht="11.1" customHeight="1" x14ac:dyDescent="0.2">
      <c r="A123" s="125"/>
      <c r="B123" s="126"/>
      <c r="C123" s="127"/>
      <c r="D123" s="127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252"/>
      <c r="AR123" s="130"/>
      <c r="BC123" s="130"/>
      <c r="BE123" s="131"/>
      <c r="BF123" s="131"/>
      <c r="BK123" s="133"/>
      <c r="BL123" s="217"/>
      <c r="BM123" s="253"/>
      <c r="BN123" s="219"/>
      <c r="BO123" s="220"/>
      <c r="BP123" s="138"/>
      <c r="BQ123" s="138"/>
      <c r="BR123" s="279" t="s">
        <v>83</v>
      </c>
      <c r="BS123" s="279"/>
      <c r="BT123" s="279"/>
      <c r="BU123" s="279"/>
      <c r="BV123" s="279"/>
      <c r="BW123" s="279"/>
      <c r="BX123" s="279"/>
      <c r="BY123" s="279"/>
      <c r="BZ123" s="279"/>
      <c r="CA123" s="279"/>
      <c r="CB123" s="279"/>
      <c r="CC123" s="279"/>
      <c r="CD123" s="279"/>
      <c r="CE123" s="279"/>
      <c r="CF123" s="279"/>
      <c r="CG123" s="279"/>
      <c r="CH123" s="279"/>
      <c r="CI123" s="279"/>
      <c r="CJ123" s="279"/>
      <c r="CK123" s="279"/>
      <c r="CL123" s="279"/>
      <c r="CM123" s="279"/>
      <c r="CN123" s="279"/>
      <c r="CO123" s="279"/>
      <c r="CP123" s="279"/>
      <c r="CQ123" s="279"/>
      <c r="CR123" s="279"/>
      <c r="CS123" s="279"/>
      <c r="CT123" s="279"/>
      <c r="CU123" s="279"/>
      <c r="CV123" s="279"/>
      <c r="CW123" s="279"/>
      <c r="CX123" s="138"/>
    </row>
    <row r="124" spans="1:106" ht="15" customHeight="1" x14ac:dyDescent="0.2">
      <c r="A124" s="139">
        <v>1</v>
      </c>
      <c r="B124" s="140" t="e">
        <f>IF(#REF!="","",VLOOKUP(#REF!,'[1]Посев групп - Д'!B:AO,2,FALSE))</f>
        <v>#REF!</v>
      </c>
      <c r="C124" s="141">
        <v>2</v>
      </c>
      <c r="D124" s="141">
        <v>6</v>
      </c>
      <c r="E124" s="142">
        <v>11</v>
      </c>
      <c r="F124" s="143">
        <v>8</v>
      </c>
      <c r="G124" s="144">
        <v>11</v>
      </c>
      <c r="H124" s="145">
        <v>6</v>
      </c>
      <c r="I124" s="142">
        <v>11</v>
      </c>
      <c r="J124" s="143">
        <v>8</v>
      </c>
      <c r="K124" s="144"/>
      <c r="L124" s="145"/>
      <c r="M124" s="142"/>
      <c r="N124" s="143"/>
      <c r="O124" s="144"/>
      <c r="P124" s="145"/>
      <c r="Q124" s="142"/>
      <c r="R124" s="143"/>
      <c r="S124" s="146">
        <f>IF(E124="wo",0,IF(F124="wo",1,IF(E124&gt;F124,1,0)))</f>
        <v>1</v>
      </c>
      <c r="T124" s="146">
        <f>IF(E124="wo",1,IF(F124="wo",0,IF(F124&gt;E124,1,0)))</f>
        <v>0</v>
      </c>
      <c r="U124" s="146">
        <f>IF(G124="wo",0,IF(H124="wo",1,IF(G124&gt;H124,1,0)))</f>
        <v>1</v>
      </c>
      <c r="V124" s="146">
        <f>IF(G124="wo",1,IF(H124="wo",0,IF(H124&gt;G124,1,0)))</f>
        <v>0</v>
      </c>
      <c r="W124" s="146">
        <f>IF(I124="wo",0,IF(J124="wo",1,IF(I124&gt;J124,1,0)))</f>
        <v>1</v>
      </c>
      <c r="X124" s="146">
        <f>IF(I124="wo",1,IF(J124="wo",0,IF(J124&gt;I124,1,0)))</f>
        <v>0</v>
      </c>
      <c r="Y124" s="146">
        <f>IF(K124="wo",0,IF(L124="wo",1,IF(K124&gt;L124,1,0)))</f>
        <v>0</v>
      </c>
      <c r="Z124" s="146">
        <f>IF(K124="wo",1,IF(L124="wo",0,IF(L124&gt;K124,1,0)))</f>
        <v>0</v>
      </c>
      <c r="AA124" s="146">
        <f>IF(M124="wo",0,IF(N124="wo",1,IF(M124&gt;N124,1,0)))</f>
        <v>0</v>
      </c>
      <c r="AB124" s="146">
        <f>IF(M124="wo",1,IF(N124="wo",0,IF(N124&gt;M124,1,0)))</f>
        <v>0</v>
      </c>
      <c r="AC124" s="146">
        <f>IF(O124="wo",0,IF(P124="wo",1,IF(O124&gt;P124,1,0)))</f>
        <v>0</v>
      </c>
      <c r="AD124" s="146">
        <f>IF(O124="wo",1,IF(P124="wo",0,IF(P124&gt;O124,1,0)))</f>
        <v>0</v>
      </c>
      <c r="AE124" s="146">
        <f>IF(Q124="wo",0,IF(R124="wo",1,IF(Q124&gt;R124,1,0)))</f>
        <v>0</v>
      </c>
      <c r="AF124" s="146">
        <f>IF(Q124="wo",1,IF(R124="wo",0,IF(R124&gt;Q124,1,0)))</f>
        <v>0</v>
      </c>
      <c r="AG124" s="147">
        <f>IF(E124="wo","wo",+S124+U124+W124+Y124+AA124+AC124+AE124)</f>
        <v>3</v>
      </c>
      <c r="AH124" s="147">
        <f>IF(F124="wo","wo",+T124+V124+X124+Z124+AB124+AD124+AF124)</f>
        <v>0</v>
      </c>
      <c r="AI124" s="148">
        <f>IF(E124="",0,IF(E124="wo",0,IF(F124="wo",2,IF(AG124=AH124,0,IF(AG124&gt;AH124,2,1)))))</f>
        <v>2</v>
      </c>
      <c r="AJ124" s="148">
        <f>IF(F124="",0,IF(F124="wo",0,IF(E124="wo",2,IF(AH124=AG124,0,IF(AH124&gt;AG124,2,1)))))</f>
        <v>1</v>
      </c>
      <c r="AK124" s="149">
        <f>IF(E124="","",IF(E124="wo",0,IF(F124="wo",0,IF(E124=F124,"ERROR",IF(E124&gt;F124,F124,-1*E124)))))</f>
        <v>8</v>
      </c>
      <c r="AL124" s="149">
        <f>IF(G124="","",IF(G124="wo",0,IF(H124="wo",0,IF(G124=H124,"ERROR",IF(G124&gt;H124,H124,-1*G124)))))</f>
        <v>6</v>
      </c>
      <c r="AM124" s="149">
        <f>IF(I124="","",IF(I124="wo",0,IF(J124="wo",0,IF(I124=J124,"ERROR",IF(I124&gt;J124,J124,-1*I124)))))</f>
        <v>8</v>
      </c>
      <c r="AN124" s="149" t="str">
        <f>IF(K124="","",IF(K124="wo",0,IF(L124="wo",0,IF(K124=L124,"ERROR",IF(K124&gt;L124,L124,-1*K124)))))</f>
        <v/>
      </c>
      <c r="AO124" s="149" t="str">
        <f>IF(M124="","",IF(M124="wo",0,IF(N124="wo",0,IF(M124=N124,"ERROR",IF(M124&gt;N124,N124,-1*M124)))))</f>
        <v/>
      </c>
      <c r="AP124" s="149" t="str">
        <f>IF(O124="","",IF(O124="wo",0,IF(P124="wo",0,IF(O124=P124,"ERROR",IF(O124&gt;P124,P124,-1*O124)))))</f>
        <v/>
      </c>
      <c r="AQ124" s="149" t="str">
        <f>IF(Q124="","",IF(Q124="wo",0,IF(R124="wo",0,IF(Q124=R124,"ERROR",IF(Q124&gt;R124,R124,-1*Q124)))))</f>
        <v/>
      </c>
      <c r="AR124" s="150" t="str">
        <f>CONCATENATE(AG124," - ",AH124)</f>
        <v>3 - 0</v>
      </c>
      <c r="AS124" s="151" t="str">
        <f>IF(E124="","",(IF(K124="",AK124&amp;","&amp;AL124&amp;","&amp;AM124,IF(M124="",AK124&amp;","&amp;AL124&amp;","&amp;AM124&amp;","&amp;AN124,IF(O124="",AK124&amp;","&amp;AL124&amp;","&amp;AM124&amp;","&amp;AN124&amp;","&amp;AO124,IF(Q124="",AK124&amp;","&amp;AL124&amp;","&amp;AM124&amp;","&amp;AN124&amp;","&amp;AO124&amp;","&amp;AP124,AK124&amp;","&amp;AL124&amp;","&amp;AM124&amp;","&amp;AN124&amp;","&amp;AO124&amp;","&amp;AP124&amp;","&amp;AQ124))))))</f>
        <v>8,6,8</v>
      </c>
      <c r="AT124" s="152">
        <f>IF(F124="",0,IF(F124="wo",0,IF(E124="wo",2,IF(AH124=AG124,0,IF(AH124&gt;AG124,2,1)))))</f>
        <v>1</v>
      </c>
      <c r="AU124" s="152">
        <f>IF(E124="",0,IF(E124="wo",0,IF(F124="wo",2,IF(AG124=AH124,0,IF(AG124&gt;AH124,2,1)))))</f>
        <v>2</v>
      </c>
      <c r="AV124" s="149">
        <f>IF(F124="","",IF(F124="wo",0,IF(E124="wo",0,IF(F124=E124,"ERROR",IF(F124&gt;E124,E124,-1*F124)))))</f>
        <v>-8</v>
      </c>
      <c r="AW124" s="149">
        <f>IF(H124="","",IF(H124="wo",0,IF(G124="wo",0,IF(H124=G124,"ERROR",IF(H124&gt;G124,G124,-1*H124)))))</f>
        <v>-6</v>
      </c>
      <c r="AX124" s="149">
        <f>IF(J124="","",IF(J124="wo",0,IF(I124="wo",0,IF(J124=I124,"ERROR",IF(J124&gt;I124,I124,-1*J124)))))</f>
        <v>-8</v>
      </c>
      <c r="AY124" s="149" t="str">
        <f>IF(L124="","",IF(L124="wo",0,IF(K124="wo",0,IF(L124=K124,"ERROR",IF(L124&gt;K124,K124,-1*L124)))))</f>
        <v/>
      </c>
      <c r="AZ124" s="149" t="str">
        <f>IF(N124="","",IF(N124="wo",0,IF(M124="wo",0,IF(N124=M124,"ERROR",IF(N124&gt;M124,M124,-1*N124)))))</f>
        <v/>
      </c>
      <c r="BA124" s="149" t="str">
        <f>IF(P124="","",IF(P124="wo",0,IF(O124="wo",0,IF(P124=O124,"ERROR",IF(P124&gt;O124,O124,-1*P124)))))</f>
        <v/>
      </c>
      <c r="BB124" s="149" t="str">
        <f>IF(R124="","",IF(R124="wo",0,IF(Q124="wo",0,IF(R124=Q124,"ERROR",IF(R124&gt;Q124,Q124,-1*R124)))))</f>
        <v/>
      </c>
      <c r="BC124" s="150" t="str">
        <f>CONCATENATE(AH124," - ",AG124)</f>
        <v>0 - 3</v>
      </c>
      <c r="BD124" s="151" t="str">
        <f>IF(E124="","",(IF(K124="",AV124&amp;","&amp;AW124&amp;","&amp;AX124,IF(M124="",AV124&amp;","&amp;AW124&amp;","&amp;AX124&amp;","&amp;AY124,IF(O124="",AV124&amp;","&amp;AW124&amp;","&amp;AX124&amp;","&amp;AY124&amp;","&amp;AZ124,IF(Q124="",AV124&amp;","&amp;AW124&amp;","&amp;AX124&amp;","&amp;AY124&amp;","&amp;AZ124&amp;","&amp;BA124,AV124&amp;","&amp;AW124&amp;","&amp;AX124&amp;","&amp;AY124&amp;","&amp;AZ124&amp;","&amp;BA124&amp;","&amp;BB124))))))</f>
        <v>-8,-6,-8</v>
      </c>
      <c r="BE124" s="153">
        <f>SUMIF(C124:C151,1,AI124:AI151)+SUMIF(D124:D151,1,AJ124:AJ151)</f>
        <v>13</v>
      </c>
      <c r="BF124" s="153">
        <f>IF(BE124&lt;&gt;0,RANK(BE124,BE124:BE139),"")</f>
        <v>2</v>
      </c>
      <c r="BG124" s="154" t="e">
        <f>SUMIF(A124:A131,C124,B124:B131)</f>
        <v>#REF!</v>
      </c>
      <c r="BH124" s="155" t="e">
        <f>SUMIF(A124:A131,D124,B124:B131)</f>
        <v>#REF!</v>
      </c>
      <c r="BI124" s="132" t="e">
        <f>1+#REF!</f>
        <v>#REF!</v>
      </c>
      <c r="BJ124" s="156" t="e">
        <f>1*#REF!+1</f>
        <v>#REF!</v>
      </c>
      <c r="BK124" s="157">
        <v>1</v>
      </c>
      <c r="BL124" s="158" t="str">
        <f t="shared" ref="BL124:BL151" si="156">CONCATENATE(C124," ","-"," ",D124)</f>
        <v>2 - 6</v>
      </c>
      <c r="BM124" s="159" t="s">
        <v>87</v>
      </c>
      <c r="BN124" s="160" t="s">
        <v>91</v>
      </c>
      <c r="BO124" s="161">
        <v>5</v>
      </c>
      <c r="BP124" s="138"/>
      <c r="BQ124" s="138"/>
      <c r="BR124" s="138"/>
      <c r="BS124" s="266" t="s">
        <v>66</v>
      </c>
      <c r="BT124" s="266"/>
      <c r="BU124" s="266"/>
      <c r="BV124" s="266"/>
      <c r="BW124" s="266"/>
      <c r="BX124" s="266"/>
      <c r="BY124" s="266"/>
      <c r="BZ124" s="266"/>
      <c r="CA124" s="266"/>
      <c r="CB124" s="266"/>
      <c r="CC124" s="266"/>
      <c r="CD124" s="266"/>
      <c r="CE124" s="266"/>
      <c r="CF124" s="266"/>
      <c r="CG124" s="266"/>
      <c r="CH124" s="266"/>
      <c r="CI124" s="266"/>
      <c r="CJ124" s="266"/>
      <c r="CK124" s="266"/>
      <c r="CL124" s="266"/>
      <c r="CM124" s="266"/>
      <c r="CN124" s="266"/>
      <c r="CO124" s="266"/>
      <c r="CP124" s="266"/>
      <c r="CQ124" s="266"/>
      <c r="CR124" s="266"/>
      <c r="CS124" s="266"/>
      <c r="CT124" s="266"/>
      <c r="CU124" s="266"/>
      <c r="CV124" s="266"/>
      <c r="CW124" s="138"/>
      <c r="CX124" s="138"/>
    </row>
    <row r="125" spans="1:106" ht="15" customHeight="1" x14ac:dyDescent="0.2">
      <c r="A125" s="139">
        <v>2</v>
      </c>
      <c r="B125" s="140" t="e">
        <f>IF(#REF!="","",VLOOKUP(#REF!,'[1]Посев групп - Д'!B:AM,6,FALSE))</f>
        <v>#REF!</v>
      </c>
      <c r="C125" s="141">
        <v>3</v>
      </c>
      <c r="D125" s="141">
        <v>5</v>
      </c>
      <c r="E125" s="142">
        <v>3</v>
      </c>
      <c r="F125" s="143">
        <v>11</v>
      </c>
      <c r="G125" s="144">
        <v>7</v>
      </c>
      <c r="H125" s="145">
        <v>11</v>
      </c>
      <c r="I125" s="142">
        <v>6</v>
      </c>
      <c r="J125" s="143">
        <v>11</v>
      </c>
      <c r="K125" s="144"/>
      <c r="L125" s="145"/>
      <c r="M125" s="142"/>
      <c r="N125" s="143"/>
      <c r="O125" s="144"/>
      <c r="P125" s="145"/>
      <c r="Q125" s="142"/>
      <c r="R125" s="143"/>
      <c r="S125" s="146">
        <f t="shared" ref="S125:S151" si="157">IF(E125="wo",0,IF(F125="wo",1,IF(E125&gt;F125,1,0)))</f>
        <v>0</v>
      </c>
      <c r="T125" s="146">
        <f t="shared" ref="T125:T151" si="158">IF(E125="wo",1,IF(F125="wo",0,IF(F125&gt;E125,1,0)))</f>
        <v>1</v>
      </c>
      <c r="U125" s="146">
        <f t="shared" ref="U125:U151" si="159">IF(G125="wo",0,IF(H125="wo",1,IF(G125&gt;H125,1,0)))</f>
        <v>0</v>
      </c>
      <c r="V125" s="146">
        <f t="shared" ref="V125:V151" si="160">IF(G125="wo",1,IF(H125="wo",0,IF(H125&gt;G125,1,0)))</f>
        <v>1</v>
      </c>
      <c r="W125" s="146">
        <f t="shared" ref="W125:W151" si="161">IF(I125="wo",0,IF(J125="wo",1,IF(I125&gt;J125,1,0)))</f>
        <v>0</v>
      </c>
      <c r="X125" s="146">
        <f t="shared" ref="X125:X151" si="162">IF(I125="wo",1,IF(J125="wo",0,IF(J125&gt;I125,1,0)))</f>
        <v>1</v>
      </c>
      <c r="Y125" s="146">
        <f t="shared" ref="Y125:Y151" si="163">IF(K125="wo",0,IF(L125="wo",1,IF(K125&gt;L125,1,0)))</f>
        <v>0</v>
      </c>
      <c r="Z125" s="146">
        <f t="shared" ref="Z125:Z151" si="164">IF(K125="wo",1,IF(L125="wo",0,IF(L125&gt;K125,1,0)))</f>
        <v>0</v>
      </c>
      <c r="AA125" s="146">
        <f t="shared" ref="AA125:AA151" si="165">IF(M125="wo",0,IF(N125="wo",1,IF(M125&gt;N125,1,0)))</f>
        <v>0</v>
      </c>
      <c r="AB125" s="146">
        <f t="shared" ref="AB125:AB151" si="166">IF(M125="wo",1,IF(N125="wo",0,IF(N125&gt;M125,1,0)))</f>
        <v>0</v>
      </c>
      <c r="AC125" s="146">
        <f t="shared" ref="AC125:AC151" si="167">IF(O125="wo",0,IF(P125="wo",1,IF(O125&gt;P125,1,0)))</f>
        <v>0</v>
      </c>
      <c r="AD125" s="146">
        <f t="shared" ref="AD125:AD151" si="168">IF(O125="wo",1,IF(P125="wo",0,IF(P125&gt;O125,1,0)))</f>
        <v>0</v>
      </c>
      <c r="AE125" s="146">
        <f t="shared" ref="AE125:AE151" si="169">IF(Q125="wo",0,IF(R125="wo",1,IF(Q125&gt;R125,1,0)))</f>
        <v>0</v>
      </c>
      <c r="AF125" s="146">
        <f t="shared" ref="AF125:AF151" si="170">IF(Q125="wo",1,IF(R125="wo",0,IF(R125&gt;Q125,1,0)))</f>
        <v>0</v>
      </c>
      <c r="AG125" s="147">
        <f t="shared" ref="AG125:AH151" si="171">IF(E125="wo","wo",+S125+U125+W125+Y125+AA125+AC125+AE125)</f>
        <v>0</v>
      </c>
      <c r="AH125" s="147">
        <f t="shared" si="171"/>
        <v>3</v>
      </c>
      <c r="AI125" s="148">
        <f t="shared" ref="AI125:AI151" si="172">IF(E125="",0,IF(E125="wo",0,IF(F125="wo",2,IF(AG125=AH125,0,IF(AG125&gt;AH125,2,1)))))</f>
        <v>1</v>
      </c>
      <c r="AJ125" s="148">
        <f t="shared" ref="AJ125:AJ151" si="173">IF(F125="",0,IF(F125="wo",0,IF(E125="wo",2,IF(AH125=AG125,0,IF(AH125&gt;AG125,2,1)))))</f>
        <v>2</v>
      </c>
      <c r="AK125" s="149">
        <f t="shared" ref="AK125:AK151" si="174">IF(E125="","",IF(E125="wo",0,IF(F125="wo",0,IF(E125=F125,"ERROR",IF(E125&gt;F125,F125,-1*E125)))))</f>
        <v>-3</v>
      </c>
      <c r="AL125" s="149">
        <f t="shared" ref="AL125:AL151" si="175">IF(G125="","",IF(G125="wo",0,IF(H125="wo",0,IF(G125=H125,"ERROR",IF(G125&gt;H125,H125,-1*G125)))))</f>
        <v>-7</v>
      </c>
      <c r="AM125" s="149">
        <f t="shared" ref="AM125:AM151" si="176">IF(I125="","",IF(I125="wo",0,IF(J125="wo",0,IF(I125=J125,"ERROR",IF(I125&gt;J125,J125,-1*I125)))))</f>
        <v>-6</v>
      </c>
      <c r="AN125" s="149" t="str">
        <f t="shared" ref="AN125:AN151" si="177">IF(K125="","",IF(K125="wo",0,IF(L125="wo",0,IF(K125=L125,"ERROR",IF(K125&gt;L125,L125,-1*K125)))))</f>
        <v/>
      </c>
      <c r="AO125" s="149" t="str">
        <f t="shared" ref="AO125:AO151" si="178">IF(M125="","",IF(M125="wo",0,IF(N125="wo",0,IF(M125=N125,"ERROR",IF(M125&gt;N125,N125,-1*M125)))))</f>
        <v/>
      </c>
      <c r="AP125" s="149" t="str">
        <f t="shared" ref="AP125:AP151" si="179">IF(O125="","",IF(O125="wo",0,IF(P125="wo",0,IF(O125=P125,"ERROR",IF(O125&gt;P125,P125,-1*O125)))))</f>
        <v/>
      </c>
      <c r="AQ125" s="149" t="str">
        <f t="shared" ref="AQ125:AQ151" si="180">IF(Q125="","",IF(Q125="wo",0,IF(R125="wo",0,IF(Q125=R125,"ERROR",IF(Q125&gt;R125,R125,-1*Q125)))))</f>
        <v/>
      </c>
      <c r="AR125" s="150" t="str">
        <f t="shared" ref="AR125:AR151" si="181">CONCATENATE(AG125," - ",AH125)</f>
        <v>0 - 3</v>
      </c>
      <c r="AS125" s="151" t="str">
        <f t="shared" ref="AS125:AS151" si="182">IF(E125="","",(IF(K125="",AK125&amp;","&amp;AL125&amp;","&amp;AM125,IF(M125="",AK125&amp;","&amp;AL125&amp;","&amp;AM125&amp;","&amp;AN125,IF(O125="",AK125&amp;","&amp;AL125&amp;","&amp;AM125&amp;","&amp;AN125&amp;","&amp;AO125,IF(Q125="",AK125&amp;","&amp;AL125&amp;","&amp;AM125&amp;","&amp;AN125&amp;","&amp;AO125&amp;","&amp;AP125,AK125&amp;","&amp;AL125&amp;","&amp;AM125&amp;","&amp;AN125&amp;","&amp;AO125&amp;","&amp;AP125&amp;","&amp;AQ125))))))</f>
        <v>-3,-7,-6</v>
      </c>
      <c r="AT125" s="152">
        <f t="shared" ref="AT125:AT151" si="183">IF(F125="",0,IF(F125="wo",0,IF(E125="wo",2,IF(AH125=AG125,0,IF(AH125&gt;AG125,2,1)))))</f>
        <v>2</v>
      </c>
      <c r="AU125" s="152">
        <f t="shared" ref="AU125:AU151" si="184">IF(E125="",0,IF(E125="wo",0,IF(F125="wo",2,IF(AG125=AH125,0,IF(AG125&gt;AH125,2,1)))))</f>
        <v>1</v>
      </c>
      <c r="AV125" s="149">
        <f t="shared" ref="AV125:AV151" si="185">IF(F125="","",IF(F125="wo",0,IF(E125="wo",0,IF(F125=E125,"ERROR",IF(F125&gt;E125,E125,-1*F125)))))</f>
        <v>3</v>
      </c>
      <c r="AW125" s="149">
        <f t="shared" ref="AW125:AW151" si="186">IF(H125="","",IF(H125="wo",0,IF(G125="wo",0,IF(H125=G125,"ERROR",IF(H125&gt;G125,G125,-1*H125)))))</f>
        <v>7</v>
      </c>
      <c r="AX125" s="149">
        <f t="shared" ref="AX125:AX151" si="187">IF(J125="","",IF(J125="wo",0,IF(I125="wo",0,IF(J125=I125,"ERROR",IF(J125&gt;I125,I125,-1*J125)))))</f>
        <v>6</v>
      </c>
      <c r="AY125" s="149" t="str">
        <f t="shared" ref="AY125:AY151" si="188">IF(L125="","",IF(L125="wo",0,IF(K125="wo",0,IF(L125=K125,"ERROR",IF(L125&gt;K125,K125,-1*L125)))))</f>
        <v/>
      </c>
      <c r="AZ125" s="149" t="str">
        <f t="shared" ref="AZ125:AZ151" si="189">IF(N125="","",IF(N125="wo",0,IF(M125="wo",0,IF(N125=M125,"ERROR",IF(N125&gt;M125,M125,-1*N125)))))</f>
        <v/>
      </c>
      <c r="BA125" s="149" t="str">
        <f t="shared" ref="BA125:BA151" si="190">IF(P125="","",IF(P125="wo",0,IF(O125="wo",0,IF(P125=O125,"ERROR",IF(P125&gt;O125,O125,-1*P125)))))</f>
        <v/>
      </c>
      <c r="BB125" s="149" t="str">
        <f t="shared" ref="BB125:BB151" si="191">IF(R125="","",IF(R125="wo",0,IF(Q125="wo",0,IF(R125=Q125,"ERROR",IF(R125&gt;Q125,Q125,-1*R125)))))</f>
        <v/>
      </c>
      <c r="BC125" s="150" t="str">
        <f t="shared" ref="BC125:BC151" si="192">CONCATENATE(AH125," - ",AG125)</f>
        <v>3 - 0</v>
      </c>
      <c r="BD125" s="151" t="str">
        <f t="shared" ref="BD125:BD151" si="193">IF(E125="","",(IF(K125="",AV125&amp;","&amp;AW125&amp;","&amp;AX125,IF(M125="",AV125&amp;","&amp;AW125&amp;","&amp;AX125&amp;","&amp;AY125,IF(O125="",AV125&amp;","&amp;AW125&amp;","&amp;AX125&amp;","&amp;AY125&amp;","&amp;AZ125,IF(Q125="",AV125&amp;","&amp;AW125&amp;","&amp;AX125&amp;","&amp;AY125&amp;","&amp;AZ125&amp;","&amp;BA125,AV125&amp;","&amp;AW125&amp;","&amp;AX125&amp;","&amp;AY125&amp;","&amp;AZ125&amp;","&amp;BA125&amp;","&amp;BB125))))))</f>
        <v>3,7,6</v>
      </c>
      <c r="BE125" s="162"/>
      <c r="BF125" s="163"/>
      <c r="BG125" s="154" t="e">
        <f>SUMIF(A124:A131,C125,B124:B131)</f>
        <v>#REF!</v>
      </c>
      <c r="BH125" s="155" t="e">
        <f>SUMIF(A124:A131,D125,B124:B131)</f>
        <v>#REF!</v>
      </c>
      <c r="BI125" s="132" t="e">
        <f>1+#REF!</f>
        <v>#REF!</v>
      </c>
      <c r="BJ125" s="156" t="e">
        <f>1+BJ124</f>
        <v>#REF!</v>
      </c>
      <c r="BK125" s="157">
        <v>1</v>
      </c>
      <c r="BL125" s="158" t="str">
        <f t="shared" si="156"/>
        <v>3 - 5</v>
      </c>
      <c r="BM125" s="159" t="s">
        <v>87</v>
      </c>
      <c r="BN125" s="160" t="s">
        <v>91</v>
      </c>
      <c r="BO125" s="161">
        <v>6</v>
      </c>
      <c r="BP125" s="138"/>
      <c r="BQ125" s="138"/>
      <c r="BR125" s="138"/>
      <c r="BS125" s="267" t="s">
        <v>38</v>
      </c>
      <c r="BT125" s="267"/>
      <c r="BU125" s="267"/>
      <c r="BV125" s="267"/>
      <c r="BW125" s="267"/>
      <c r="BX125" s="267"/>
      <c r="BY125" s="267"/>
      <c r="BZ125" s="267"/>
      <c r="CA125" s="267"/>
      <c r="CB125" s="267"/>
      <c r="CC125" s="267"/>
      <c r="CD125" s="267"/>
      <c r="CE125" s="267"/>
      <c r="CF125" s="267"/>
      <c r="CG125" s="267"/>
      <c r="CH125" s="267"/>
      <c r="CI125" s="267"/>
      <c r="CJ125" s="267"/>
      <c r="CK125" s="267"/>
      <c r="CL125" s="267"/>
      <c r="CM125" s="267"/>
      <c r="CN125" s="267"/>
      <c r="CO125" s="267"/>
      <c r="CP125" s="267"/>
      <c r="CQ125" s="267"/>
      <c r="CR125" s="267"/>
      <c r="CS125" s="267"/>
      <c r="CT125" s="267"/>
      <c r="CU125" s="267"/>
      <c r="CV125" s="267"/>
      <c r="CW125" s="138"/>
      <c r="CX125" s="138"/>
    </row>
    <row r="126" spans="1:106" ht="15" customHeight="1" x14ac:dyDescent="0.2">
      <c r="A126" s="139">
        <v>3</v>
      </c>
      <c r="B126" s="140" t="e">
        <f>IF(#REF!="","",VLOOKUP(#REF!,'[1]Посев групп - Д'!B:AM,10,FALSE))</f>
        <v>#REF!</v>
      </c>
      <c r="C126" s="141">
        <v>1</v>
      </c>
      <c r="D126" s="141">
        <v>7</v>
      </c>
      <c r="E126" s="142">
        <v>11</v>
      </c>
      <c r="F126" s="143">
        <v>7</v>
      </c>
      <c r="G126" s="144">
        <v>11</v>
      </c>
      <c r="H126" s="145">
        <v>5</v>
      </c>
      <c r="I126" s="142">
        <v>11</v>
      </c>
      <c r="J126" s="143">
        <v>8</v>
      </c>
      <c r="K126" s="144"/>
      <c r="L126" s="145"/>
      <c r="M126" s="142"/>
      <c r="N126" s="143"/>
      <c r="O126" s="144"/>
      <c r="P126" s="145"/>
      <c r="Q126" s="142"/>
      <c r="R126" s="143"/>
      <c r="S126" s="146">
        <f t="shared" si="157"/>
        <v>1</v>
      </c>
      <c r="T126" s="146">
        <f t="shared" si="158"/>
        <v>0</v>
      </c>
      <c r="U126" s="146">
        <f t="shared" si="159"/>
        <v>1</v>
      </c>
      <c r="V126" s="146">
        <f t="shared" si="160"/>
        <v>0</v>
      </c>
      <c r="W126" s="146">
        <f t="shared" si="161"/>
        <v>1</v>
      </c>
      <c r="X126" s="146">
        <f t="shared" si="162"/>
        <v>0</v>
      </c>
      <c r="Y126" s="146">
        <f t="shared" si="163"/>
        <v>0</v>
      </c>
      <c r="Z126" s="146">
        <f t="shared" si="164"/>
        <v>0</v>
      </c>
      <c r="AA126" s="146">
        <f t="shared" si="165"/>
        <v>0</v>
      </c>
      <c r="AB126" s="146">
        <f t="shared" si="166"/>
        <v>0</v>
      </c>
      <c r="AC126" s="146">
        <f t="shared" si="167"/>
        <v>0</v>
      </c>
      <c r="AD126" s="146">
        <f t="shared" si="168"/>
        <v>0</v>
      </c>
      <c r="AE126" s="146">
        <f t="shared" si="169"/>
        <v>0</v>
      </c>
      <c r="AF126" s="146">
        <f t="shared" si="170"/>
        <v>0</v>
      </c>
      <c r="AG126" s="147">
        <f t="shared" si="171"/>
        <v>3</v>
      </c>
      <c r="AH126" s="147">
        <f t="shared" si="171"/>
        <v>0</v>
      </c>
      <c r="AI126" s="148">
        <f t="shared" si="172"/>
        <v>2</v>
      </c>
      <c r="AJ126" s="148">
        <f t="shared" si="173"/>
        <v>1</v>
      </c>
      <c r="AK126" s="149">
        <f t="shared" si="174"/>
        <v>7</v>
      </c>
      <c r="AL126" s="149">
        <f t="shared" si="175"/>
        <v>5</v>
      </c>
      <c r="AM126" s="149">
        <f t="shared" si="176"/>
        <v>8</v>
      </c>
      <c r="AN126" s="149" t="str">
        <f t="shared" si="177"/>
        <v/>
      </c>
      <c r="AO126" s="149" t="str">
        <f t="shared" si="178"/>
        <v/>
      </c>
      <c r="AP126" s="149" t="str">
        <f t="shared" si="179"/>
        <v/>
      </c>
      <c r="AQ126" s="149" t="str">
        <f t="shared" si="180"/>
        <v/>
      </c>
      <c r="AR126" s="150" t="str">
        <f t="shared" si="181"/>
        <v>3 - 0</v>
      </c>
      <c r="AS126" s="151" t="str">
        <f t="shared" si="182"/>
        <v>7,5,8</v>
      </c>
      <c r="AT126" s="152">
        <f t="shared" si="183"/>
        <v>1</v>
      </c>
      <c r="AU126" s="152">
        <f t="shared" si="184"/>
        <v>2</v>
      </c>
      <c r="AV126" s="149">
        <f t="shared" si="185"/>
        <v>-7</v>
      </c>
      <c r="AW126" s="149">
        <f t="shared" si="186"/>
        <v>-5</v>
      </c>
      <c r="AX126" s="149">
        <f t="shared" si="187"/>
        <v>-8</v>
      </c>
      <c r="AY126" s="149" t="str">
        <f t="shared" si="188"/>
        <v/>
      </c>
      <c r="AZ126" s="149" t="str">
        <f t="shared" si="189"/>
        <v/>
      </c>
      <c r="BA126" s="149" t="str">
        <f t="shared" si="190"/>
        <v/>
      </c>
      <c r="BB126" s="149" t="str">
        <f t="shared" si="191"/>
        <v/>
      </c>
      <c r="BC126" s="150" t="str">
        <f t="shared" si="192"/>
        <v>0 - 3</v>
      </c>
      <c r="BD126" s="151" t="str">
        <f t="shared" si="193"/>
        <v>-7,-5,-8</v>
      </c>
      <c r="BE126" s="153">
        <f>SUMIF(C124:C151,2,AI124:AI151)+SUMIF(D124:D151,2,AJ124:AJ151)</f>
        <v>14</v>
      </c>
      <c r="BF126" s="153">
        <f>IF(BE126&lt;&gt;0,RANK(BE126,BE124:BE139),"")</f>
        <v>1</v>
      </c>
      <c r="BG126" s="154" t="e">
        <f>SUMIF(A124:A131,C126,B124:B131)</f>
        <v>#REF!</v>
      </c>
      <c r="BH126" s="155" t="e">
        <f>SUMIF(A124:A131,D126,B124:B131)</f>
        <v>#REF!</v>
      </c>
      <c r="BI126" s="132" t="e">
        <f>1+#REF!</f>
        <v>#REF!</v>
      </c>
      <c r="BJ126" s="156" t="e">
        <f t="shared" ref="BJ126:BJ151" si="194">1+BJ125</f>
        <v>#REF!</v>
      </c>
      <c r="BK126" s="157">
        <v>1</v>
      </c>
      <c r="BL126" s="158" t="str">
        <f t="shared" si="156"/>
        <v>1 - 7</v>
      </c>
      <c r="BM126" s="159" t="s">
        <v>87</v>
      </c>
      <c r="BN126" s="160" t="s">
        <v>91</v>
      </c>
      <c r="BO126" s="161">
        <v>7</v>
      </c>
      <c r="BP126" s="138"/>
      <c r="BQ126" s="138"/>
      <c r="BR126" s="138"/>
      <c r="BS126" s="268" t="s">
        <v>98</v>
      </c>
      <c r="BT126" s="268"/>
      <c r="BU126" s="268"/>
      <c r="BV126" s="268"/>
      <c r="BW126" s="268"/>
      <c r="BX126" s="268"/>
      <c r="BY126" s="268"/>
      <c r="BZ126" s="268"/>
      <c r="CA126" s="268"/>
      <c r="CB126" s="268"/>
      <c r="CC126" s="268"/>
      <c r="CD126" s="268"/>
      <c r="CE126" s="268"/>
      <c r="CF126" s="268"/>
      <c r="CG126" s="268"/>
      <c r="CH126" s="268"/>
      <c r="CI126" s="268"/>
      <c r="CJ126" s="268"/>
      <c r="CK126" s="268"/>
      <c r="CL126" s="268"/>
      <c r="CM126" s="268"/>
      <c r="CN126" s="268"/>
      <c r="CO126" s="268"/>
      <c r="CP126" s="268"/>
      <c r="CQ126" s="268"/>
      <c r="CR126" s="268"/>
      <c r="CS126" s="268"/>
      <c r="CT126" s="268"/>
      <c r="CU126" s="268"/>
      <c r="CV126" s="268"/>
      <c r="CW126" s="138"/>
      <c r="CX126" s="138"/>
    </row>
    <row r="127" spans="1:106" ht="11.1" hidden="1" customHeight="1" outlineLevel="2" x14ac:dyDescent="0.2">
      <c r="A127" s="139">
        <v>4</v>
      </c>
      <c r="B127" s="140" t="e">
        <f>IF(#REF!="","",VLOOKUP(#REF!,'[1]Посев групп - Д'!B:AM,14,FALSE))</f>
        <v>#REF!</v>
      </c>
      <c r="C127" s="141">
        <v>4</v>
      </c>
      <c r="D127" s="141">
        <v>8</v>
      </c>
      <c r="E127" s="142">
        <v>11</v>
      </c>
      <c r="F127" s="143">
        <v>6</v>
      </c>
      <c r="G127" s="144">
        <v>9</v>
      </c>
      <c r="H127" s="145">
        <v>11</v>
      </c>
      <c r="I127" s="142">
        <v>11</v>
      </c>
      <c r="J127" s="143">
        <v>2</v>
      </c>
      <c r="K127" s="144">
        <v>11</v>
      </c>
      <c r="L127" s="145">
        <v>5</v>
      </c>
      <c r="M127" s="142"/>
      <c r="N127" s="143"/>
      <c r="O127" s="144"/>
      <c r="P127" s="145"/>
      <c r="Q127" s="142"/>
      <c r="R127" s="143"/>
      <c r="S127" s="146">
        <f t="shared" si="157"/>
        <v>1</v>
      </c>
      <c r="T127" s="146">
        <f t="shared" si="158"/>
        <v>0</v>
      </c>
      <c r="U127" s="146">
        <f t="shared" si="159"/>
        <v>0</v>
      </c>
      <c r="V127" s="146">
        <f t="shared" si="160"/>
        <v>1</v>
      </c>
      <c r="W127" s="146">
        <f t="shared" si="161"/>
        <v>1</v>
      </c>
      <c r="X127" s="146">
        <f t="shared" si="162"/>
        <v>0</v>
      </c>
      <c r="Y127" s="146">
        <f t="shared" si="163"/>
        <v>1</v>
      </c>
      <c r="Z127" s="146">
        <f t="shared" si="164"/>
        <v>0</v>
      </c>
      <c r="AA127" s="146">
        <f t="shared" si="165"/>
        <v>0</v>
      </c>
      <c r="AB127" s="146">
        <f t="shared" si="166"/>
        <v>0</v>
      </c>
      <c r="AC127" s="146">
        <f t="shared" si="167"/>
        <v>0</v>
      </c>
      <c r="AD127" s="146">
        <f t="shared" si="168"/>
        <v>0</v>
      </c>
      <c r="AE127" s="146">
        <f t="shared" si="169"/>
        <v>0</v>
      </c>
      <c r="AF127" s="146">
        <f t="shared" si="170"/>
        <v>0</v>
      </c>
      <c r="AG127" s="147">
        <f t="shared" si="171"/>
        <v>3</v>
      </c>
      <c r="AH127" s="147">
        <f t="shared" si="171"/>
        <v>1</v>
      </c>
      <c r="AI127" s="148">
        <f t="shared" si="172"/>
        <v>2</v>
      </c>
      <c r="AJ127" s="148">
        <f t="shared" si="173"/>
        <v>1</v>
      </c>
      <c r="AK127" s="149">
        <f t="shared" si="174"/>
        <v>6</v>
      </c>
      <c r="AL127" s="149">
        <f t="shared" si="175"/>
        <v>-9</v>
      </c>
      <c r="AM127" s="149">
        <f t="shared" si="176"/>
        <v>2</v>
      </c>
      <c r="AN127" s="149">
        <f t="shared" si="177"/>
        <v>5</v>
      </c>
      <c r="AO127" s="149" t="str">
        <f t="shared" si="178"/>
        <v/>
      </c>
      <c r="AP127" s="149" t="str">
        <f t="shared" si="179"/>
        <v/>
      </c>
      <c r="AQ127" s="149" t="str">
        <f t="shared" si="180"/>
        <v/>
      </c>
      <c r="AR127" s="150" t="str">
        <f t="shared" si="181"/>
        <v>3 - 1</v>
      </c>
      <c r="AS127" s="151" t="str">
        <f t="shared" si="182"/>
        <v>6,-9,2,5</v>
      </c>
      <c r="AT127" s="152">
        <f t="shared" si="183"/>
        <v>1</v>
      </c>
      <c r="AU127" s="152">
        <f t="shared" si="184"/>
        <v>2</v>
      </c>
      <c r="AV127" s="149">
        <f t="shared" si="185"/>
        <v>-6</v>
      </c>
      <c r="AW127" s="149">
        <f t="shared" si="186"/>
        <v>9</v>
      </c>
      <c r="AX127" s="149">
        <f t="shared" si="187"/>
        <v>-2</v>
      </c>
      <c r="AY127" s="149">
        <f t="shared" si="188"/>
        <v>-5</v>
      </c>
      <c r="AZ127" s="149" t="str">
        <f t="shared" si="189"/>
        <v/>
      </c>
      <c r="BA127" s="149" t="str">
        <f t="shared" si="190"/>
        <v/>
      </c>
      <c r="BB127" s="149" t="str">
        <f t="shared" si="191"/>
        <v/>
      </c>
      <c r="BC127" s="150" t="str">
        <f t="shared" si="192"/>
        <v>1 - 3</v>
      </c>
      <c r="BD127" s="151" t="str">
        <f t="shared" si="193"/>
        <v>-6,9,-2,-5</v>
      </c>
      <c r="BE127" s="162"/>
      <c r="BF127" s="163"/>
      <c r="BG127" s="154" t="e">
        <f>SUMIF(A124:A131,C127,B124:B131)</f>
        <v>#REF!</v>
      </c>
      <c r="BH127" s="155" t="e">
        <f>SUMIF(A124:A131,D127,B124:B131)</f>
        <v>#REF!</v>
      </c>
      <c r="BI127" s="132" t="e">
        <f>1+#REF!</f>
        <v>#REF!</v>
      </c>
      <c r="BJ127" s="156" t="e">
        <f t="shared" si="194"/>
        <v>#REF!</v>
      </c>
      <c r="BK127" s="157">
        <v>1</v>
      </c>
      <c r="BL127" s="158" t="str">
        <f t="shared" si="156"/>
        <v>4 - 8</v>
      </c>
      <c r="BM127" s="159" t="s">
        <v>87</v>
      </c>
      <c r="BN127" s="160" t="s">
        <v>91</v>
      </c>
      <c r="BO127" s="161">
        <v>8</v>
      </c>
      <c r="BP127" s="339" t="str">
        <f>C120</f>
        <v>Юноши. 2007г.р. Предварительные игры. Группа 1</v>
      </c>
      <c r="BQ127" s="339"/>
      <c r="BR127" s="339"/>
      <c r="BS127" s="339"/>
      <c r="BT127" s="339"/>
      <c r="BU127" s="339"/>
      <c r="BV127" s="339"/>
      <c r="BW127" s="339"/>
      <c r="BX127" s="339"/>
      <c r="BY127" s="339"/>
      <c r="BZ127" s="339"/>
      <c r="CA127" s="339"/>
      <c r="CB127" s="339"/>
      <c r="CC127" s="339"/>
      <c r="CD127" s="339"/>
      <c r="CE127" s="339"/>
      <c r="CF127" s="339"/>
      <c r="CG127" s="339"/>
      <c r="CH127" s="339"/>
      <c r="CI127" s="339"/>
      <c r="CJ127" s="339"/>
      <c r="CK127" s="339"/>
      <c r="CL127" s="339"/>
      <c r="CM127" s="339"/>
      <c r="CN127" s="339"/>
      <c r="CO127" s="339"/>
      <c r="CP127" s="339"/>
      <c r="CQ127" s="339"/>
      <c r="CR127" s="339"/>
      <c r="CS127" s="339"/>
      <c r="CT127" s="339"/>
      <c r="CU127" s="339"/>
      <c r="CV127" s="339"/>
      <c r="CW127" s="339"/>
      <c r="CX127" s="339"/>
    </row>
    <row r="128" spans="1:106" ht="11.1" hidden="1" customHeight="1" outlineLevel="1" x14ac:dyDescent="0.2">
      <c r="A128" s="139">
        <v>5</v>
      </c>
      <c r="B128" s="140" t="e">
        <f>IF(#REF!="","",VLOOKUP(#REF!,'[1]Посев групп - Д'!B:AO,18,FALSE))</f>
        <v>#REF!</v>
      </c>
      <c r="C128" s="141">
        <v>2</v>
      </c>
      <c r="D128" s="141">
        <v>5</v>
      </c>
      <c r="E128" s="142">
        <v>11</v>
      </c>
      <c r="F128" s="143">
        <v>6</v>
      </c>
      <c r="G128" s="144">
        <v>9</v>
      </c>
      <c r="H128" s="145">
        <v>11</v>
      </c>
      <c r="I128" s="142">
        <v>11</v>
      </c>
      <c r="J128" s="143">
        <v>9</v>
      </c>
      <c r="K128" s="144">
        <v>11</v>
      </c>
      <c r="L128" s="145">
        <v>5</v>
      </c>
      <c r="M128" s="142"/>
      <c r="N128" s="143"/>
      <c r="O128" s="144"/>
      <c r="P128" s="145"/>
      <c r="Q128" s="142"/>
      <c r="R128" s="143"/>
      <c r="S128" s="146">
        <f t="shared" si="157"/>
        <v>1</v>
      </c>
      <c r="T128" s="146">
        <f t="shared" si="158"/>
        <v>0</v>
      </c>
      <c r="U128" s="146">
        <f t="shared" si="159"/>
        <v>0</v>
      </c>
      <c r="V128" s="146">
        <f t="shared" si="160"/>
        <v>1</v>
      </c>
      <c r="W128" s="146">
        <f t="shared" si="161"/>
        <v>1</v>
      </c>
      <c r="X128" s="146">
        <f t="shared" si="162"/>
        <v>0</v>
      </c>
      <c r="Y128" s="146">
        <f t="shared" si="163"/>
        <v>1</v>
      </c>
      <c r="Z128" s="146">
        <f t="shared" si="164"/>
        <v>0</v>
      </c>
      <c r="AA128" s="146">
        <f t="shared" si="165"/>
        <v>0</v>
      </c>
      <c r="AB128" s="146">
        <f t="shared" si="166"/>
        <v>0</v>
      </c>
      <c r="AC128" s="146">
        <f t="shared" si="167"/>
        <v>0</v>
      </c>
      <c r="AD128" s="146">
        <f t="shared" si="168"/>
        <v>0</v>
      </c>
      <c r="AE128" s="146">
        <f t="shared" si="169"/>
        <v>0</v>
      </c>
      <c r="AF128" s="146">
        <f t="shared" si="170"/>
        <v>0</v>
      </c>
      <c r="AG128" s="147">
        <f t="shared" si="171"/>
        <v>3</v>
      </c>
      <c r="AH128" s="147">
        <f t="shared" si="171"/>
        <v>1</v>
      </c>
      <c r="AI128" s="148">
        <f t="shared" si="172"/>
        <v>2</v>
      </c>
      <c r="AJ128" s="148">
        <f t="shared" si="173"/>
        <v>1</v>
      </c>
      <c r="AK128" s="149">
        <f t="shared" si="174"/>
        <v>6</v>
      </c>
      <c r="AL128" s="149">
        <f t="shared" si="175"/>
        <v>-9</v>
      </c>
      <c r="AM128" s="149">
        <f t="shared" si="176"/>
        <v>9</v>
      </c>
      <c r="AN128" s="149">
        <f t="shared" si="177"/>
        <v>5</v>
      </c>
      <c r="AO128" s="149" t="str">
        <f t="shared" si="178"/>
        <v/>
      </c>
      <c r="AP128" s="149" t="str">
        <f t="shared" si="179"/>
        <v/>
      </c>
      <c r="AQ128" s="149" t="str">
        <f t="shared" si="180"/>
        <v/>
      </c>
      <c r="AR128" s="150" t="str">
        <f t="shared" si="181"/>
        <v>3 - 1</v>
      </c>
      <c r="AS128" s="151" t="str">
        <f t="shared" si="182"/>
        <v>6,-9,9,5</v>
      </c>
      <c r="AT128" s="152">
        <f t="shared" si="183"/>
        <v>1</v>
      </c>
      <c r="AU128" s="152">
        <f t="shared" si="184"/>
        <v>2</v>
      </c>
      <c r="AV128" s="149">
        <f t="shared" si="185"/>
        <v>-6</v>
      </c>
      <c r="AW128" s="149">
        <f t="shared" si="186"/>
        <v>9</v>
      </c>
      <c r="AX128" s="149">
        <f t="shared" si="187"/>
        <v>-9</v>
      </c>
      <c r="AY128" s="149">
        <f t="shared" si="188"/>
        <v>-5</v>
      </c>
      <c r="AZ128" s="149" t="str">
        <f t="shared" si="189"/>
        <v/>
      </c>
      <c r="BA128" s="149" t="str">
        <f t="shared" si="190"/>
        <v/>
      </c>
      <c r="BB128" s="149" t="str">
        <f t="shared" si="191"/>
        <v/>
      </c>
      <c r="BC128" s="150" t="str">
        <f t="shared" si="192"/>
        <v>1 - 3</v>
      </c>
      <c r="BD128" s="151" t="str">
        <f t="shared" si="193"/>
        <v>-6,9,-9,-5</v>
      </c>
      <c r="BE128" s="153">
        <f>SUMIF(C124:C151,3,AI124:AI151)+SUMIF(D124:D151,3,AJ124:AJ151)</f>
        <v>7</v>
      </c>
      <c r="BF128" s="153">
        <f>IF(BE128&lt;&gt;0,RANK(BE128,BE124:BE139),"")</f>
        <v>8</v>
      </c>
      <c r="BG128" s="154" t="e">
        <f>SUMIF(A124:A131,C128,B124:B131)</f>
        <v>#REF!</v>
      </c>
      <c r="BH128" s="155" t="e">
        <f>SUMIF(A124:A131,D128,B124:B131)</f>
        <v>#REF!</v>
      </c>
      <c r="BI128" s="132" t="e">
        <f>1+#REF!</f>
        <v>#REF!</v>
      </c>
      <c r="BJ128" s="156" t="e">
        <f>1+BJ127</f>
        <v>#REF!</v>
      </c>
      <c r="BK128" s="157">
        <v>2</v>
      </c>
      <c r="BL128" s="164" t="str">
        <f t="shared" si="156"/>
        <v>2 - 5</v>
      </c>
      <c r="BM128" s="165" t="s">
        <v>87</v>
      </c>
      <c r="BN128" s="166" t="s">
        <v>92</v>
      </c>
      <c r="BO128" s="167">
        <v>16</v>
      </c>
      <c r="BP128" s="339"/>
      <c r="BQ128" s="339"/>
      <c r="BR128" s="339"/>
      <c r="BS128" s="339"/>
      <c r="BT128" s="339"/>
      <c r="BU128" s="339"/>
      <c r="BV128" s="339"/>
      <c r="BW128" s="339"/>
      <c r="BX128" s="339"/>
      <c r="BY128" s="339"/>
      <c r="BZ128" s="339"/>
      <c r="CA128" s="339"/>
      <c r="CB128" s="339"/>
      <c r="CC128" s="339"/>
      <c r="CD128" s="339"/>
      <c r="CE128" s="339"/>
      <c r="CF128" s="339"/>
      <c r="CG128" s="339"/>
      <c r="CH128" s="339"/>
      <c r="CI128" s="339"/>
      <c r="CJ128" s="339"/>
      <c r="CK128" s="339"/>
      <c r="CL128" s="339"/>
      <c r="CM128" s="339"/>
      <c r="CN128" s="339"/>
      <c r="CO128" s="339"/>
      <c r="CP128" s="339"/>
      <c r="CQ128" s="339"/>
      <c r="CR128" s="339"/>
      <c r="CS128" s="339"/>
      <c r="CT128" s="339"/>
      <c r="CU128" s="339"/>
      <c r="CV128" s="339"/>
      <c r="CW128" s="339"/>
      <c r="CX128" s="339"/>
    </row>
    <row r="129" spans="1:102" ht="11.1" customHeight="1" collapsed="1" x14ac:dyDescent="0.2">
      <c r="A129" s="139">
        <v>6</v>
      </c>
      <c r="B129" s="140" t="e">
        <f>IF(#REF!="","",VLOOKUP(#REF!,'[1]Посев групп - Д'!B:AM,22,FALSE))</f>
        <v>#REF!</v>
      </c>
      <c r="C129" s="141">
        <v>1</v>
      </c>
      <c r="D129" s="141">
        <v>6</v>
      </c>
      <c r="E129" s="142">
        <v>11</v>
      </c>
      <c r="F129" s="143">
        <v>5</v>
      </c>
      <c r="G129" s="144">
        <v>11</v>
      </c>
      <c r="H129" s="145">
        <v>5</v>
      </c>
      <c r="I129" s="142">
        <v>11</v>
      </c>
      <c r="J129" s="143">
        <v>3</v>
      </c>
      <c r="K129" s="144"/>
      <c r="L129" s="145"/>
      <c r="M129" s="142"/>
      <c r="N129" s="143"/>
      <c r="O129" s="144"/>
      <c r="P129" s="145"/>
      <c r="Q129" s="142"/>
      <c r="R129" s="143"/>
      <c r="S129" s="146">
        <f t="shared" si="157"/>
        <v>1</v>
      </c>
      <c r="T129" s="146">
        <f t="shared" si="158"/>
        <v>0</v>
      </c>
      <c r="U129" s="146">
        <f t="shared" si="159"/>
        <v>1</v>
      </c>
      <c r="V129" s="146">
        <f t="shared" si="160"/>
        <v>0</v>
      </c>
      <c r="W129" s="146">
        <f t="shared" si="161"/>
        <v>1</v>
      </c>
      <c r="X129" s="146">
        <f t="shared" si="162"/>
        <v>0</v>
      </c>
      <c r="Y129" s="146">
        <f t="shared" si="163"/>
        <v>0</v>
      </c>
      <c r="Z129" s="146">
        <f t="shared" si="164"/>
        <v>0</v>
      </c>
      <c r="AA129" s="146">
        <f t="shared" si="165"/>
        <v>0</v>
      </c>
      <c r="AB129" s="146">
        <f t="shared" si="166"/>
        <v>0</v>
      </c>
      <c r="AC129" s="146">
        <f t="shared" si="167"/>
        <v>0</v>
      </c>
      <c r="AD129" s="146">
        <f t="shared" si="168"/>
        <v>0</v>
      </c>
      <c r="AE129" s="146">
        <f t="shared" si="169"/>
        <v>0</v>
      </c>
      <c r="AF129" s="146">
        <f t="shared" si="170"/>
        <v>0</v>
      </c>
      <c r="AG129" s="147">
        <f t="shared" si="171"/>
        <v>3</v>
      </c>
      <c r="AH129" s="147">
        <f t="shared" si="171"/>
        <v>0</v>
      </c>
      <c r="AI129" s="148">
        <f t="shared" si="172"/>
        <v>2</v>
      </c>
      <c r="AJ129" s="148">
        <f t="shared" si="173"/>
        <v>1</v>
      </c>
      <c r="AK129" s="149">
        <f t="shared" si="174"/>
        <v>5</v>
      </c>
      <c r="AL129" s="149">
        <f t="shared" si="175"/>
        <v>5</v>
      </c>
      <c r="AM129" s="149">
        <f t="shared" si="176"/>
        <v>3</v>
      </c>
      <c r="AN129" s="149" t="str">
        <f t="shared" si="177"/>
        <v/>
      </c>
      <c r="AO129" s="149" t="str">
        <f t="shared" si="178"/>
        <v/>
      </c>
      <c r="AP129" s="149" t="str">
        <f t="shared" si="179"/>
        <v/>
      </c>
      <c r="AQ129" s="149" t="str">
        <f t="shared" si="180"/>
        <v/>
      </c>
      <c r="AR129" s="150" t="str">
        <f t="shared" si="181"/>
        <v>3 - 0</v>
      </c>
      <c r="AS129" s="151" t="str">
        <f t="shared" si="182"/>
        <v>5,5,3</v>
      </c>
      <c r="AT129" s="152">
        <f t="shared" si="183"/>
        <v>1</v>
      </c>
      <c r="AU129" s="152">
        <f t="shared" si="184"/>
        <v>2</v>
      </c>
      <c r="AV129" s="149">
        <f t="shared" si="185"/>
        <v>-5</v>
      </c>
      <c r="AW129" s="149">
        <f t="shared" si="186"/>
        <v>-5</v>
      </c>
      <c r="AX129" s="149">
        <f t="shared" si="187"/>
        <v>-3</v>
      </c>
      <c r="AY129" s="149" t="str">
        <f t="shared" si="188"/>
        <v/>
      </c>
      <c r="AZ129" s="149" t="str">
        <f t="shared" si="189"/>
        <v/>
      </c>
      <c r="BA129" s="149" t="str">
        <f t="shared" si="190"/>
        <v/>
      </c>
      <c r="BB129" s="149" t="str">
        <f t="shared" si="191"/>
        <v/>
      </c>
      <c r="BC129" s="150" t="str">
        <f t="shared" si="192"/>
        <v>0 - 3</v>
      </c>
      <c r="BD129" s="151" t="str">
        <f t="shared" si="193"/>
        <v>-5,-5,-3</v>
      </c>
      <c r="BE129" s="162"/>
      <c r="BF129" s="163"/>
      <c r="BG129" s="154" t="e">
        <f>SUMIF(A124:A131,C129,B124:B131)</f>
        <v>#REF!</v>
      </c>
      <c r="BH129" s="155" t="e">
        <f>SUMIF(A124:A131,D129,B124:B131)</f>
        <v>#REF!</v>
      </c>
      <c r="BI129" s="132" t="e">
        <f>1+#REF!</f>
        <v>#REF!</v>
      </c>
      <c r="BJ129" s="156" t="e">
        <f t="shared" si="194"/>
        <v>#REF!</v>
      </c>
      <c r="BK129" s="157">
        <v>2</v>
      </c>
      <c r="BL129" s="164" t="str">
        <f t="shared" si="156"/>
        <v>1 - 6</v>
      </c>
      <c r="BM129" s="165" t="s">
        <v>87</v>
      </c>
      <c r="BN129" s="166" t="s">
        <v>92</v>
      </c>
      <c r="BO129" s="167">
        <v>15</v>
      </c>
      <c r="BP129" s="340"/>
      <c r="BQ129" s="340"/>
      <c r="BR129" s="340"/>
      <c r="BS129" s="340"/>
      <c r="BT129" s="340"/>
      <c r="BU129" s="340"/>
      <c r="BV129" s="340"/>
      <c r="BW129" s="340"/>
      <c r="BX129" s="340"/>
      <c r="BY129" s="340"/>
      <c r="BZ129" s="340"/>
      <c r="CA129" s="340"/>
      <c r="CB129" s="340"/>
      <c r="CC129" s="340"/>
      <c r="CD129" s="340"/>
      <c r="CE129" s="340"/>
      <c r="CF129" s="340"/>
      <c r="CG129" s="340"/>
      <c r="CH129" s="340"/>
      <c r="CI129" s="340"/>
      <c r="CJ129" s="340"/>
      <c r="CK129" s="340"/>
      <c r="CL129" s="340"/>
      <c r="CM129" s="340"/>
      <c r="CN129" s="340"/>
      <c r="CO129" s="340"/>
      <c r="CP129" s="340"/>
      <c r="CQ129" s="340"/>
      <c r="CR129" s="340"/>
      <c r="CS129" s="340"/>
      <c r="CT129" s="340"/>
      <c r="CU129" s="340"/>
      <c r="CV129" s="340"/>
      <c r="CW129" s="340"/>
      <c r="CX129" s="340"/>
    </row>
    <row r="130" spans="1:102" ht="11.1" customHeight="1" x14ac:dyDescent="0.2">
      <c r="A130" s="139">
        <v>7</v>
      </c>
      <c r="B130" s="140" t="e">
        <f>IF(#REF!="","",VLOOKUP(#REF!,'[1]Посев групп - Д'!B:AM,26,FALSE))</f>
        <v>#REF!</v>
      </c>
      <c r="C130" s="141">
        <v>3</v>
      </c>
      <c r="D130" s="141">
        <v>8</v>
      </c>
      <c r="E130" s="142">
        <v>4</v>
      </c>
      <c r="F130" s="143">
        <v>11</v>
      </c>
      <c r="G130" s="144">
        <v>12</v>
      </c>
      <c r="H130" s="145">
        <v>10</v>
      </c>
      <c r="I130" s="142">
        <v>3</v>
      </c>
      <c r="J130" s="143">
        <v>11</v>
      </c>
      <c r="K130" s="144">
        <v>6</v>
      </c>
      <c r="L130" s="145">
        <v>11</v>
      </c>
      <c r="M130" s="142"/>
      <c r="N130" s="143"/>
      <c r="O130" s="144"/>
      <c r="P130" s="145"/>
      <c r="Q130" s="142"/>
      <c r="R130" s="143"/>
      <c r="S130" s="146">
        <f t="shared" si="157"/>
        <v>0</v>
      </c>
      <c r="T130" s="146">
        <f t="shared" si="158"/>
        <v>1</v>
      </c>
      <c r="U130" s="146">
        <f t="shared" si="159"/>
        <v>1</v>
      </c>
      <c r="V130" s="146">
        <f t="shared" si="160"/>
        <v>0</v>
      </c>
      <c r="W130" s="146">
        <f t="shared" si="161"/>
        <v>0</v>
      </c>
      <c r="X130" s="146">
        <f t="shared" si="162"/>
        <v>1</v>
      </c>
      <c r="Y130" s="146">
        <f t="shared" si="163"/>
        <v>0</v>
      </c>
      <c r="Z130" s="146">
        <f t="shared" si="164"/>
        <v>1</v>
      </c>
      <c r="AA130" s="146">
        <f t="shared" si="165"/>
        <v>0</v>
      </c>
      <c r="AB130" s="146">
        <f t="shared" si="166"/>
        <v>0</v>
      </c>
      <c r="AC130" s="146">
        <f t="shared" si="167"/>
        <v>0</v>
      </c>
      <c r="AD130" s="146">
        <f t="shared" si="168"/>
        <v>0</v>
      </c>
      <c r="AE130" s="146">
        <f t="shared" si="169"/>
        <v>0</v>
      </c>
      <c r="AF130" s="146">
        <f t="shared" si="170"/>
        <v>0</v>
      </c>
      <c r="AG130" s="147">
        <f t="shared" si="171"/>
        <v>1</v>
      </c>
      <c r="AH130" s="147">
        <f t="shared" si="171"/>
        <v>3</v>
      </c>
      <c r="AI130" s="148">
        <f t="shared" si="172"/>
        <v>1</v>
      </c>
      <c r="AJ130" s="148">
        <f t="shared" si="173"/>
        <v>2</v>
      </c>
      <c r="AK130" s="149">
        <f t="shared" si="174"/>
        <v>-4</v>
      </c>
      <c r="AL130" s="149">
        <f t="shared" si="175"/>
        <v>10</v>
      </c>
      <c r="AM130" s="149">
        <f t="shared" si="176"/>
        <v>-3</v>
      </c>
      <c r="AN130" s="149">
        <f t="shared" si="177"/>
        <v>-6</v>
      </c>
      <c r="AO130" s="149" t="str">
        <f t="shared" si="178"/>
        <v/>
      </c>
      <c r="AP130" s="149" t="str">
        <f t="shared" si="179"/>
        <v/>
      </c>
      <c r="AQ130" s="149" t="str">
        <f t="shared" si="180"/>
        <v/>
      </c>
      <c r="AR130" s="150" t="str">
        <f t="shared" si="181"/>
        <v>1 - 3</v>
      </c>
      <c r="AS130" s="151" t="str">
        <f t="shared" si="182"/>
        <v>-4,10,-3,-6</v>
      </c>
      <c r="AT130" s="152">
        <f t="shared" si="183"/>
        <v>2</v>
      </c>
      <c r="AU130" s="152">
        <f t="shared" si="184"/>
        <v>1</v>
      </c>
      <c r="AV130" s="149">
        <f t="shared" si="185"/>
        <v>4</v>
      </c>
      <c r="AW130" s="149">
        <f t="shared" si="186"/>
        <v>-10</v>
      </c>
      <c r="AX130" s="149">
        <f t="shared" si="187"/>
        <v>3</v>
      </c>
      <c r="AY130" s="149">
        <f t="shared" si="188"/>
        <v>6</v>
      </c>
      <c r="AZ130" s="149" t="str">
        <f t="shared" si="189"/>
        <v/>
      </c>
      <c r="BA130" s="149" t="str">
        <f t="shared" si="190"/>
        <v/>
      </c>
      <c r="BB130" s="149" t="str">
        <f t="shared" si="191"/>
        <v/>
      </c>
      <c r="BC130" s="150" t="str">
        <f t="shared" si="192"/>
        <v>3 - 1</v>
      </c>
      <c r="BD130" s="151" t="str">
        <f t="shared" si="193"/>
        <v>4,-10,3,6</v>
      </c>
      <c r="BE130" s="153">
        <f>SUMIF(C124:C151,4,AI124:AI151)+SUMIF(D124:D151,4,AJ124:AJ151)</f>
        <v>12</v>
      </c>
      <c r="BF130" s="153">
        <f>IF(BE130&lt;&gt;0,RANK(BE130,BE124:BE139),"")</f>
        <v>3</v>
      </c>
      <c r="BG130" s="154" t="e">
        <f>SUMIF(A124:A131,C130,B124:B131)</f>
        <v>#REF!</v>
      </c>
      <c r="BH130" s="155" t="e">
        <f>SUMIF(A124:A131,D130,B124:B131)</f>
        <v>#REF!</v>
      </c>
      <c r="BI130" s="132" t="e">
        <f>1+#REF!</f>
        <v>#REF!</v>
      </c>
      <c r="BJ130" s="156" t="e">
        <f t="shared" si="194"/>
        <v>#REF!</v>
      </c>
      <c r="BK130" s="168">
        <v>2</v>
      </c>
      <c r="BL130" s="164" t="str">
        <f t="shared" si="156"/>
        <v>3 - 8</v>
      </c>
      <c r="BM130" s="165" t="s">
        <v>87</v>
      </c>
      <c r="BN130" s="166" t="s">
        <v>92</v>
      </c>
      <c r="BO130" s="167">
        <v>14</v>
      </c>
      <c r="BP130" s="341" t="s">
        <v>88</v>
      </c>
      <c r="BQ130" s="343" t="s">
        <v>1</v>
      </c>
      <c r="BR130" s="343"/>
      <c r="BS130" s="343"/>
      <c r="BT130" s="344"/>
      <c r="BU130" s="347" t="s">
        <v>89</v>
      </c>
      <c r="BV130" s="348"/>
      <c r="BW130" s="334">
        <v>1</v>
      </c>
      <c r="BX130" s="334"/>
      <c r="BY130" s="334"/>
      <c r="BZ130" s="333">
        <v>2</v>
      </c>
      <c r="CA130" s="334"/>
      <c r="CB130" s="318"/>
      <c r="CC130" s="334">
        <v>3</v>
      </c>
      <c r="CD130" s="334"/>
      <c r="CE130" s="334"/>
      <c r="CF130" s="333">
        <v>4</v>
      </c>
      <c r="CG130" s="334"/>
      <c r="CH130" s="318"/>
      <c r="CI130" s="334">
        <v>5</v>
      </c>
      <c r="CJ130" s="334"/>
      <c r="CK130" s="334"/>
      <c r="CL130" s="333">
        <v>6</v>
      </c>
      <c r="CM130" s="334"/>
      <c r="CN130" s="318"/>
      <c r="CO130" s="334">
        <v>7</v>
      </c>
      <c r="CP130" s="334"/>
      <c r="CQ130" s="334"/>
      <c r="CR130" s="333">
        <v>8</v>
      </c>
      <c r="CS130" s="334"/>
      <c r="CT130" s="318"/>
      <c r="CU130" s="169"/>
      <c r="CV130" s="333" t="s">
        <v>3</v>
      </c>
      <c r="CW130" s="316" t="s">
        <v>4</v>
      </c>
      <c r="CX130" s="318" t="s">
        <v>5</v>
      </c>
    </row>
    <row r="131" spans="1:102" ht="11.1" customHeight="1" x14ac:dyDescent="0.2">
      <c r="A131" s="139">
        <v>8</v>
      </c>
      <c r="B131" s="140" t="e">
        <f>IF(#REF!="","",VLOOKUP(#REF!,'[1]Посев групп - Д'!B:AM,30,FALSE))</f>
        <v>#REF!</v>
      </c>
      <c r="C131" s="141">
        <v>4</v>
      </c>
      <c r="D131" s="141">
        <v>7</v>
      </c>
      <c r="E131" s="142">
        <v>11</v>
      </c>
      <c r="F131" s="143">
        <v>7</v>
      </c>
      <c r="G131" s="144">
        <v>11</v>
      </c>
      <c r="H131" s="145">
        <v>6</v>
      </c>
      <c r="I131" s="142">
        <v>12</v>
      </c>
      <c r="J131" s="143">
        <v>10</v>
      </c>
      <c r="K131" s="144"/>
      <c r="L131" s="145"/>
      <c r="M131" s="142"/>
      <c r="N131" s="143"/>
      <c r="O131" s="144"/>
      <c r="P131" s="145"/>
      <c r="Q131" s="142"/>
      <c r="R131" s="143"/>
      <c r="S131" s="146">
        <f t="shared" si="157"/>
        <v>1</v>
      </c>
      <c r="T131" s="146">
        <f t="shared" si="158"/>
        <v>0</v>
      </c>
      <c r="U131" s="146">
        <f t="shared" si="159"/>
        <v>1</v>
      </c>
      <c r="V131" s="146">
        <f t="shared" si="160"/>
        <v>0</v>
      </c>
      <c r="W131" s="146">
        <f t="shared" si="161"/>
        <v>1</v>
      </c>
      <c r="X131" s="146">
        <f t="shared" si="162"/>
        <v>0</v>
      </c>
      <c r="Y131" s="146">
        <f t="shared" si="163"/>
        <v>0</v>
      </c>
      <c r="Z131" s="146">
        <f t="shared" si="164"/>
        <v>0</v>
      </c>
      <c r="AA131" s="146">
        <f t="shared" si="165"/>
        <v>0</v>
      </c>
      <c r="AB131" s="146">
        <f t="shared" si="166"/>
        <v>0</v>
      </c>
      <c r="AC131" s="146">
        <f t="shared" si="167"/>
        <v>0</v>
      </c>
      <c r="AD131" s="146">
        <f t="shared" si="168"/>
        <v>0</v>
      </c>
      <c r="AE131" s="146">
        <f t="shared" si="169"/>
        <v>0</v>
      </c>
      <c r="AF131" s="146">
        <f t="shared" si="170"/>
        <v>0</v>
      </c>
      <c r="AG131" s="147">
        <f t="shared" si="171"/>
        <v>3</v>
      </c>
      <c r="AH131" s="147">
        <f t="shared" si="171"/>
        <v>0</v>
      </c>
      <c r="AI131" s="148">
        <f t="shared" si="172"/>
        <v>2</v>
      </c>
      <c r="AJ131" s="148">
        <f t="shared" si="173"/>
        <v>1</v>
      </c>
      <c r="AK131" s="149">
        <f t="shared" si="174"/>
        <v>7</v>
      </c>
      <c r="AL131" s="149">
        <f t="shared" si="175"/>
        <v>6</v>
      </c>
      <c r="AM131" s="149">
        <f t="shared" si="176"/>
        <v>10</v>
      </c>
      <c r="AN131" s="149" t="str">
        <f t="shared" si="177"/>
        <v/>
      </c>
      <c r="AO131" s="149" t="str">
        <f t="shared" si="178"/>
        <v/>
      </c>
      <c r="AP131" s="149" t="str">
        <f t="shared" si="179"/>
        <v/>
      </c>
      <c r="AQ131" s="149" t="str">
        <f t="shared" si="180"/>
        <v/>
      </c>
      <c r="AR131" s="150" t="str">
        <f t="shared" si="181"/>
        <v>3 - 0</v>
      </c>
      <c r="AS131" s="151" t="str">
        <f t="shared" si="182"/>
        <v>7,6,10</v>
      </c>
      <c r="AT131" s="152">
        <f t="shared" si="183"/>
        <v>1</v>
      </c>
      <c r="AU131" s="152">
        <f t="shared" si="184"/>
        <v>2</v>
      </c>
      <c r="AV131" s="149">
        <f t="shared" si="185"/>
        <v>-7</v>
      </c>
      <c r="AW131" s="149">
        <f t="shared" si="186"/>
        <v>-6</v>
      </c>
      <c r="AX131" s="149">
        <f t="shared" si="187"/>
        <v>-10</v>
      </c>
      <c r="AY131" s="149" t="str">
        <f t="shared" si="188"/>
        <v/>
      </c>
      <c r="AZ131" s="149" t="str">
        <f t="shared" si="189"/>
        <v/>
      </c>
      <c r="BA131" s="149" t="str">
        <f t="shared" si="190"/>
        <v/>
      </c>
      <c r="BB131" s="149" t="str">
        <f t="shared" si="191"/>
        <v/>
      </c>
      <c r="BC131" s="150" t="str">
        <f t="shared" si="192"/>
        <v>0 - 3</v>
      </c>
      <c r="BD131" s="151" t="str">
        <f t="shared" si="193"/>
        <v>-7,-6,-10</v>
      </c>
      <c r="BE131" s="162"/>
      <c r="BF131" s="163"/>
      <c r="BG131" s="154" t="e">
        <f>SUMIF(A124:A131,C131,B124:B131)</f>
        <v>#REF!</v>
      </c>
      <c r="BH131" s="155" t="e">
        <f>SUMIF(A124:A131,D131,B124:B131)</f>
        <v>#REF!</v>
      </c>
      <c r="BI131" s="132" t="e">
        <f>1+#REF!</f>
        <v>#REF!</v>
      </c>
      <c r="BJ131" s="156" t="e">
        <f t="shared" si="194"/>
        <v>#REF!</v>
      </c>
      <c r="BK131" s="170">
        <v>2</v>
      </c>
      <c r="BL131" s="164" t="str">
        <f t="shared" si="156"/>
        <v>4 - 7</v>
      </c>
      <c r="BM131" s="165" t="s">
        <v>87</v>
      </c>
      <c r="BN131" s="166" t="s">
        <v>92</v>
      </c>
      <c r="BO131" s="167">
        <v>13</v>
      </c>
      <c r="BP131" s="342"/>
      <c r="BQ131" s="345"/>
      <c r="BR131" s="345"/>
      <c r="BS131" s="345"/>
      <c r="BT131" s="346"/>
      <c r="BU131" s="349"/>
      <c r="BV131" s="350"/>
      <c r="BW131" s="336"/>
      <c r="BX131" s="336"/>
      <c r="BY131" s="336"/>
      <c r="BZ131" s="335"/>
      <c r="CA131" s="336"/>
      <c r="CB131" s="337"/>
      <c r="CC131" s="336"/>
      <c r="CD131" s="336"/>
      <c r="CE131" s="336"/>
      <c r="CF131" s="335"/>
      <c r="CG131" s="336"/>
      <c r="CH131" s="337"/>
      <c r="CI131" s="336"/>
      <c r="CJ131" s="336"/>
      <c r="CK131" s="336"/>
      <c r="CL131" s="335"/>
      <c r="CM131" s="336"/>
      <c r="CN131" s="337"/>
      <c r="CO131" s="336"/>
      <c r="CP131" s="336"/>
      <c r="CQ131" s="336"/>
      <c r="CR131" s="335"/>
      <c r="CS131" s="336"/>
      <c r="CT131" s="337"/>
      <c r="CU131" s="199"/>
      <c r="CV131" s="338"/>
      <c r="CW131" s="317"/>
      <c r="CX131" s="319"/>
    </row>
    <row r="132" spans="1:102" ht="11.1" customHeight="1" x14ac:dyDescent="0.2">
      <c r="A132" s="139">
        <v>9</v>
      </c>
      <c r="B132" s="171"/>
      <c r="C132" s="141">
        <v>1</v>
      </c>
      <c r="D132" s="141">
        <v>5</v>
      </c>
      <c r="E132" s="142">
        <v>11</v>
      </c>
      <c r="F132" s="143">
        <v>7</v>
      </c>
      <c r="G132" s="144">
        <v>11</v>
      </c>
      <c r="H132" s="145">
        <v>6</v>
      </c>
      <c r="I132" s="142">
        <v>8</v>
      </c>
      <c r="J132" s="143">
        <v>11</v>
      </c>
      <c r="K132" s="144">
        <v>11</v>
      </c>
      <c r="L132" s="145">
        <v>4</v>
      </c>
      <c r="M132" s="142"/>
      <c r="N132" s="143"/>
      <c r="O132" s="144"/>
      <c r="P132" s="145"/>
      <c r="Q132" s="142"/>
      <c r="R132" s="143"/>
      <c r="S132" s="146">
        <f t="shared" si="157"/>
        <v>1</v>
      </c>
      <c r="T132" s="146">
        <f t="shared" si="158"/>
        <v>0</v>
      </c>
      <c r="U132" s="146">
        <f t="shared" si="159"/>
        <v>1</v>
      </c>
      <c r="V132" s="146">
        <f t="shared" si="160"/>
        <v>0</v>
      </c>
      <c r="W132" s="146">
        <f t="shared" si="161"/>
        <v>0</v>
      </c>
      <c r="X132" s="146">
        <f t="shared" si="162"/>
        <v>1</v>
      </c>
      <c r="Y132" s="146">
        <f t="shared" si="163"/>
        <v>1</v>
      </c>
      <c r="Z132" s="146">
        <f t="shared" si="164"/>
        <v>0</v>
      </c>
      <c r="AA132" s="146">
        <f t="shared" si="165"/>
        <v>0</v>
      </c>
      <c r="AB132" s="146">
        <f t="shared" si="166"/>
        <v>0</v>
      </c>
      <c r="AC132" s="146">
        <f t="shared" si="167"/>
        <v>0</v>
      </c>
      <c r="AD132" s="146">
        <f t="shared" si="168"/>
        <v>0</v>
      </c>
      <c r="AE132" s="146">
        <f t="shared" si="169"/>
        <v>0</v>
      </c>
      <c r="AF132" s="146">
        <f t="shared" si="170"/>
        <v>0</v>
      </c>
      <c r="AG132" s="147">
        <f t="shared" si="171"/>
        <v>3</v>
      </c>
      <c r="AH132" s="147">
        <f t="shared" si="171"/>
        <v>1</v>
      </c>
      <c r="AI132" s="148">
        <f t="shared" si="172"/>
        <v>2</v>
      </c>
      <c r="AJ132" s="148">
        <f t="shared" si="173"/>
        <v>1</v>
      </c>
      <c r="AK132" s="149">
        <f t="shared" si="174"/>
        <v>7</v>
      </c>
      <c r="AL132" s="149">
        <f t="shared" si="175"/>
        <v>6</v>
      </c>
      <c r="AM132" s="149">
        <f t="shared" si="176"/>
        <v>-8</v>
      </c>
      <c r="AN132" s="149">
        <f t="shared" si="177"/>
        <v>4</v>
      </c>
      <c r="AO132" s="149" t="str">
        <f t="shared" si="178"/>
        <v/>
      </c>
      <c r="AP132" s="149" t="str">
        <f t="shared" si="179"/>
        <v/>
      </c>
      <c r="AQ132" s="149" t="str">
        <f t="shared" si="180"/>
        <v/>
      </c>
      <c r="AR132" s="150" t="str">
        <f t="shared" si="181"/>
        <v>3 - 1</v>
      </c>
      <c r="AS132" s="151" t="str">
        <f t="shared" si="182"/>
        <v>7,6,-8,4</v>
      </c>
      <c r="AT132" s="152">
        <f t="shared" si="183"/>
        <v>1</v>
      </c>
      <c r="AU132" s="152">
        <f t="shared" si="184"/>
        <v>2</v>
      </c>
      <c r="AV132" s="149">
        <f t="shared" si="185"/>
        <v>-7</v>
      </c>
      <c r="AW132" s="149">
        <f t="shared" si="186"/>
        <v>-6</v>
      </c>
      <c r="AX132" s="149">
        <f t="shared" si="187"/>
        <v>8</v>
      </c>
      <c r="AY132" s="149">
        <f t="shared" si="188"/>
        <v>-4</v>
      </c>
      <c r="AZ132" s="149" t="str">
        <f t="shared" si="189"/>
        <v/>
      </c>
      <c r="BA132" s="149" t="str">
        <f t="shared" si="190"/>
        <v/>
      </c>
      <c r="BB132" s="149" t="str">
        <f t="shared" si="191"/>
        <v/>
      </c>
      <c r="BC132" s="150" t="str">
        <f t="shared" si="192"/>
        <v>1 - 3</v>
      </c>
      <c r="BD132" s="151" t="str">
        <f t="shared" si="193"/>
        <v>-7,-6,8,-4</v>
      </c>
      <c r="BE132" s="153">
        <f>SUMIF(C124:C151,5,AI124:AI151)+SUMIF(D124:D151,5,AJ124:AJ151)</f>
        <v>11</v>
      </c>
      <c r="BF132" s="153">
        <f>IF(BE132&lt;&gt;0,RANK(BE132,BE124:BE139),"")</f>
        <v>4</v>
      </c>
      <c r="BG132" s="154" t="e">
        <f>SUMIF(A124:A131,C132,B124:B131)</f>
        <v>#REF!</v>
      </c>
      <c r="BH132" s="155" t="e">
        <f>SUMIF(A124:A131,D132,B124:B131)</f>
        <v>#REF!</v>
      </c>
      <c r="BI132" s="132" t="e">
        <f>1+#REF!</f>
        <v>#REF!</v>
      </c>
      <c r="BJ132" s="156" t="e">
        <f t="shared" si="194"/>
        <v>#REF!</v>
      </c>
      <c r="BK132" s="170">
        <v>3</v>
      </c>
      <c r="BL132" s="158" t="str">
        <f t="shared" si="156"/>
        <v>1 - 5</v>
      </c>
      <c r="BM132" s="159" t="s">
        <v>87</v>
      </c>
      <c r="BN132" s="160" t="s">
        <v>93</v>
      </c>
      <c r="BO132" s="161">
        <v>1</v>
      </c>
      <c r="BP132" s="320">
        <v>1</v>
      </c>
      <c r="BQ132" s="322" t="e">
        <f>B124</f>
        <v>#REF!</v>
      </c>
      <c r="BR132" s="324" t="s">
        <v>116</v>
      </c>
      <c r="BS132" s="325"/>
      <c r="BT132" s="326"/>
      <c r="BU132" s="197" t="e">
        <f>IF(BQ132=0,0,VLOOKUP(BQ132,[1]Список!$A:P,7,FALSE))</f>
        <v>#REF!</v>
      </c>
      <c r="BV132" s="327" t="e">
        <f>IF(BQ132=0,0,VLOOKUP(BQ132,[1]Список!$A:$P,6,FALSE))</f>
        <v>#REF!</v>
      </c>
      <c r="BW132" s="328"/>
      <c r="BX132" s="329"/>
      <c r="BY132" s="329"/>
      <c r="BZ132" s="198"/>
      <c r="CA132" s="173">
        <f>IF(AG144&lt;AH144,AI144,IF(AH144&lt;AG144,AI144," "))</f>
        <v>1</v>
      </c>
      <c r="CB132" s="192"/>
      <c r="CC132" s="179"/>
      <c r="CD132" s="173">
        <f>IF(AG140&lt;AH140,AI140,IF(AH140&lt;AG140,AI140," "))</f>
        <v>2</v>
      </c>
      <c r="CE132" s="179"/>
      <c r="CF132" s="191"/>
      <c r="CG132" s="173">
        <f>IF(AG148&lt;AH148,AI148,IF(AH148&lt;AG148,AI148," "))</f>
        <v>2</v>
      </c>
      <c r="CH132" s="192"/>
      <c r="CI132" s="179"/>
      <c r="CJ132" s="173">
        <f>IF(AG132&lt;AH132,AI132,IF(AH132&lt;AG132,AI132," "))</f>
        <v>2</v>
      </c>
      <c r="CK132" s="179"/>
      <c r="CL132" s="191"/>
      <c r="CM132" s="173">
        <f>IF(AG129&lt;AH129,AI129,IF(AH129&lt;AG129,AI129," "))</f>
        <v>2</v>
      </c>
      <c r="CN132" s="192"/>
      <c r="CO132" s="179"/>
      <c r="CP132" s="173">
        <f>IF(AG126&lt;AH126,AI126,IF(AH126&lt;AG126,AI126," "))</f>
        <v>2</v>
      </c>
      <c r="CQ132" s="179"/>
      <c r="CR132" s="191"/>
      <c r="CS132" s="173">
        <f>IF(AG136&lt;AH136,AI136,IF(AH136&lt;AG136,AI136," "))</f>
        <v>2</v>
      </c>
      <c r="CT132" s="192"/>
      <c r="CU132" s="193"/>
      <c r="CV132" s="330">
        <f>BE124</f>
        <v>13</v>
      </c>
      <c r="CW132" s="331"/>
      <c r="CX132" s="332">
        <f>IF(BF125="",BF124,BF125)</f>
        <v>2</v>
      </c>
    </row>
    <row r="133" spans="1:102" ht="11.1" customHeight="1" x14ac:dyDescent="0.2">
      <c r="A133" s="139">
        <v>10</v>
      </c>
      <c r="B133" s="172"/>
      <c r="C133" s="141">
        <v>2</v>
      </c>
      <c r="D133" s="141">
        <v>8</v>
      </c>
      <c r="E133" s="142">
        <v>11</v>
      </c>
      <c r="F133" s="143">
        <v>9</v>
      </c>
      <c r="G133" s="144">
        <v>14</v>
      </c>
      <c r="H133" s="145">
        <v>12</v>
      </c>
      <c r="I133" s="142">
        <v>11</v>
      </c>
      <c r="J133" s="143">
        <v>4</v>
      </c>
      <c r="K133" s="144"/>
      <c r="L133" s="145"/>
      <c r="M133" s="142"/>
      <c r="N133" s="143"/>
      <c r="O133" s="144"/>
      <c r="P133" s="145"/>
      <c r="Q133" s="142"/>
      <c r="R133" s="143"/>
      <c r="S133" s="146">
        <f t="shared" si="157"/>
        <v>1</v>
      </c>
      <c r="T133" s="146">
        <f t="shared" si="158"/>
        <v>0</v>
      </c>
      <c r="U133" s="146">
        <f t="shared" si="159"/>
        <v>1</v>
      </c>
      <c r="V133" s="146">
        <f t="shared" si="160"/>
        <v>0</v>
      </c>
      <c r="W133" s="146">
        <f t="shared" si="161"/>
        <v>1</v>
      </c>
      <c r="X133" s="146">
        <f t="shared" si="162"/>
        <v>0</v>
      </c>
      <c r="Y133" s="146">
        <f t="shared" si="163"/>
        <v>0</v>
      </c>
      <c r="Z133" s="146">
        <f t="shared" si="164"/>
        <v>0</v>
      </c>
      <c r="AA133" s="146">
        <f t="shared" si="165"/>
        <v>0</v>
      </c>
      <c r="AB133" s="146">
        <f t="shared" si="166"/>
        <v>0</v>
      </c>
      <c r="AC133" s="146">
        <f t="shared" si="167"/>
        <v>0</v>
      </c>
      <c r="AD133" s="146">
        <f t="shared" si="168"/>
        <v>0</v>
      </c>
      <c r="AE133" s="146">
        <f t="shared" si="169"/>
        <v>0</v>
      </c>
      <c r="AF133" s="146">
        <f t="shared" si="170"/>
        <v>0</v>
      </c>
      <c r="AG133" s="147">
        <f t="shared" si="171"/>
        <v>3</v>
      </c>
      <c r="AH133" s="147">
        <f t="shared" si="171"/>
        <v>0</v>
      </c>
      <c r="AI133" s="148">
        <f t="shared" si="172"/>
        <v>2</v>
      </c>
      <c r="AJ133" s="148">
        <f t="shared" si="173"/>
        <v>1</v>
      </c>
      <c r="AK133" s="149">
        <f t="shared" si="174"/>
        <v>9</v>
      </c>
      <c r="AL133" s="149">
        <f t="shared" si="175"/>
        <v>12</v>
      </c>
      <c r="AM133" s="149">
        <f t="shared" si="176"/>
        <v>4</v>
      </c>
      <c r="AN133" s="149" t="str">
        <f t="shared" si="177"/>
        <v/>
      </c>
      <c r="AO133" s="149" t="str">
        <f t="shared" si="178"/>
        <v/>
      </c>
      <c r="AP133" s="149" t="str">
        <f t="shared" si="179"/>
        <v/>
      </c>
      <c r="AQ133" s="149" t="str">
        <f t="shared" si="180"/>
        <v/>
      </c>
      <c r="AR133" s="150" t="str">
        <f t="shared" si="181"/>
        <v>3 - 0</v>
      </c>
      <c r="AS133" s="151" t="str">
        <f t="shared" si="182"/>
        <v>9,12,4</v>
      </c>
      <c r="AT133" s="152">
        <f t="shared" si="183"/>
        <v>1</v>
      </c>
      <c r="AU133" s="152">
        <f t="shared" si="184"/>
        <v>2</v>
      </c>
      <c r="AV133" s="149">
        <f t="shared" si="185"/>
        <v>-9</v>
      </c>
      <c r="AW133" s="149">
        <f t="shared" si="186"/>
        <v>-12</v>
      </c>
      <c r="AX133" s="149">
        <f t="shared" si="187"/>
        <v>-4</v>
      </c>
      <c r="AY133" s="149" t="str">
        <f t="shared" si="188"/>
        <v/>
      </c>
      <c r="AZ133" s="149" t="str">
        <f t="shared" si="189"/>
        <v/>
      </c>
      <c r="BA133" s="149" t="str">
        <f t="shared" si="190"/>
        <v/>
      </c>
      <c r="BB133" s="149" t="str">
        <f t="shared" si="191"/>
        <v/>
      </c>
      <c r="BC133" s="150" t="str">
        <f t="shared" si="192"/>
        <v>0 - 3</v>
      </c>
      <c r="BD133" s="151" t="str">
        <f t="shared" si="193"/>
        <v>-9,-12,-4</v>
      </c>
      <c r="BE133" s="162"/>
      <c r="BF133" s="163"/>
      <c r="BG133" s="154" t="e">
        <f>SUMIF(A124:A131,C133,B124:B131)</f>
        <v>#REF!</v>
      </c>
      <c r="BH133" s="155" t="e">
        <f>SUMIF(A124:A131,D133,B124:B131)</f>
        <v>#REF!</v>
      </c>
      <c r="BI133" s="132" t="e">
        <f>1+#REF!</f>
        <v>#REF!</v>
      </c>
      <c r="BJ133" s="156" t="e">
        <f t="shared" si="194"/>
        <v>#REF!</v>
      </c>
      <c r="BK133" s="170">
        <v>3</v>
      </c>
      <c r="BL133" s="158" t="str">
        <f t="shared" si="156"/>
        <v>2 - 8</v>
      </c>
      <c r="BM133" s="159" t="s">
        <v>87</v>
      </c>
      <c r="BN133" s="160" t="s">
        <v>93</v>
      </c>
      <c r="BO133" s="161">
        <v>2</v>
      </c>
      <c r="BP133" s="321"/>
      <c r="BQ133" s="323"/>
      <c r="BR133" s="324" t="s">
        <v>177</v>
      </c>
      <c r="BS133" s="325"/>
      <c r="BT133" s="326"/>
      <c r="BU133" s="197" t="e">
        <f>IF(BQ132=0,0,VLOOKUP(BQ132,[1]Список!$A:P,8,FALSE))</f>
        <v>#REF!</v>
      </c>
      <c r="BV133" s="327"/>
      <c r="BW133" s="328"/>
      <c r="BX133" s="329"/>
      <c r="BY133" s="329"/>
      <c r="BZ133" s="364" t="str">
        <f>IF(AI144&lt;AJ144,AR144,IF(AJ144&lt;AI144,AS144," "))</f>
        <v>2 - 3</v>
      </c>
      <c r="CA133" s="363"/>
      <c r="CB133" s="365"/>
      <c r="CC133" s="363" t="str">
        <f>IF(AI140&lt;AJ140,AR140,IF(AJ140&lt;AI140,AS140," "))</f>
        <v>5,-15,13,9</v>
      </c>
      <c r="CD133" s="363"/>
      <c r="CE133" s="363"/>
      <c r="CF133" s="364" t="str">
        <f>IF(AI148&lt;AJ148,AR148,IF(AJ148&lt;AI148,AS148," "))</f>
        <v>4,-9,3,-5,8</v>
      </c>
      <c r="CG133" s="363"/>
      <c r="CH133" s="365"/>
      <c r="CI133" s="363" t="str">
        <f>IF(AI132&lt;AJ132,AR132,IF(AJ132&lt;AI132,AS132," "))</f>
        <v>7,6,-8,4</v>
      </c>
      <c r="CJ133" s="363"/>
      <c r="CK133" s="363"/>
      <c r="CL133" s="364" t="str">
        <f>IF(AI129&lt;AJ129,AR129,IF(AJ129&lt;AI129,AS129," "))</f>
        <v>5,5,3</v>
      </c>
      <c r="CM133" s="363"/>
      <c r="CN133" s="365"/>
      <c r="CO133" s="363" t="str">
        <f>IF(AI126&lt;AJ126,AR126,IF(AJ126&lt;AI126,AS126," "))</f>
        <v>7,5,8</v>
      </c>
      <c r="CP133" s="363"/>
      <c r="CQ133" s="363"/>
      <c r="CR133" s="364" t="str">
        <f>IF(AI136&lt;AJ136,AR136,IF(AJ136&lt;AI136,AS136," "))</f>
        <v>-8,8,8,4</v>
      </c>
      <c r="CS133" s="363"/>
      <c r="CT133" s="365"/>
      <c r="CU133" s="194"/>
      <c r="CV133" s="330"/>
      <c r="CW133" s="331"/>
      <c r="CX133" s="332"/>
    </row>
    <row r="134" spans="1:102" ht="11.1" customHeight="1" x14ac:dyDescent="0.2">
      <c r="A134" s="139">
        <v>11</v>
      </c>
      <c r="B134" s="171"/>
      <c r="C134" s="141">
        <v>4</v>
      </c>
      <c r="D134" s="141">
        <v>6</v>
      </c>
      <c r="E134" s="142">
        <v>11</v>
      </c>
      <c r="F134" s="143">
        <v>3</v>
      </c>
      <c r="G134" s="144">
        <v>11</v>
      </c>
      <c r="H134" s="145">
        <v>4</v>
      </c>
      <c r="I134" s="142">
        <v>13</v>
      </c>
      <c r="J134" s="143">
        <v>11</v>
      </c>
      <c r="K134" s="144"/>
      <c r="L134" s="145"/>
      <c r="M134" s="142"/>
      <c r="N134" s="143"/>
      <c r="O134" s="144"/>
      <c r="P134" s="145"/>
      <c r="Q134" s="142"/>
      <c r="R134" s="143"/>
      <c r="S134" s="146">
        <f t="shared" si="157"/>
        <v>1</v>
      </c>
      <c r="T134" s="146">
        <f t="shared" si="158"/>
        <v>0</v>
      </c>
      <c r="U134" s="146">
        <f t="shared" si="159"/>
        <v>1</v>
      </c>
      <c r="V134" s="146">
        <f t="shared" si="160"/>
        <v>0</v>
      </c>
      <c r="W134" s="146">
        <f t="shared" si="161"/>
        <v>1</v>
      </c>
      <c r="X134" s="146">
        <f t="shared" si="162"/>
        <v>0</v>
      </c>
      <c r="Y134" s="146">
        <f t="shared" si="163"/>
        <v>0</v>
      </c>
      <c r="Z134" s="146">
        <f t="shared" si="164"/>
        <v>0</v>
      </c>
      <c r="AA134" s="146">
        <f t="shared" si="165"/>
        <v>0</v>
      </c>
      <c r="AB134" s="146">
        <f t="shared" si="166"/>
        <v>0</v>
      </c>
      <c r="AC134" s="146">
        <f t="shared" si="167"/>
        <v>0</v>
      </c>
      <c r="AD134" s="146">
        <f t="shared" si="168"/>
        <v>0</v>
      </c>
      <c r="AE134" s="146">
        <f t="shared" si="169"/>
        <v>0</v>
      </c>
      <c r="AF134" s="146">
        <f t="shared" si="170"/>
        <v>0</v>
      </c>
      <c r="AG134" s="147">
        <f t="shared" si="171"/>
        <v>3</v>
      </c>
      <c r="AH134" s="147">
        <f t="shared" si="171"/>
        <v>0</v>
      </c>
      <c r="AI134" s="148">
        <f t="shared" si="172"/>
        <v>2</v>
      </c>
      <c r="AJ134" s="148">
        <f t="shared" si="173"/>
        <v>1</v>
      </c>
      <c r="AK134" s="149">
        <f t="shared" si="174"/>
        <v>3</v>
      </c>
      <c r="AL134" s="149">
        <f t="shared" si="175"/>
        <v>4</v>
      </c>
      <c r="AM134" s="149">
        <f t="shared" si="176"/>
        <v>11</v>
      </c>
      <c r="AN134" s="149" t="str">
        <f t="shared" si="177"/>
        <v/>
      </c>
      <c r="AO134" s="149" t="str">
        <f t="shared" si="178"/>
        <v/>
      </c>
      <c r="AP134" s="149" t="str">
        <f t="shared" si="179"/>
        <v/>
      </c>
      <c r="AQ134" s="149" t="str">
        <f t="shared" si="180"/>
        <v/>
      </c>
      <c r="AR134" s="150" t="str">
        <f t="shared" si="181"/>
        <v>3 - 0</v>
      </c>
      <c r="AS134" s="151" t="str">
        <f t="shared" si="182"/>
        <v>3,4,11</v>
      </c>
      <c r="AT134" s="152">
        <f t="shared" si="183"/>
        <v>1</v>
      </c>
      <c r="AU134" s="152">
        <f t="shared" si="184"/>
        <v>2</v>
      </c>
      <c r="AV134" s="149">
        <f t="shared" si="185"/>
        <v>-3</v>
      </c>
      <c r="AW134" s="149">
        <f t="shared" si="186"/>
        <v>-4</v>
      </c>
      <c r="AX134" s="149">
        <f t="shared" si="187"/>
        <v>-11</v>
      </c>
      <c r="AY134" s="149" t="str">
        <f t="shared" si="188"/>
        <v/>
      </c>
      <c r="AZ134" s="149" t="str">
        <f t="shared" si="189"/>
        <v/>
      </c>
      <c r="BA134" s="149" t="str">
        <f t="shared" si="190"/>
        <v/>
      </c>
      <c r="BB134" s="149" t="str">
        <f t="shared" si="191"/>
        <v/>
      </c>
      <c r="BC134" s="150" t="str">
        <f t="shared" si="192"/>
        <v>0 - 3</v>
      </c>
      <c r="BD134" s="151" t="str">
        <f t="shared" si="193"/>
        <v>-3,-4,-11</v>
      </c>
      <c r="BE134" s="153">
        <f>SUMIF(C124:C151,6,AI124:AI151)+SUMIF(D124:D151,6,AJ124:AJ151)</f>
        <v>8</v>
      </c>
      <c r="BF134" s="153">
        <f>IF(BE134&lt;&gt;0,RANK(BE134,BE124:BE139),"")</f>
        <v>7</v>
      </c>
      <c r="BG134" s="154" t="e">
        <f>SUMIF(A124:A131,C134,B124:B131)</f>
        <v>#REF!</v>
      </c>
      <c r="BH134" s="155" t="e">
        <f>SUMIF(A124:A131,D134,B124:B131)</f>
        <v>#REF!</v>
      </c>
      <c r="BI134" s="132" t="e">
        <f>1+#REF!</f>
        <v>#REF!</v>
      </c>
      <c r="BJ134" s="156" t="e">
        <f t="shared" si="194"/>
        <v>#REF!</v>
      </c>
      <c r="BK134" s="170">
        <v>3</v>
      </c>
      <c r="BL134" s="158" t="str">
        <f t="shared" si="156"/>
        <v>4 - 6</v>
      </c>
      <c r="BM134" s="159" t="s">
        <v>87</v>
      </c>
      <c r="BN134" s="160" t="s">
        <v>93</v>
      </c>
      <c r="BO134" s="161">
        <v>3</v>
      </c>
      <c r="BP134" s="366">
        <v>2</v>
      </c>
      <c r="BQ134" s="368" t="e">
        <f>B125</f>
        <v>#REF!</v>
      </c>
      <c r="BR134" s="370" t="s">
        <v>117</v>
      </c>
      <c r="BS134" s="371"/>
      <c r="BT134" s="372"/>
      <c r="BU134" s="201" t="e">
        <f>IF(BQ134=0,0,VLOOKUP(BQ134,[1]Список!$A:P,7,FALSE))</f>
        <v>#REF!</v>
      </c>
      <c r="BV134" s="373" t="e">
        <f>IF(BQ134=0,0,VLOOKUP(BQ134,[1]Список!$A:$P,6,FALSE))</f>
        <v>#REF!</v>
      </c>
      <c r="BW134" s="202"/>
      <c r="BX134" s="203">
        <f>IF(AG144&lt;AH144,AT144,IF(AH144&lt;AG144,AT144," "))</f>
        <v>2</v>
      </c>
      <c r="BY134" s="204"/>
      <c r="BZ134" s="375"/>
      <c r="CA134" s="376"/>
      <c r="CB134" s="377"/>
      <c r="CC134" s="204"/>
      <c r="CD134" s="203">
        <f>IF(AG149&lt;AH149,AI149,IF(AH149&lt;AG149,AI149," "))</f>
        <v>2</v>
      </c>
      <c r="CE134" s="204"/>
      <c r="CF134" s="205"/>
      <c r="CG134" s="203">
        <f>IF(AG141&lt;AH141,AI141,IF(AH141&lt;AG141,AI141," "))</f>
        <v>2</v>
      </c>
      <c r="CH134" s="206"/>
      <c r="CI134" s="204"/>
      <c r="CJ134" s="203">
        <f>IF(AG128&lt;AH128,AI128,IF(AH128&lt;AG128,AI128," "))</f>
        <v>2</v>
      </c>
      <c r="CK134" s="204"/>
      <c r="CL134" s="205"/>
      <c r="CM134" s="203">
        <f>IF(AG124&lt;AH124,AI124,IF(AH124&lt;AG124,AI124," "))</f>
        <v>2</v>
      </c>
      <c r="CN134" s="206"/>
      <c r="CO134" s="204"/>
      <c r="CP134" s="203">
        <f>IF(AG138&lt;AH138,AI138,IF(AH138&lt;AG138,AI138," "))</f>
        <v>2</v>
      </c>
      <c r="CQ134" s="204"/>
      <c r="CR134" s="205"/>
      <c r="CS134" s="203">
        <f>IF(AG133&lt;AH133,AI133,IF(AH133&lt;AG133,AI133," "))</f>
        <v>2</v>
      </c>
      <c r="CT134" s="206"/>
      <c r="CU134" s="207"/>
      <c r="CV134" s="351">
        <f>BE126</f>
        <v>14</v>
      </c>
      <c r="CW134" s="353"/>
      <c r="CX134" s="355">
        <f>IF(BF127="",BF126,BF127)</f>
        <v>1</v>
      </c>
    </row>
    <row r="135" spans="1:102" ht="11.1" customHeight="1" x14ac:dyDescent="0.2">
      <c r="A135" s="139">
        <v>12</v>
      </c>
      <c r="C135" s="141">
        <v>3</v>
      </c>
      <c r="D135" s="141">
        <v>7</v>
      </c>
      <c r="E135" s="142">
        <v>11</v>
      </c>
      <c r="F135" s="143">
        <v>6</v>
      </c>
      <c r="G135" s="144">
        <v>10</v>
      </c>
      <c r="H135" s="145">
        <v>12</v>
      </c>
      <c r="I135" s="142">
        <v>9</v>
      </c>
      <c r="J135" s="143">
        <v>11</v>
      </c>
      <c r="K135" s="144">
        <v>7</v>
      </c>
      <c r="L135" s="145">
        <v>11</v>
      </c>
      <c r="M135" s="142"/>
      <c r="N135" s="143"/>
      <c r="O135" s="144"/>
      <c r="P135" s="145"/>
      <c r="Q135" s="142"/>
      <c r="R135" s="143"/>
      <c r="S135" s="146">
        <f t="shared" si="157"/>
        <v>1</v>
      </c>
      <c r="T135" s="146">
        <f t="shared" si="158"/>
        <v>0</v>
      </c>
      <c r="U135" s="146">
        <f t="shared" si="159"/>
        <v>0</v>
      </c>
      <c r="V135" s="146">
        <f t="shared" si="160"/>
        <v>1</v>
      </c>
      <c r="W135" s="146">
        <f t="shared" si="161"/>
        <v>0</v>
      </c>
      <c r="X135" s="146">
        <f t="shared" si="162"/>
        <v>1</v>
      </c>
      <c r="Y135" s="146">
        <f t="shared" si="163"/>
        <v>0</v>
      </c>
      <c r="Z135" s="146">
        <f t="shared" si="164"/>
        <v>1</v>
      </c>
      <c r="AA135" s="146">
        <f t="shared" si="165"/>
        <v>0</v>
      </c>
      <c r="AB135" s="146">
        <f t="shared" si="166"/>
        <v>0</v>
      </c>
      <c r="AC135" s="146">
        <f t="shared" si="167"/>
        <v>0</v>
      </c>
      <c r="AD135" s="146">
        <f t="shared" si="168"/>
        <v>0</v>
      </c>
      <c r="AE135" s="146">
        <f t="shared" si="169"/>
        <v>0</v>
      </c>
      <c r="AF135" s="146">
        <f t="shared" si="170"/>
        <v>0</v>
      </c>
      <c r="AG135" s="147">
        <f t="shared" si="171"/>
        <v>1</v>
      </c>
      <c r="AH135" s="147">
        <f t="shared" si="171"/>
        <v>3</v>
      </c>
      <c r="AI135" s="148">
        <f t="shared" si="172"/>
        <v>1</v>
      </c>
      <c r="AJ135" s="148">
        <f t="shared" si="173"/>
        <v>2</v>
      </c>
      <c r="AK135" s="149">
        <f t="shared" si="174"/>
        <v>6</v>
      </c>
      <c r="AL135" s="149">
        <f t="shared" si="175"/>
        <v>-10</v>
      </c>
      <c r="AM135" s="149">
        <f t="shared" si="176"/>
        <v>-9</v>
      </c>
      <c r="AN135" s="149">
        <f t="shared" si="177"/>
        <v>-7</v>
      </c>
      <c r="AO135" s="149" t="str">
        <f t="shared" si="178"/>
        <v/>
      </c>
      <c r="AP135" s="149" t="str">
        <f t="shared" si="179"/>
        <v/>
      </c>
      <c r="AQ135" s="149" t="str">
        <f t="shared" si="180"/>
        <v/>
      </c>
      <c r="AR135" s="150" t="str">
        <f t="shared" si="181"/>
        <v>1 - 3</v>
      </c>
      <c r="AS135" s="151" t="str">
        <f t="shared" si="182"/>
        <v>6,-10,-9,-7</v>
      </c>
      <c r="AT135" s="152">
        <f t="shared" si="183"/>
        <v>2</v>
      </c>
      <c r="AU135" s="152">
        <f t="shared" si="184"/>
        <v>1</v>
      </c>
      <c r="AV135" s="149">
        <f t="shared" si="185"/>
        <v>-6</v>
      </c>
      <c r="AW135" s="149">
        <f t="shared" si="186"/>
        <v>10</v>
      </c>
      <c r="AX135" s="149">
        <f t="shared" si="187"/>
        <v>9</v>
      </c>
      <c r="AY135" s="149">
        <f t="shared" si="188"/>
        <v>7</v>
      </c>
      <c r="AZ135" s="149" t="str">
        <f t="shared" si="189"/>
        <v/>
      </c>
      <c r="BA135" s="149" t="str">
        <f t="shared" si="190"/>
        <v/>
      </c>
      <c r="BB135" s="149" t="str">
        <f t="shared" si="191"/>
        <v/>
      </c>
      <c r="BC135" s="150" t="str">
        <f t="shared" si="192"/>
        <v>3 - 1</v>
      </c>
      <c r="BD135" s="151" t="str">
        <f t="shared" si="193"/>
        <v>-6,10,9,7</v>
      </c>
      <c r="BE135" s="162"/>
      <c r="BF135" s="163"/>
      <c r="BG135" s="154" t="e">
        <f>SUMIF(A124:A131,C135,B124:B131)</f>
        <v>#REF!</v>
      </c>
      <c r="BH135" s="155" t="e">
        <f>SUMIF(A124:A131,D135,B124:B131)</f>
        <v>#REF!</v>
      </c>
      <c r="BI135" s="132" t="e">
        <f>1+#REF!</f>
        <v>#REF!</v>
      </c>
      <c r="BJ135" s="156" t="e">
        <f t="shared" si="194"/>
        <v>#REF!</v>
      </c>
      <c r="BK135" s="170">
        <v>3</v>
      </c>
      <c r="BL135" s="158" t="str">
        <f t="shared" si="156"/>
        <v>3 - 7</v>
      </c>
      <c r="BM135" s="159" t="s">
        <v>87</v>
      </c>
      <c r="BN135" s="160" t="s">
        <v>93</v>
      </c>
      <c r="BO135" s="161">
        <v>4</v>
      </c>
      <c r="BP135" s="367"/>
      <c r="BQ135" s="369"/>
      <c r="BR135" s="357" t="s">
        <v>178</v>
      </c>
      <c r="BS135" s="358"/>
      <c r="BT135" s="359"/>
      <c r="BU135" s="180" t="e">
        <f>IF(BQ134=0,0,VLOOKUP(BQ134,[1]Список!$A:P,8,FALSE))</f>
        <v>#REF!</v>
      </c>
      <c r="BV135" s="374"/>
      <c r="BW135" s="360" t="str">
        <f>IF(AI144&gt;AJ144,BC144,IF(AJ144&gt;AI144,BD144," "))</f>
        <v>-7,-13,10,9,7</v>
      </c>
      <c r="BX135" s="360"/>
      <c r="BY135" s="360"/>
      <c r="BZ135" s="378"/>
      <c r="CA135" s="379"/>
      <c r="CB135" s="380"/>
      <c r="CC135" s="360" t="str">
        <f>IF(AI149&lt;AJ149,AR149,IF(AJ149&lt;AI149,AS149," "))</f>
        <v>-7,5,6,5</v>
      </c>
      <c r="CD135" s="360"/>
      <c r="CE135" s="360"/>
      <c r="CF135" s="361" t="str">
        <f>IF(AI141&lt;AJ141,AR141,IF(AJ141&lt;AI141,AS141," "))</f>
        <v>9,8,6</v>
      </c>
      <c r="CG135" s="360"/>
      <c r="CH135" s="362"/>
      <c r="CI135" s="360" t="str">
        <f>IF(AI128&lt;AJ128,AR128,IF(AJ128&lt;AI128,AS128," "))</f>
        <v>6,-9,9,5</v>
      </c>
      <c r="CJ135" s="360"/>
      <c r="CK135" s="360"/>
      <c r="CL135" s="361" t="str">
        <f>IF(AI124&lt;AJ124,AR124,IF(AJ124&lt;AI124,AS124," "))</f>
        <v>8,6,8</v>
      </c>
      <c r="CM135" s="360"/>
      <c r="CN135" s="362"/>
      <c r="CO135" s="360" t="str">
        <f>IF(AI138&lt;AJ138,AR138,IF(AJ138&lt;AI138,AS138," "))</f>
        <v>-11,13,8,-6,9</v>
      </c>
      <c r="CP135" s="360"/>
      <c r="CQ135" s="360"/>
      <c r="CR135" s="361" t="str">
        <f>IF(AI133&lt;AJ133,AR133,IF(AJ133&lt;AI133,AS133," "))</f>
        <v>9,12,4</v>
      </c>
      <c r="CS135" s="360"/>
      <c r="CT135" s="362"/>
      <c r="CU135" s="195"/>
      <c r="CV135" s="352"/>
      <c r="CW135" s="354"/>
      <c r="CX135" s="356"/>
    </row>
    <row r="136" spans="1:102" ht="11.1" customHeight="1" x14ac:dyDescent="0.2">
      <c r="A136" s="139">
        <v>13</v>
      </c>
      <c r="C136" s="141">
        <v>1</v>
      </c>
      <c r="D136" s="141">
        <v>8</v>
      </c>
      <c r="E136" s="142">
        <v>8</v>
      </c>
      <c r="F136" s="143">
        <v>11</v>
      </c>
      <c r="G136" s="144">
        <v>11</v>
      </c>
      <c r="H136" s="145">
        <v>8</v>
      </c>
      <c r="I136" s="142">
        <v>11</v>
      </c>
      <c r="J136" s="143">
        <v>8</v>
      </c>
      <c r="K136" s="144">
        <v>11</v>
      </c>
      <c r="L136" s="145">
        <v>4</v>
      </c>
      <c r="M136" s="142"/>
      <c r="N136" s="143"/>
      <c r="O136" s="144"/>
      <c r="P136" s="145"/>
      <c r="Q136" s="142"/>
      <c r="R136" s="143"/>
      <c r="S136" s="146">
        <f t="shared" si="157"/>
        <v>0</v>
      </c>
      <c r="T136" s="146">
        <f t="shared" si="158"/>
        <v>1</v>
      </c>
      <c r="U136" s="146">
        <f t="shared" si="159"/>
        <v>1</v>
      </c>
      <c r="V136" s="146">
        <f t="shared" si="160"/>
        <v>0</v>
      </c>
      <c r="W136" s="146">
        <f t="shared" si="161"/>
        <v>1</v>
      </c>
      <c r="X136" s="146">
        <f t="shared" si="162"/>
        <v>0</v>
      </c>
      <c r="Y136" s="146">
        <f t="shared" si="163"/>
        <v>1</v>
      </c>
      <c r="Z136" s="146">
        <f t="shared" si="164"/>
        <v>0</v>
      </c>
      <c r="AA136" s="146">
        <f t="shared" si="165"/>
        <v>0</v>
      </c>
      <c r="AB136" s="146">
        <f t="shared" si="166"/>
        <v>0</v>
      </c>
      <c r="AC136" s="146">
        <f t="shared" si="167"/>
        <v>0</v>
      </c>
      <c r="AD136" s="146">
        <f t="shared" si="168"/>
        <v>0</v>
      </c>
      <c r="AE136" s="146">
        <f t="shared" si="169"/>
        <v>0</v>
      </c>
      <c r="AF136" s="146">
        <f t="shared" si="170"/>
        <v>0</v>
      </c>
      <c r="AG136" s="147">
        <f t="shared" si="171"/>
        <v>3</v>
      </c>
      <c r="AH136" s="147">
        <f t="shared" si="171"/>
        <v>1</v>
      </c>
      <c r="AI136" s="148">
        <f t="shared" si="172"/>
        <v>2</v>
      </c>
      <c r="AJ136" s="148">
        <f t="shared" si="173"/>
        <v>1</v>
      </c>
      <c r="AK136" s="149">
        <f t="shared" si="174"/>
        <v>-8</v>
      </c>
      <c r="AL136" s="149">
        <f t="shared" si="175"/>
        <v>8</v>
      </c>
      <c r="AM136" s="149">
        <f t="shared" si="176"/>
        <v>8</v>
      </c>
      <c r="AN136" s="149">
        <f t="shared" si="177"/>
        <v>4</v>
      </c>
      <c r="AO136" s="149" t="str">
        <f t="shared" si="178"/>
        <v/>
      </c>
      <c r="AP136" s="149" t="str">
        <f t="shared" si="179"/>
        <v/>
      </c>
      <c r="AQ136" s="149" t="str">
        <f t="shared" si="180"/>
        <v/>
      </c>
      <c r="AR136" s="150" t="str">
        <f t="shared" si="181"/>
        <v>3 - 1</v>
      </c>
      <c r="AS136" s="151" t="str">
        <f t="shared" si="182"/>
        <v>-8,8,8,4</v>
      </c>
      <c r="AT136" s="152">
        <f t="shared" si="183"/>
        <v>1</v>
      </c>
      <c r="AU136" s="152">
        <f t="shared" si="184"/>
        <v>2</v>
      </c>
      <c r="AV136" s="149">
        <f t="shared" si="185"/>
        <v>8</v>
      </c>
      <c r="AW136" s="149">
        <f t="shared" si="186"/>
        <v>-8</v>
      </c>
      <c r="AX136" s="149">
        <f t="shared" si="187"/>
        <v>-8</v>
      </c>
      <c r="AY136" s="149">
        <f t="shared" si="188"/>
        <v>-4</v>
      </c>
      <c r="AZ136" s="149" t="str">
        <f t="shared" si="189"/>
        <v/>
      </c>
      <c r="BA136" s="149" t="str">
        <f t="shared" si="190"/>
        <v/>
      </c>
      <c r="BB136" s="149" t="str">
        <f t="shared" si="191"/>
        <v/>
      </c>
      <c r="BC136" s="150" t="str">
        <f t="shared" si="192"/>
        <v>1 - 3</v>
      </c>
      <c r="BD136" s="151" t="str">
        <f t="shared" si="193"/>
        <v>8,-8,-8,-4</v>
      </c>
      <c r="BE136" s="153">
        <f>SUMIF(C124:C151,7,AI124:AI151)+SUMIF(D124:D151,7,AJ124:AJ151)</f>
        <v>9</v>
      </c>
      <c r="BF136" s="153">
        <f>IF(BE136&lt;&gt;0,RANK(BE136,BE124:BE139),"")</f>
        <v>6</v>
      </c>
      <c r="BG136" s="154" t="e">
        <f>SUMIF(A124:A131,C136,B124:B131)</f>
        <v>#REF!</v>
      </c>
      <c r="BH136" s="155" t="e">
        <f>SUMIF(A124:A131,D136,B124:B131)</f>
        <v>#REF!</v>
      </c>
      <c r="BI136" s="132" t="e">
        <f>1+#REF!</f>
        <v>#REF!</v>
      </c>
      <c r="BJ136" s="156" t="e">
        <f t="shared" si="194"/>
        <v>#REF!</v>
      </c>
      <c r="BK136" s="170">
        <v>4</v>
      </c>
      <c r="BL136" s="164" t="str">
        <f t="shared" si="156"/>
        <v>1 - 8</v>
      </c>
      <c r="BM136" s="165" t="s">
        <v>87</v>
      </c>
      <c r="BN136" s="166" t="s">
        <v>94</v>
      </c>
      <c r="BO136" s="167">
        <v>12</v>
      </c>
      <c r="BP136" s="320">
        <v>3</v>
      </c>
      <c r="BQ136" s="322" t="e">
        <f>B126</f>
        <v>#REF!</v>
      </c>
      <c r="BR136" s="324" t="s">
        <v>118</v>
      </c>
      <c r="BS136" s="325"/>
      <c r="BT136" s="326"/>
      <c r="BU136" s="197" t="e">
        <f>IF(BQ136=0,0,VLOOKUP(BQ136,[1]Список!$A:P,7,FALSE))</f>
        <v>#REF!</v>
      </c>
      <c r="BV136" s="327" t="e">
        <f>IF(BQ136=0,0,VLOOKUP(BQ136,[1]Список!$A:$P,6,FALSE))</f>
        <v>#REF!</v>
      </c>
      <c r="BW136" s="200"/>
      <c r="BX136" s="173">
        <f>IF(AG140&lt;AH140,AT140,IF(AH140&lt;AG140,AT140," "))</f>
        <v>1</v>
      </c>
      <c r="BY136" s="179"/>
      <c r="BZ136" s="191"/>
      <c r="CA136" s="173">
        <f>IF(AG149&lt;AH149,AT149,IF(AH149&lt;AG149,AT149," "))</f>
        <v>1</v>
      </c>
      <c r="CB136" s="192"/>
      <c r="CC136" s="329"/>
      <c r="CD136" s="329"/>
      <c r="CE136" s="329"/>
      <c r="CF136" s="191"/>
      <c r="CG136" s="173">
        <f>IF(AG145&lt;AH145,AI145,IF(AH145&lt;AG145,AI145," "))</f>
        <v>1</v>
      </c>
      <c r="CH136" s="192"/>
      <c r="CI136" s="179"/>
      <c r="CJ136" s="173">
        <f>IF(AG125&lt;AH125,AI125,IF(AH125&lt;AG125,AI125," "))</f>
        <v>1</v>
      </c>
      <c r="CK136" s="179"/>
      <c r="CL136" s="191"/>
      <c r="CM136" s="173">
        <f>IF(AG139&lt;AH139,AI139,IF(AH139&lt;AG139,AI139," "))</f>
        <v>1</v>
      </c>
      <c r="CN136" s="192"/>
      <c r="CO136" s="179"/>
      <c r="CP136" s="173">
        <f>IF(AG135&lt;AH135,AI135,IF(AH135&lt;AG135,AI135," "))</f>
        <v>1</v>
      </c>
      <c r="CQ136" s="179"/>
      <c r="CR136" s="191"/>
      <c r="CS136" s="173">
        <f>IF(AG130&lt;AH130,AI130,IF(AH130&lt;AG130,AI130," "))</f>
        <v>1</v>
      </c>
      <c r="CT136" s="192"/>
      <c r="CU136" s="193"/>
      <c r="CV136" s="330">
        <f>BE128</f>
        <v>7</v>
      </c>
      <c r="CW136" s="196"/>
      <c r="CX136" s="332">
        <f>IF(BF129="",BF128,BF129)</f>
        <v>8</v>
      </c>
    </row>
    <row r="137" spans="1:102" ht="11.1" customHeight="1" x14ac:dyDescent="0.2">
      <c r="A137" s="139">
        <v>14</v>
      </c>
      <c r="C137" s="141">
        <v>4</v>
      </c>
      <c r="D137" s="141">
        <v>5</v>
      </c>
      <c r="E137" s="142">
        <v>12</v>
      </c>
      <c r="F137" s="143">
        <v>10</v>
      </c>
      <c r="G137" s="144">
        <v>11</v>
      </c>
      <c r="H137" s="145">
        <v>9</v>
      </c>
      <c r="I137" s="142">
        <v>11</v>
      </c>
      <c r="J137" s="143">
        <v>8</v>
      </c>
      <c r="K137" s="144"/>
      <c r="L137" s="145"/>
      <c r="M137" s="142"/>
      <c r="N137" s="143"/>
      <c r="O137" s="144"/>
      <c r="P137" s="145"/>
      <c r="Q137" s="142"/>
      <c r="R137" s="143"/>
      <c r="S137" s="146">
        <f t="shared" si="157"/>
        <v>1</v>
      </c>
      <c r="T137" s="146">
        <f t="shared" si="158"/>
        <v>0</v>
      </c>
      <c r="U137" s="146">
        <f t="shared" si="159"/>
        <v>1</v>
      </c>
      <c r="V137" s="146">
        <f t="shared" si="160"/>
        <v>0</v>
      </c>
      <c r="W137" s="146">
        <f t="shared" si="161"/>
        <v>1</v>
      </c>
      <c r="X137" s="146">
        <f t="shared" si="162"/>
        <v>0</v>
      </c>
      <c r="Y137" s="146">
        <f t="shared" si="163"/>
        <v>0</v>
      </c>
      <c r="Z137" s="146">
        <f t="shared" si="164"/>
        <v>0</v>
      </c>
      <c r="AA137" s="146">
        <f t="shared" si="165"/>
        <v>0</v>
      </c>
      <c r="AB137" s="146">
        <f t="shared" si="166"/>
        <v>0</v>
      </c>
      <c r="AC137" s="146">
        <f t="shared" si="167"/>
        <v>0</v>
      </c>
      <c r="AD137" s="146">
        <f t="shared" si="168"/>
        <v>0</v>
      </c>
      <c r="AE137" s="146">
        <f t="shared" si="169"/>
        <v>0</v>
      </c>
      <c r="AF137" s="146">
        <f t="shared" si="170"/>
        <v>0</v>
      </c>
      <c r="AG137" s="147">
        <f t="shared" si="171"/>
        <v>3</v>
      </c>
      <c r="AH137" s="147">
        <f t="shared" si="171"/>
        <v>0</v>
      </c>
      <c r="AI137" s="148">
        <f t="shared" si="172"/>
        <v>2</v>
      </c>
      <c r="AJ137" s="148">
        <f t="shared" si="173"/>
        <v>1</v>
      </c>
      <c r="AK137" s="149">
        <f t="shared" si="174"/>
        <v>10</v>
      </c>
      <c r="AL137" s="149">
        <f t="shared" si="175"/>
        <v>9</v>
      </c>
      <c r="AM137" s="149">
        <f t="shared" si="176"/>
        <v>8</v>
      </c>
      <c r="AN137" s="149" t="str">
        <f t="shared" si="177"/>
        <v/>
      </c>
      <c r="AO137" s="149" t="str">
        <f t="shared" si="178"/>
        <v/>
      </c>
      <c r="AP137" s="149" t="str">
        <f t="shared" si="179"/>
        <v/>
      </c>
      <c r="AQ137" s="149" t="str">
        <f t="shared" si="180"/>
        <v/>
      </c>
      <c r="AR137" s="150" t="str">
        <f t="shared" si="181"/>
        <v>3 - 0</v>
      </c>
      <c r="AS137" s="151" t="str">
        <f t="shared" si="182"/>
        <v>10,9,8</v>
      </c>
      <c r="AT137" s="152">
        <f t="shared" si="183"/>
        <v>1</v>
      </c>
      <c r="AU137" s="152">
        <f t="shared" si="184"/>
        <v>2</v>
      </c>
      <c r="AV137" s="149">
        <f t="shared" si="185"/>
        <v>-10</v>
      </c>
      <c r="AW137" s="149">
        <f t="shared" si="186"/>
        <v>-9</v>
      </c>
      <c r="AX137" s="149">
        <f t="shared" si="187"/>
        <v>-8</v>
      </c>
      <c r="AY137" s="149" t="str">
        <f t="shared" si="188"/>
        <v/>
      </c>
      <c r="AZ137" s="149" t="str">
        <f t="shared" si="189"/>
        <v/>
      </c>
      <c r="BA137" s="149" t="str">
        <f t="shared" si="190"/>
        <v/>
      </c>
      <c r="BB137" s="149" t="str">
        <f t="shared" si="191"/>
        <v/>
      </c>
      <c r="BC137" s="150" t="str">
        <f t="shared" si="192"/>
        <v>0 - 3</v>
      </c>
      <c r="BD137" s="151" t="str">
        <f t="shared" si="193"/>
        <v>-10,-9,-8</v>
      </c>
      <c r="BE137" s="162"/>
      <c r="BF137" s="163"/>
      <c r="BG137" s="154" t="e">
        <f>SUMIF(A124:A131,C137,B124:B131)</f>
        <v>#REF!</v>
      </c>
      <c r="BH137" s="155" t="e">
        <f>SUMIF(A124:A131,D137,B124:B131)</f>
        <v>#REF!</v>
      </c>
      <c r="BI137" s="132" t="e">
        <f>1+#REF!</f>
        <v>#REF!</v>
      </c>
      <c r="BJ137" s="156" t="e">
        <f t="shared" si="194"/>
        <v>#REF!</v>
      </c>
      <c r="BK137" s="170">
        <v>4</v>
      </c>
      <c r="BL137" s="164" t="str">
        <f t="shared" si="156"/>
        <v>4 - 5</v>
      </c>
      <c r="BM137" s="165" t="s">
        <v>87</v>
      </c>
      <c r="BN137" s="166" t="s">
        <v>94</v>
      </c>
      <c r="BO137" s="167">
        <v>11</v>
      </c>
      <c r="BP137" s="321"/>
      <c r="BQ137" s="323"/>
      <c r="BR137" s="324" t="s">
        <v>179</v>
      </c>
      <c r="BS137" s="325"/>
      <c r="BT137" s="326"/>
      <c r="BU137" s="197" t="e">
        <f>IF(BQ136=0,0,VLOOKUP(BQ136,[1]Список!$A:P,8,FALSE))</f>
        <v>#REF!</v>
      </c>
      <c r="BV137" s="327"/>
      <c r="BW137" s="363" t="str">
        <f>IF(AI140&gt;AJ140,BC140,IF(AJ140&gt;AI140,BD140," "))</f>
        <v>1 - 3</v>
      </c>
      <c r="BX137" s="363"/>
      <c r="BY137" s="363"/>
      <c r="BZ137" s="364" t="str">
        <f>IF(AI149&gt;AJ149,BC149,IF(AJ149&gt;AI149,BD149," "))</f>
        <v>1 - 3</v>
      </c>
      <c r="CA137" s="363"/>
      <c r="CB137" s="365"/>
      <c r="CC137" s="329"/>
      <c r="CD137" s="329"/>
      <c r="CE137" s="329"/>
      <c r="CF137" s="364" t="str">
        <f>IF(AI145&lt;AJ145,AR145,IF(AJ145&lt;AI145,AS145," "))</f>
        <v>1 - 3</v>
      </c>
      <c r="CG137" s="363"/>
      <c r="CH137" s="365"/>
      <c r="CI137" s="363" t="str">
        <f>IF(AI125&lt;AJ125,AR125,IF(AJ125&lt;AI125,AS125," "))</f>
        <v>0 - 3</v>
      </c>
      <c r="CJ137" s="363"/>
      <c r="CK137" s="363"/>
      <c r="CL137" s="364" t="str">
        <f>IF(AI139&lt;AJ139,AR139,IF(AJ139&lt;AI139,AS139," "))</f>
        <v>0 - 3</v>
      </c>
      <c r="CM137" s="363"/>
      <c r="CN137" s="365"/>
      <c r="CO137" s="363" t="str">
        <f>IF(AI135&lt;AJ135,AR135,IF(AJ135&lt;AI135,AS135," "))</f>
        <v>1 - 3</v>
      </c>
      <c r="CP137" s="363"/>
      <c r="CQ137" s="363"/>
      <c r="CR137" s="364" t="str">
        <f>IF(AI130&lt;AJ130,AR130,IF(AJ130&lt;AI130,AS130," "))</f>
        <v>1 - 3</v>
      </c>
      <c r="CS137" s="363"/>
      <c r="CT137" s="365"/>
      <c r="CU137" s="194"/>
      <c r="CV137" s="330"/>
      <c r="CW137" s="196"/>
      <c r="CX137" s="332"/>
    </row>
    <row r="138" spans="1:102" ht="11.1" customHeight="1" x14ac:dyDescent="0.2">
      <c r="A138" s="139">
        <v>15</v>
      </c>
      <c r="C138" s="141">
        <v>2</v>
      </c>
      <c r="D138" s="141">
        <v>7</v>
      </c>
      <c r="E138" s="142">
        <v>11</v>
      </c>
      <c r="F138" s="143">
        <v>13</v>
      </c>
      <c r="G138" s="144">
        <v>15</v>
      </c>
      <c r="H138" s="145">
        <v>13</v>
      </c>
      <c r="I138" s="142">
        <v>11</v>
      </c>
      <c r="J138" s="143">
        <v>8</v>
      </c>
      <c r="K138" s="144">
        <v>6</v>
      </c>
      <c r="L138" s="145">
        <v>11</v>
      </c>
      <c r="M138" s="142">
        <v>11</v>
      </c>
      <c r="N138" s="143">
        <v>9</v>
      </c>
      <c r="O138" s="144"/>
      <c r="P138" s="145"/>
      <c r="Q138" s="142"/>
      <c r="R138" s="143"/>
      <c r="S138" s="146">
        <f t="shared" si="157"/>
        <v>0</v>
      </c>
      <c r="T138" s="146">
        <f t="shared" si="158"/>
        <v>1</v>
      </c>
      <c r="U138" s="146">
        <f t="shared" si="159"/>
        <v>1</v>
      </c>
      <c r="V138" s="146">
        <f t="shared" si="160"/>
        <v>0</v>
      </c>
      <c r="W138" s="146">
        <f t="shared" si="161"/>
        <v>1</v>
      </c>
      <c r="X138" s="146">
        <f t="shared" si="162"/>
        <v>0</v>
      </c>
      <c r="Y138" s="146">
        <f t="shared" si="163"/>
        <v>0</v>
      </c>
      <c r="Z138" s="146">
        <f t="shared" si="164"/>
        <v>1</v>
      </c>
      <c r="AA138" s="146">
        <f t="shared" si="165"/>
        <v>1</v>
      </c>
      <c r="AB138" s="146">
        <f t="shared" si="166"/>
        <v>0</v>
      </c>
      <c r="AC138" s="146">
        <f t="shared" si="167"/>
        <v>0</v>
      </c>
      <c r="AD138" s="146">
        <f t="shared" si="168"/>
        <v>0</v>
      </c>
      <c r="AE138" s="146">
        <f t="shared" si="169"/>
        <v>0</v>
      </c>
      <c r="AF138" s="146">
        <f t="shared" si="170"/>
        <v>0</v>
      </c>
      <c r="AG138" s="147">
        <f t="shared" si="171"/>
        <v>3</v>
      </c>
      <c r="AH138" s="147">
        <f t="shared" si="171"/>
        <v>2</v>
      </c>
      <c r="AI138" s="148">
        <f t="shared" si="172"/>
        <v>2</v>
      </c>
      <c r="AJ138" s="148">
        <f t="shared" si="173"/>
        <v>1</v>
      </c>
      <c r="AK138" s="149">
        <f t="shared" si="174"/>
        <v>-11</v>
      </c>
      <c r="AL138" s="149">
        <f t="shared" si="175"/>
        <v>13</v>
      </c>
      <c r="AM138" s="149">
        <f t="shared" si="176"/>
        <v>8</v>
      </c>
      <c r="AN138" s="149">
        <f t="shared" si="177"/>
        <v>-6</v>
      </c>
      <c r="AO138" s="149">
        <f t="shared" si="178"/>
        <v>9</v>
      </c>
      <c r="AP138" s="149" t="str">
        <f t="shared" si="179"/>
        <v/>
      </c>
      <c r="AQ138" s="149" t="str">
        <f t="shared" si="180"/>
        <v/>
      </c>
      <c r="AR138" s="150" t="str">
        <f t="shared" si="181"/>
        <v>3 - 2</v>
      </c>
      <c r="AS138" s="151" t="str">
        <f t="shared" si="182"/>
        <v>-11,13,8,-6,9</v>
      </c>
      <c r="AT138" s="152">
        <f t="shared" si="183"/>
        <v>1</v>
      </c>
      <c r="AU138" s="152">
        <f t="shared" si="184"/>
        <v>2</v>
      </c>
      <c r="AV138" s="149">
        <f t="shared" si="185"/>
        <v>11</v>
      </c>
      <c r="AW138" s="149">
        <f t="shared" si="186"/>
        <v>-13</v>
      </c>
      <c r="AX138" s="149">
        <f t="shared" si="187"/>
        <v>-8</v>
      </c>
      <c r="AY138" s="149">
        <f t="shared" si="188"/>
        <v>6</v>
      </c>
      <c r="AZ138" s="149">
        <f t="shared" si="189"/>
        <v>-9</v>
      </c>
      <c r="BA138" s="149" t="str">
        <f t="shared" si="190"/>
        <v/>
      </c>
      <c r="BB138" s="149" t="str">
        <f t="shared" si="191"/>
        <v/>
      </c>
      <c r="BC138" s="150" t="str">
        <f t="shared" si="192"/>
        <v>2 - 3</v>
      </c>
      <c r="BD138" s="151" t="str">
        <f t="shared" si="193"/>
        <v>11,-13,-8,6,-9</v>
      </c>
      <c r="BE138" s="153">
        <f>SUMIF(C124:C151,8,AI124:AI151)+SUMIF(D124:D151,8,AJ124:AJ151)</f>
        <v>10</v>
      </c>
      <c r="BF138" s="153">
        <f>IF(BE138&lt;&gt;0,RANK(BE138,BE124:BE139),"")</f>
        <v>5</v>
      </c>
      <c r="BG138" s="154" t="e">
        <f>SUMIF(A124:A131,C138,B124:B131)</f>
        <v>#REF!</v>
      </c>
      <c r="BH138" s="155" t="e">
        <f>SUMIF(A124:A131,D138,B124:B131)</f>
        <v>#REF!</v>
      </c>
      <c r="BI138" s="132" t="e">
        <f>1+#REF!</f>
        <v>#REF!</v>
      </c>
      <c r="BJ138" s="156" t="e">
        <f t="shared" si="194"/>
        <v>#REF!</v>
      </c>
      <c r="BK138" s="170">
        <v>4</v>
      </c>
      <c r="BL138" s="174" t="str">
        <f t="shared" si="156"/>
        <v>2 - 7</v>
      </c>
      <c r="BM138" s="165" t="s">
        <v>87</v>
      </c>
      <c r="BN138" s="166" t="s">
        <v>94</v>
      </c>
      <c r="BO138" s="167">
        <v>10</v>
      </c>
      <c r="BP138" s="366">
        <v>4</v>
      </c>
      <c r="BQ138" s="368" t="e">
        <f>B127</f>
        <v>#REF!</v>
      </c>
      <c r="BR138" s="370" t="s">
        <v>119</v>
      </c>
      <c r="BS138" s="371"/>
      <c r="BT138" s="372"/>
      <c r="BU138" s="201" t="e">
        <f>IF(BQ138=0,0,VLOOKUP(BQ138,[1]Список!$A:P,7,FALSE))</f>
        <v>#REF!</v>
      </c>
      <c r="BV138" s="373" t="e">
        <f>IF(BQ138=0,0,VLOOKUP(BQ138,[1]Список!$A:$P,6,FALSE))</f>
        <v>#REF!</v>
      </c>
      <c r="BW138" s="202"/>
      <c r="BX138" s="203">
        <f>IF(AG148&lt;AH148,AT148,IF(AH148&lt;AG148,AT148," "))</f>
        <v>1</v>
      </c>
      <c r="BY138" s="204"/>
      <c r="BZ138" s="205"/>
      <c r="CA138" s="203">
        <f>IF(AG141&lt;AH141,AT141,IF(AH141&lt;AG141,AT141," "))</f>
        <v>1</v>
      </c>
      <c r="CB138" s="206"/>
      <c r="CC138" s="204"/>
      <c r="CD138" s="203">
        <f>IF(AG145&lt;AH145,AT145,IF(AH145&lt;AG145,AT145," "))</f>
        <v>2</v>
      </c>
      <c r="CE138" s="204"/>
      <c r="CF138" s="375"/>
      <c r="CG138" s="376"/>
      <c r="CH138" s="377"/>
      <c r="CI138" s="204"/>
      <c r="CJ138" s="203">
        <f>IF(AG137&lt;AH137,AI137,IF(AH137&lt;AG137,AI137," "))</f>
        <v>2</v>
      </c>
      <c r="CK138" s="204"/>
      <c r="CL138" s="205"/>
      <c r="CM138" s="203">
        <f>IF(AG134&lt;AH134,AI134,IF(AH134&lt;AG134,AI134," "))</f>
        <v>2</v>
      </c>
      <c r="CN138" s="206"/>
      <c r="CO138" s="204"/>
      <c r="CP138" s="203">
        <f>IF(AG131&lt;AH131,AI131,IF(AH131&lt;AG131,AI131," "))</f>
        <v>2</v>
      </c>
      <c r="CQ138" s="204"/>
      <c r="CR138" s="205"/>
      <c r="CS138" s="203">
        <f>IF(AG127&lt;AH127,AI127,IF(AH127&lt;AG127,AI127," "))</f>
        <v>2</v>
      </c>
      <c r="CT138" s="206"/>
      <c r="CU138" s="207"/>
      <c r="CV138" s="351">
        <f>BE130</f>
        <v>12</v>
      </c>
      <c r="CW138" s="381"/>
      <c r="CX138" s="355">
        <f>IF(BF131="",BF130,BF131)</f>
        <v>3</v>
      </c>
    </row>
    <row r="139" spans="1:102" ht="11.1" customHeight="1" x14ac:dyDescent="0.2">
      <c r="A139" s="139">
        <v>16</v>
      </c>
      <c r="C139" s="141">
        <v>3</v>
      </c>
      <c r="D139" s="141">
        <v>6</v>
      </c>
      <c r="E139" s="142">
        <v>9</v>
      </c>
      <c r="F139" s="143">
        <v>11</v>
      </c>
      <c r="G139" s="144">
        <v>9</v>
      </c>
      <c r="H139" s="145">
        <v>11</v>
      </c>
      <c r="I139" s="142">
        <v>3</v>
      </c>
      <c r="J139" s="143">
        <v>11</v>
      </c>
      <c r="K139" s="144"/>
      <c r="L139" s="145"/>
      <c r="M139" s="142"/>
      <c r="N139" s="143"/>
      <c r="O139" s="144"/>
      <c r="P139" s="145"/>
      <c r="Q139" s="142"/>
      <c r="R139" s="143"/>
      <c r="S139" s="146">
        <f t="shared" si="157"/>
        <v>0</v>
      </c>
      <c r="T139" s="146">
        <f t="shared" si="158"/>
        <v>1</v>
      </c>
      <c r="U139" s="146">
        <f t="shared" si="159"/>
        <v>0</v>
      </c>
      <c r="V139" s="146">
        <f t="shared" si="160"/>
        <v>1</v>
      </c>
      <c r="W139" s="146">
        <f t="shared" si="161"/>
        <v>0</v>
      </c>
      <c r="X139" s="146">
        <f t="shared" si="162"/>
        <v>1</v>
      </c>
      <c r="Y139" s="146">
        <f t="shared" si="163"/>
        <v>0</v>
      </c>
      <c r="Z139" s="146">
        <f t="shared" si="164"/>
        <v>0</v>
      </c>
      <c r="AA139" s="146">
        <f t="shared" si="165"/>
        <v>0</v>
      </c>
      <c r="AB139" s="146">
        <f t="shared" si="166"/>
        <v>0</v>
      </c>
      <c r="AC139" s="146">
        <f t="shared" si="167"/>
        <v>0</v>
      </c>
      <c r="AD139" s="146">
        <f t="shared" si="168"/>
        <v>0</v>
      </c>
      <c r="AE139" s="146">
        <f t="shared" si="169"/>
        <v>0</v>
      </c>
      <c r="AF139" s="146">
        <f t="shared" si="170"/>
        <v>0</v>
      </c>
      <c r="AG139" s="147">
        <f t="shared" si="171"/>
        <v>0</v>
      </c>
      <c r="AH139" s="147">
        <f t="shared" si="171"/>
        <v>3</v>
      </c>
      <c r="AI139" s="148">
        <f t="shared" si="172"/>
        <v>1</v>
      </c>
      <c r="AJ139" s="148">
        <f t="shared" si="173"/>
        <v>2</v>
      </c>
      <c r="AK139" s="149">
        <f t="shared" si="174"/>
        <v>-9</v>
      </c>
      <c r="AL139" s="149">
        <f t="shared" si="175"/>
        <v>-9</v>
      </c>
      <c r="AM139" s="149">
        <f t="shared" si="176"/>
        <v>-3</v>
      </c>
      <c r="AN139" s="149" t="str">
        <f t="shared" si="177"/>
        <v/>
      </c>
      <c r="AO139" s="149" t="str">
        <f t="shared" si="178"/>
        <v/>
      </c>
      <c r="AP139" s="149" t="str">
        <f t="shared" si="179"/>
        <v/>
      </c>
      <c r="AQ139" s="149" t="str">
        <f t="shared" si="180"/>
        <v/>
      </c>
      <c r="AR139" s="150" t="str">
        <f t="shared" si="181"/>
        <v>0 - 3</v>
      </c>
      <c r="AS139" s="151" t="str">
        <f t="shared" si="182"/>
        <v>-9,-9,-3</v>
      </c>
      <c r="AT139" s="152">
        <f t="shared" si="183"/>
        <v>2</v>
      </c>
      <c r="AU139" s="152">
        <f t="shared" si="184"/>
        <v>1</v>
      </c>
      <c r="AV139" s="149">
        <f t="shared" si="185"/>
        <v>9</v>
      </c>
      <c r="AW139" s="149">
        <f t="shared" si="186"/>
        <v>9</v>
      </c>
      <c r="AX139" s="149">
        <f t="shared" si="187"/>
        <v>3</v>
      </c>
      <c r="AY139" s="149" t="str">
        <f t="shared" si="188"/>
        <v/>
      </c>
      <c r="AZ139" s="149" t="str">
        <f t="shared" si="189"/>
        <v/>
      </c>
      <c r="BA139" s="149" t="str">
        <f t="shared" si="190"/>
        <v/>
      </c>
      <c r="BB139" s="149" t="str">
        <f t="shared" si="191"/>
        <v/>
      </c>
      <c r="BC139" s="150" t="str">
        <f t="shared" si="192"/>
        <v>3 - 0</v>
      </c>
      <c r="BD139" s="151" t="str">
        <f t="shared" si="193"/>
        <v>9,9,3</v>
      </c>
      <c r="BE139" s="162"/>
      <c r="BF139" s="163"/>
      <c r="BG139" s="154" t="e">
        <f>SUMIF(A124:A131,C139,B124:B131)</f>
        <v>#REF!</v>
      </c>
      <c r="BH139" s="155" t="e">
        <f>SUMIF(A124:A131,D139,B124:B131)</f>
        <v>#REF!</v>
      </c>
      <c r="BI139" s="132" t="e">
        <f>1+#REF!</f>
        <v>#REF!</v>
      </c>
      <c r="BJ139" s="156" t="e">
        <f t="shared" si="194"/>
        <v>#REF!</v>
      </c>
      <c r="BK139" s="170">
        <v>4</v>
      </c>
      <c r="BL139" s="175" t="str">
        <f t="shared" si="156"/>
        <v>3 - 6</v>
      </c>
      <c r="BM139" s="165" t="s">
        <v>87</v>
      </c>
      <c r="BN139" s="166" t="s">
        <v>94</v>
      </c>
      <c r="BO139" s="167">
        <v>9</v>
      </c>
      <c r="BP139" s="367"/>
      <c r="BQ139" s="369"/>
      <c r="BR139" s="357" t="s">
        <v>180</v>
      </c>
      <c r="BS139" s="358"/>
      <c r="BT139" s="359"/>
      <c r="BU139" s="180" t="e">
        <f>IF(BQ138=0,0,VLOOKUP(BQ138,[1]Список!$A:P,8,FALSE))</f>
        <v>#REF!</v>
      </c>
      <c r="BV139" s="374"/>
      <c r="BW139" s="360" t="str">
        <f>IF(AI148&gt;AJ148,BC148,IF(AJ148&gt;AI148,BD148," "))</f>
        <v>2 - 3</v>
      </c>
      <c r="BX139" s="360"/>
      <c r="BY139" s="360"/>
      <c r="BZ139" s="361" t="str">
        <f>IF(AI141&gt;AJ141,BC141,IF(AJ141&gt;AI141,BD141," "))</f>
        <v>0 - 3</v>
      </c>
      <c r="CA139" s="360"/>
      <c r="CB139" s="362"/>
      <c r="CC139" s="360" t="str">
        <f>IF(AI145&gt;AJ145,BC145,IF(AJ145&gt;AI145,BD145," "))</f>
        <v>6,-9,14,11</v>
      </c>
      <c r="CD139" s="360"/>
      <c r="CE139" s="360"/>
      <c r="CF139" s="378"/>
      <c r="CG139" s="379"/>
      <c r="CH139" s="380"/>
      <c r="CI139" s="360" t="str">
        <f>IF(AI137&lt;AJ137,AR137,IF(AJ137&lt;AI137,AS137," "))</f>
        <v>10,9,8</v>
      </c>
      <c r="CJ139" s="360"/>
      <c r="CK139" s="360"/>
      <c r="CL139" s="361" t="str">
        <f>IF(AI134&lt;AJ134,AR134,IF(AJ134&lt;AI134,AS134," "))</f>
        <v>3,4,11</v>
      </c>
      <c r="CM139" s="360"/>
      <c r="CN139" s="362"/>
      <c r="CO139" s="360" t="str">
        <f>IF(AI131&lt;AJ131,AR131,IF(AJ131&lt;AI131,AS131," "))</f>
        <v>7,6,10</v>
      </c>
      <c r="CP139" s="360"/>
      <c r="CQ139" s="360"/>
      <c r="CR139" s="361" t="str">
        <f>IF(AI127&lt;AJ127,AR127,IF(AJ127&lt;AI127,AS127," "))</f>
        <v>6,-9,2,5</v>
      </c>
      <c r="CS139" s="360"/>
      <c r="CT139" s="362"/>
      <c r="CU139" s="195"/>
      <c r="CV139" s="352"/>
      <c r="CW139" s="382"/>
      <c r="CX139" s="356"/>
    </row>
    <row r="140" spans="1:102" ht="11.1" customHeight="1" x14ac:dyDescent="0.2">
      <c r="A140" s="139">
        <v>17</v>
      </c>
      <c r="C140" s="141">
        <v>1</v>
      </c>
      <c r="D140" s="141">
        <v>3</v>
      </c>
      <c r="E140" s="142">
        <v>11</v>
      </c>
      <c r="F140" s="143">
        <v>5</v>
      </c>
      <c r="G140" s="144">
        <v>15</v>
      </c>
      <c r="H140" s="145">
        <v>17</v>
      </c>
      <c r="I140" s="142">
        <v>15</v>
      </c>
      <c r="J140" s="143">
        <v>13</v>
      </c>
      <c r="K140" s="144">
        <v>11</v>
      </c>
      <c r="L140" s="145">
        <v>9</v>
      </c>
      <c r="M140" s="142"/>
      <c r="N140" s="143"/>
      <c r="O140" s="144"/>
      <c r="P140" s="145"/>
      <c r="Q140" s="142"/>
      <c r="R140" s="143"/>
      <c r="S140" s="146">
        <f t="shared" si="157"/>
        <v>1</v>
      </c>
      <c r="T140" s="146">
        <f t="shared" si="158"/>
        <v>0</v>
      </c>
      <c r="U140" s="146">
        <f t="shared" si="159"/>
        <v>0</v>
      </c>
      <c r="V140" s="146">
        <f t="shared" si="160"/>
        <v>1</v>
      </c>
      <c r="W140" s="146">
        <f t="shared" si="161"/>
        <v>1</v>
      </c>
      <c r="X140" s="146">
        <f t="shared" si="162"/>
        <v>0</v>
      </c>
      <c r="Y140" s="146">
        <f t="shared" si="163"/>
        <v>1</v>
      </c>
      <c r="Z140" s="146">
        <f t="shared" si="164"/>
        <v>0</v>
      </c>
      <c r="AA140" s="146">
        <f t="shared" si="165"/>
        <v>0</v>
      </c>
      <c r="AB140" s="146">
        <f t="shared" si="166"/>
        <v>0</v>
      </c>
      <c r="AC140" s="146">
        <f t="shared" si="167"/>
        <v>0</v>
      </c>
      <c r="AD140" s="146">
        <f t="shared" si="168"/>
        <v>0</v>
      </c>
      <c r="AE140" s="146">
        <f t="shared" si="169"/>
        <v>0</v>
      </c>
      <c r="AF140" s="146">
        <f t="shared" si="170"/>
        <v>0</v>
      </c>
      <c r="AG140" s="147">
        <f t="shared" si="171"/>
        <v>3</v>
      </c>
      <c r="AH140" s="147">
        <f t="shared" si="171"/>
        <v>1</v>
      </c>
      <c r="AI140" s="148">
        <f t="shared" si="172"/>
        <v>2</v>
      </c>
      <c r="AJ140" s="148">
        <f t="shared" si="173"/>
        <v>1</v>
      </c>
      <c r="AK140" s="149">
        <f t="shared" si="174"/>
        <v>5</v>
      </c>
      <c r="AL140" s="149">
        <f t="shared" si="175"/>
        <v>-15</v>
      </c>
      <c r="AM140" s="149">
        <f t="shared" si="176"/>
        <v>13</v>
      </c>
      <c r="AN140" s="149">
        <f t="shared" si="177"/>
        <v>9</v>
      </c>
      <c r="AO140" s="149" t="str">
        <f t="shared" si="178"/>
        <v/>
      </c>
      <c r="AP140" s="149" t="str">
        <f t="shared" si="179"/>
        <v/>
      </c>
      <c r="AQ140" s="149" t="str">
        <f t="shared" si="180"/>
        <v/>
      </c>
      <c r="AR140" s="150" t="str">
        <f t="shared" si="181"/>
        <v>3 - 1</v>
      </c>
      <c r="AS140" s="151" t="str">
        <f t="shared" si="182"/>
        <v>5,-15,13,9</v>
      </c>
      <c r="AT140" s="152">
        <f t="shared" si="183"/>
        <v>1</v>
      </c>
      <c r="AU140" s="152">
        <f t="shared" si="184"/>
        <v>2</v>
      </c>
      <c r="AV140" s="149">
        <f t="shared" si="185"/>
        <v>-5</v>
      </c>
      <c r="AW140" s="149">
        <f t="shared" si="186"/>
        <v>15</v>
      </c>
      <c r="AX140" s="149">
        <f t="shared" si="187"/>
        <v>-13</v>
      </c>
      <c r="AY140" s="149">
        <f t="shared" si="188"/>
        <v>-9</v>
      </c>
      <c r="AZ140" s="149" t="str">
        <f t="shared" si="189"/>
        <v/>
      </c>
      <c r="BA140" s="149" t="str">
        <f t="shared" si="190"/>
        <v/>
      </c>
      <c r="BB140" s="149" t="str">
        <f t="shared" si="191"/>
        <v/>
      </c>
      <c r="BC140" s="150" t="str">
        <f t="shared" si="192"/>
        <v>1 - 3</v>
      </c>
      <c r="BD140" s="151" t="str">
        <f t="shared" si="193"/>
        <v>-5,15,-13,-9</v>
      </c>
      <c r="BG140" s="154" t="e">
        <f>SUMIF(A124:A131,C140,B124:B131)</f>
        <v>#REF!</v>
      </c>
      <c r="BH140" s="155" t="e">
        <f>SUMIF(A124:A131,D140,B124:B131)</f>
        <v>#REF!</v>
      </c>
      <c r="BI140" s="132" t="e">
        <f>1+#REF!</f>
        <v>#REF!</v>
      </c>
      <c r="BJ140" s="156" t="e">
        <f t="shared" si="194"/>
        <v>#REF!</v>
      </c>
      <c r="BK140" s="170">
        <v>5</v>
      </c>
      <c r="BL140" s="176" t="str">
        <f t="shared" si="156"/>
        <v>1 - 3</v>
      </c>
      <c r="BM140" s="159" t="s">
        <v>87</v>
      </c>
      <c r="BN140" s="160" t="s">
        <v>95</v>
      </c>
      <c r="BO140" s="161">
        <v>7</v>
      </c>
      <c r="BP140" s="320">
        <v>5</v>
      </c>
      <c r="BQ140" s="322" t="e">
        <f>B128</f>
        <v>#REF!</v>
      </c>
      <c r="BR140" s="324" t="s">
        <v>120</v>
      </c>
      <c r="BS140" s="325"/>
      <c r="BT140" s="326"/>
      <c r="BU140" s="197" t="e">
        <f>IF(BQ140=0,0,VLOOKUP(BQ140,[1]Список!$A:P,7,FALSE))</f>
        <v>#REF!</v>
      </c>
      <c r="BV140" s="327" t="e">
        <f>IF(BQ140=0,0,VLOOKUP(BQ140,[1]Список!$A:$P,6,FALSE))</f>
        <v>#REF!</v>
      </c>
      <c r="BW140" s="178"/>
      <c r="BX140" s="173">
        <f>IF(AG132&lt;AH132,AT132,IF(AH132&lt;AG132,AT132," "))</f>
        <v>1</v>
      </c>
      <c r="BY140" s="179"/>
      <c r="BZ140" s="191"/>
      <c r="CA140" s="173">
        <f>IF(AG128&lt;AH128,AT128,IF(AH128&lt;AG128,AT128," "))</f>
        <v>1</v>
      </c>
      <c r="CB140" s="192"/>
      <c r="CC140" s="179"/>
      <c r="CD140" s="173">
        <f>IF(AG125&lt;AH125,AT125,IF(AH125&lt;AG125,AT125," "))</f>
        <v>2</v>
      </c>
      <c r="CE140" s="179"/>
      <c r="CF140" s="191"/>
      <c r="CG140" s="173">
        <f>IF(AG137&lt;AH137,AT137,IF(AH137&lt;AG137,AT137," "))</f>
        <v>1</v>
      </c>
      <c r="CH140" s="192"/>
      <c r="CI140" s="329"/>
      <c r="CJ140" s="329"/>
      <c r="CK140" s="329"/>
      <c r="CL140" s="191"/>
      <c r="CM140" s="173">
        <f>IF(AG146&lt;AH146,AI146,IF(AH146&lt;AG146,AI146," "))</f>
        <v>2</v>
      </c>
      <c r="CN140" s="192"/>
      <c r="CO140" s="179"/>
      <c r="CP140" s="173">
        <f>IF(AG142&lt;AH142,AI142,IF(AH142&lt;AG142,AI142," "))</f>
        <v>2</v>
      </c>
      <c r="CQ140" s="179"/>
      <c r="CR140" s="191"/>
      <c r="CS140" s="173">
        <f>IF(AG151&lt;AH151,AI151,IF(AH151&lt;AG151,AI151," "))</f>
        <v>2</v>
      </c>
      <c r="CT140" s="192"/>
      <c r="CU140" s="194"/>
      <c r="CV140" s="330">
        <f>BE132</f>
        <v>11</v>
      </c>
      <c r="CW140" s="196"/>
      <c r="CX140" s="332">
        <f>IF(BF133="",BF132,BF133)</f>
        <v>4</v>
      </c>
    </row>
    <row r="141" spans="1:102" ht="11.1" customHeight="1" x14ac:dyDescent="0.2">
      <c r="A141" s="139">
        <v>18</v>
      </c>
      <c r="C141" s="141">
        <v>2</v>
      </c>
      <c r="D141" s="141">
        <v>4</v>
      </c>
      <c r="E141" s="142">
        <v>11</v>
      </c>
      <c r="F141" s="143">
        <v>9</v>
      </c>
      <c r="G141" s="144">
        <v>11</v>
      </c>
      <c r="H141" s="145">
        <v>8</v>
      </c>
      <c r="I141" s="142">
        <v>11</v>
      </c>
      <c r="J141" s="143">
        <v>6</v>
      </c>
      <c r="K141" s="144"/>
      <c r="L141" s="145"/>
      <c r="M141" s="142"/>
      <c r="N141" s="143"/>
      <c r="O141" s="144"/>
      <c r="P141" s="145"/>
      <c r="Q141" s="142"/>
      <c r="R141" s="143"/>
      <c r="S141" s="146">
        <f t="shared" si="157"/>
        <v>1</v>
      </c>
      <c r="T141" s="146">
        <f t="shared" si="158"/>
        <v>0</v>
      </c>
      <c r="U141" s="146">
        <f t="shared" si="159"/>
        <v>1</v>
      </c>
      <c r="V141" s="146">
        <f t="shared" si="160"/>
        <v>0</v>
      </c>
      <c r="W141" s="146">
        <f t="shared" si="161"/>
        <v>1</v>
      </c>
      <c r="X141" s="146">
        <f t="shared" si="162"/>
        <v>0</v>
      </c>
      <c r="Y141" s="146">
        <f t="shared" si="163"/>
        <v>0</v>
      </c>
      <c r="Z141" s="146">
        <f t="shared" si="164"/>
        <v>0</v>
      </c>
      <c r="AA141" s="146">
        <f t="shared" si="165"/>
        <v>0</v>
      </c>
      <c r="AB141" s="146">
        <f t="shared" si="166"/>
        <v>0</v>
      </c>
      <c r="AC141" s="146">
        <f t="shared" si="167"/>
        <v>0</v>
      </c>
      <c r="AD141" s="146">
        <f t="shared" si="168"/>
        <v>0</v>
      </c>
      <c r="AE141" s="146">
        <f t="shared" si="169"/>
        <v>0</v>
      </c>
      <c r="AF141" s="146">
        <f t="shared" si="170"/>
        <v>0</v>
      </c>
      <c r="AG141" s="147">
        <f t="shared" si="171"/>
        <v>3</v>
      </c>
      <c r="AH141" s="147">
        <f t="shared" si="171"/>
        <v>0</v>
      </c>
      <c r="AI141" s="148">
        <f t="shared" si="172"/>
        <v>2</v>
      </c>
      <c r="AJ141" s="148">
        <f t="shared" si="173"/>
        <v>1</v>
      </c>
      <c r="AK141" s="149">
        <f t="shared" si="174"/>
        <v>9</v>
      </c>
      <c r="AL141" s="149">
        <f t="shared" si="175"/>
        <v>8</v>
      </c>
      <c r="AM141" s="149">
        <f t="shared" si="176"/>
        <v>6</v>
      </c>
      <c r="AN141" s="149" t="str">
        <f t="shared" si="177"/>
        <v/>
      </c>
      <c r="AO141" s="149" t="str">
        <f t="shared" si="178"/>
        <v/>
      </c>
      <c r="AP141" s="149" t="str">
        <f t="shared" si="179"/>
        <v/>
      </c>
      <c r="AQ141" s="149" t="str">
        <f t="shared" si="180"/>
        <v/>
      </c>
      <c r="AR141" s="150" t="str">
        <f t="shared" si="181"/>
        <v>3 - 0</v>
      </c>
      <c r="AS141" s="151" t="str">
        <f t="shared" si="182"/>
        <v>9,8,6</v>
      </c>
      <c r="AT141" s="152">
        <f t="shared" si="183"/>
        <v>1</v>
      </c>
      <c r="AU141" s="152">
        <f t="shared" si="184"/>
        <v>2</v>
      </c>
      <c r="AV141" s="149">
        <f t="shared" si="185"/>
        <v>-9</v>
      </c>
      <c r="AW141" s="149">
        <f t="shared" si="186"/>
        <v>-8</v>
      </c>
      <c r="AX141" s="149">
        <f t="shared" si="187"/>
        <v>-6</v>
      </c>
      <c r="AY141" s="149" t="str">
        <f t="shared" si="188"/>
        <v/>
      </c>
      <c r="AZ141" s="149" t="str">
        <f t="shared" si="189"/>
        <v/>
      </c>
      <c r="BA141" s="149" t="str">
        <f t="shared" si="190"/>
        <v/>
      </c>
      <c r="BB141" s="149" t="str">
        <f t="shared" si="191"/>
        <v/>
      </c>
      <c r="BC141" s="150" t="str">
        <f t="shared" si="192"/>
        <v>0 - 3</v>
      </c>
      <c r="BD141" s="151" t="str">
        <f t="shared" si="193"/>
        <v>-9,-8,-6</v>
      </c>
      <c r="BG141" s="154" t="e">
        <f>SUMIF(A124:A131,C141,B124:B131)</f>
        <v>#REF!</v>
      </c>
      <c r="BH141" s="155" t="e">
        <f>SUMIF(A124:A131,D141,B124:B131)</f>
        <v>#REF!</v>
      </c>
      <c r="BI141" s="132" t="e">
        <f>1+#REF!</f>
        <v>#REF!</v>
      </c>
      <c r="BJ141" s="156" t="e">
        <f t="shared" si="194"/>
        <v>#REF!</v>
      </c>
      <c r="BK141" s="170">
        <v>5</v>
      </c>
      <c r="BL141" s="176" t="str">
        <f t="shared" si="156"/>
        <v>2 - 4</v>
      </c>
      <c r="BM141" s="159" t="s">
        <v>87</v>
      </c>
      <c r="BN141" s="160" t="s">
        <v>95</v>
      </c>
      <c r="BO141" s="161">
        <v>6</v>
      </c>
      <c r="BP141" s="321"/>
      <c r="BQ141" s="323"/>
      <c r="BR141" s="324" t="s">
        <v>181</v>
      </c>
      <c r="BS141" s="325"/>
      <c r="BT141" s="326"/>
      <c r="BU141" s="197" t="e">
        <f>IF(BQ140=0,0,VLOOKUP(BQ140,[1]Список!$A:P,8,FALSE))</f>
        <v>#REF!</v>
      </c>
      <c r="BV141" s="327"/>
      <c r="BW141" s="388" t="str">
        <f>IF(AI132&gt;AJ132,BC132,IF(AJ132&gt;AI132,BD132," "))</f>
        <v>1 - 3</v>
      </c>
      <c r="BX141" s="363"/>
      <c r="BY141" s="363"/>
      <c r="BZ141" s="364" t="str">
        <f>IF(AI128&gt;AJ128,BC128,IF(AJ128&gt;AI128,BD128," "))</f>
        <v>1 - 3</v>
      </c>
      <c r="CA141" s="363"/>
      <c r="CB141" s="365"/>
      <c r="CC141" s="363" t="str">
        <f>IF(AI125&gt;AJ125,BC125,IF(AJ125&gt;AI125,BD125," "))</f>
        <v>3,7,6</v>
      </c>
      <c r="CD141" s="363"/>
      <c r="CE141" s="363"/>
      <c r="CF141" s="364" t="str">
        <f>IF(AI137&gt;AJ137,BC137,IF(AJ137&gt;AI137,BD137," "))</f>
        <v>0 - 3</v>
      </c>
      <c r="CG141" s="363"/>
      <c r="CH141" s="365"/>
      <c r="CI141" s="329"/>
      <c r="CJ141" s="329"/>
      <c r="CK141" s="329"/>
      <c r="CL141" s="364" t="str">
        <f>IF(AI146&lt;AJ146,AR146,IF(AJ146&lt;AI146,AS146," "))</f>
        <v>9,11,9</v>
      </c>
      <c r="CM141" s="363"/>
      <c r="CN141" s="365"/>
      <c r="CO141" s="363" t="str">
        <f>IF(AI142&lt;AJ142,AR142,IF(AJ142&lt;AI142,AS142," "))</f>
        <v>9,8,10</v>
      </c>
      <c r="CP141" s="363"/>
      <c r="CQ141" s="363"/>
      <c r="CR141" s="364" t="str">
        <f>IF(AI151&lt;AJ151,AR151,IF(AJ151&lt;AI151,AS151," "))</f>
        <v>7,-5,12,-5,10</v>
      </c>
      <c r="CS141" s="363"/>
      <c r="CT141" s="365"/>
      <c r="CU141" s="194"/>
      <c r="CV141" s="330"/>
      <c r="CW141" s="196"/>
      <c r="CX141" s="332"/>
    </row>
    <row r="142" spans="1:102" ht="11.1" customHeight="1" x14ac:dyDescent="0.2">
      <c r="A142" s="139">
        <v>19</v>
      </c>
      <c r="C142" s="141">
        <v>5</v>
      </c>
      <c r="D142" s="141">
        <v>7</v>
      </c>
      <c r="E142" s="142">
        <v>11</v>
      </c>
      <c r="F142" s="143">
        <v>9</v>
      </c>
      <c r="G142" s="144">
        <v>11</v>
      </c>
      <c r="H142" s="145">
        <v>8</v>
      </c>
      <c r="I142" s="142">
        <v>12</v>
      </c>
      <c r="J142" s="143">
        <v>10</v>
      </c>
      <c r="K142" s="144"/>
      <c r="L142" s="145"/>
      <c r="M142" s="142"/>
      <c r="N142" s="143"/>
      <c r="O142" s="144"/>
      <c r="P142" s="145"/>
      <c r="Q142" s="142"/>
      <c r="R142" s="143"/>
      <c r="S142" s="146">
        <f t="shared" si="157"/>
        <v>1</v>
      </c>
      <c r="T142" s="146">
        <f t="shared" si="158"/>
        <v>0</v>
      </c>
      <c r="U142" s="146">
        <f t="shared" si="159"/>
        <v>1</v>
      </c>
      <c r="V142" s="146">
        <f t="shared" si="160"/>
        <v>0</v>
      </c>
      <c r="W142" s="146">
        <f t="shared" si="161"/>
        <v>1</v>
      </c>
      <c r="X142" s="146">
        <f t="shared" si="162"/>
        <v>0</v>
      </c>
      <c r="Y142" s="146">
        <f t="shared" si="163"/>
        <v>0</v>
      </c>
      <c r="Z142" s="146">
        <f t="shared" si="164"/>
        <v>0</v>
      </c>
      <c r="AA142" s="146">
        <f t="shared" si="165"/>
        <v>0</v>
      </c>
      <c r="AB142" s="146">
        <f t="shared" si="166"/>
        <v>0</v>
      </c>
      <c r="AC142" s="146">
        <f t="shared" si="167"/>
        <v>0</v>
      </c>
      <c r="AD142" s="146">
        <f t="shared" si="168"/>
        <v>0</v>
      </c>
      <c r="AE142" s="146">
        <f t="shared" si="169"/>
        <v>0</v>
      </c>
      <c r="AF142" s="146">
        <f t="shared" si="170"/>
        <v>0</v>
      </c>
      <c r="AG142" s="147">
        <f t="shared" si="171"/>
        <v>3</v>
      </c>
      <c r="AH142" s="147">
        <f t="shared" si="171"/>
        <v>0</v>
      </c>
      <c r="AI142" s="148">
        <f t="shared" si="172"/>
        <v>2</v>
      </c>
      <c r="AJ142" s="148">
        <f t="shared" si="173"/>
        <v>1</v>
      </c>
      <c r="AK142" s="149">
        <f t="shared" si="174"/>
        <v>9</v>
      </c>
      <c r="AL142" s="149">
        <f t="shared" si="175"/>
        <v>8</v>
      </c>
      <c r="AM142" s="149">
        <f t="shared" si="176"/>
        <v>10</v>
      </c>
      <c r="AN142" s="149" t="str">
        <f t="shared" si="177"/>
        <v/>
      </c>
      <c r="AO142" s="149" t="str">
        <f t="shared" si="178"/>
        <v/>
      </c>
      <c r="AP142" s="149" t="str">
        <f t="shared" si="179"/>
        <v/>
      </c>
      <c r="AQ142" s="149" t="str">
        <f t="shared" si="180"/>
        <v/>
      </c>
      <c r="AR142" s="150" t="str">
        <f t="shared" si="181"/>
        <v>3 - 0</v>
      </c>
      <c r="AS142" s="151" t="str">
        <f t="shared" si="182"/>
        <v>9,8,10</v>
      </c>
      <c r="AT142" s="152">
        <f t="shared" si="183"/>
        <v>1</v>
      </c>
      <c r="AU142" s="152">
        <f t="shared" si="184"/>
        <v>2</v>
      </c>
      <c r="AV142" s="149">
        <f t="shared" si="185"/>
        <v>-9</v>
      </c>
      <c r="AW142" s="149">
        <f t="shared" si="186"/>
        <v>-8</v>
      </c>
      <c r="AX142" s="149">
        <f t="shared" si="187"/>
        <v>-10</v>
      </c>
      <c r="AY142" s="149" t="str">
        <f t="shared" si="188"/>
        <v/>
      </c>
      <c r="AZ142" s="149" t="str">
        <f t="shared" si="189"/>
        <v/>
      </c>
      <c r="BA142" s="149" t="str">
        <f t="shared" si="190"/>
        <v/>
      </c>
      <c r="BB142" s="149" t="str">
        <f t="shared" si="191"/>
        <v/>
      </c>
      <c r="BC142" s="150" t="str">
        <f t="shared" si="192"/>
        <v>0 - 3</v>
      </c>
      <c r="BD142" s="151" t="str">
        <f t="shared" si="193"/>
        <v>-9,-8,-10</v>
      </c>
      <c r="BG142" s="154" t="e">
        <f>SUMIF(A124:A131,C142,B124:B131)</f>
        <v>#REF!</v>
      </c>
      <c r="BH142" s="155" t="e">
        <f>SUMIF(A124:A131,D142,B124:B131)</f>
        <v>#REF!</v>
      </c>
      <c r="BI142" s="132" t="e">
        <f>1+#REF!</f>
        <v>#REF!</v>
      </c>
      <c r="BJ142" s="156" t="e">
        <f t="shared" si="194"/>
        <v>#REF!</v>
      </c>
      <c r="BK142" s="170">
        <v>5</v>
      </c>
      <c r="BL142" s="176" t="str">
        <f t="shared" si="156"/>
        <v>5 - 7</v>
      </c>
      <c r="BM142" s="159" t="s">
        <v>87</v>
      </c>
      <c r="BN142" s="160" t="s">
        <v>95</v>
      </c>
      <c r="BO142" s="161">
        <v>5</v>
      </c>
      <c r="BP142" s="384">
        <v>6</v>
      </c>
      <c r="BQ142" s="386" t="e">
        <f>B129</f>
        <v>#REF!</v>
      </c>
      <c r="BR142" s="370" t="s">
        <v>121</v>
      </c>
      <c r="BS142" s="371"/>
      <c r="BT142" s="372"/>
      <c r="BU142" s="201" t="e">
        <f>IF(BQ142=0,0,VLOOKUP(BQ142,[1]Список!$A:P,7,FALSE))</f>
        <v>#REF!</v>
      </c>
      <c r="BV142" s="373" t="e">
        <f>IF(BQ142=0,0,VLOOKUP(BQ142,[1]Список!$A:$P,6,FALSE))</f>
        <v>#REF!</v>
      </c>
      <c r="BW142" s="208"/>
      <c r="BX142" s="203">
        <f>IF(AG129&lt;AH129,AT129,IF(AH129&lt;AG129,AT129," "))</f>
        <v>1</v>
      </c>
      <c r="BY142" s="204"/>
      <c r="BZ142" s="205"/>
      <c r="CA142" s="203">
        <f>IF(AG124&lt;AH124,AT124,IF(AH124&lt;AG124,AT124," "))</f>
        <v>1</v>
      </c>
      <c r="CB142" s="206"/>
      <c r="CC142" s="204"/>
      <c r="CD142" s="203">
        <f>IF(AG139&lt;AH139,AT139,IF(AH139&lt;AG139,AT139," "))</f>
        <v>2</v>
      </c>
      <c r="CE142" s="204"/>
      <c r="CF142" s="205"/>
      <c r="CG142" s="203">
        <f>IF(AG134&lt;AH134,AT134,IF(AH134&lt;AG134,AT134," "))</f>
        <v>1</v>
      </c>
      <c r="CH142" s="206"/>
      <c r="CI142" s="204"/>
      <c r="CJ142" s="203">
        <f>IF(AG146&lt;AH146,AT146,IF(AH146&lt;AG146,AT146," "))</f>
        <v>1</v>
      </c>
      <c r="CK142" s="204"/>
      <c r="CL142" s="375"/>
      <c r="CM142" s="376"/>
      <c r="CN142" s="377"/>
      <c r="CO142" s="204"/>
      <c r="CP142" s="203">
        <f>IF(AG150&lt;AH150,AI150,IF(AH150&lt;AG150,AI150," "))</f>
        <v>1</v>
      </c>
      <c r="CQ142" s="204"/>
      <c r="CR142" s="205"/>
      <c r="CS142" s="203">
        <f>IF(AG143&lt;AH143,AI143,IF(AH143&lt;AG143,AI143," "))</f>
        <v>1</v>
      </c>
      <c r="CT142" s="206"/>
      <c r="CU142" s="209"/>
      <c r="CV142" s="351">
        <f>BE134</f>
        <v>8</v>
      </c>
      <c r="CW142" s="236"/>
      <c r="CX142" s="355">
        <f>IF(BF135="",BF134,BF135)</f>
        <v>7</v>
      </c>
    </row>
    <row r="143" spans="1:102" ht="11.1" customHeight="1" x14ac:dyDescent="0.2">
      <c r="A143" s="139">
        <v>20</v>
      </c>
      <c r="C143" s="141">
        <v>6</v>
      </c>
      <c r="D143" s="141">
        <v>8</v>
      </c>
      <c r="E143" s="142">
        <v>7</v>
      </c>
      <c r="F143" s="143">
        <v>11</v>
      </c>
      <c r="G143" s="144">
        <v>4</v>
      </c>
      <c r="H143" s="145">
        <v>11</v>
      </c>
      <c r="I143" s="142">
        <v>2</v>
      </c>
      <c r="J143" s="143">
        <v>11</v>
      </c>
      <c r="K143" s="144"/>
      <c r="L143" s="145"/>
      <c r="M143" s="142"/>
      <c r="N143" s="143"/>
      <c r="O143" s="144"/>
      <c r="P143" s="145"/>
      <c r="Q143" s="142"/>
      <c r="R143" s="143"/>
      <c r="S143" s="146">
        <f t="shared" si="157"/>
        <v>0</v>
      </c>
      <c r="T143" s="146">
        <f t="shared" si="158"/>
        <v>1</v>
      </c>
      <c r="U143" s="146">
        <f t="shared" si="159"/>
        <v>0</v>
      </c>
      <c r="V143" s="146">
        <f t="shared" si="160"/>
        <v>1</v>
      </c>
      <c r="W143" s="146">
        <f t="shared" si="161"/>
        <v>0</v>
      </c>
      <c r="X143" s="146">
        <f t="shared" si="162"/>
        <v>1</v>
      </c>
      <c r="Y143" s="146">
        <f t="shared" si="163"/>
        <v>0</v>
      </c>
      <c r="Z143" s="146">
        <f t="shared" si="164"/>
        <v>0</v>
      </c>
      <c r="AA143" s="146">
        <f t="shared" si="165"/>
        <v>0</v>
      </c>
      <c r="AB143" s="146">
        <f t="shared" si="166"/>
        <v>0</v>
      </c>
      <c r="AC143" s="146">
        <f t="shared" si="167"/>
        <v>0</v>
      </c>
      <c r="AD143" s="146">
        <f t="shared" si="168"/>
        <v>0</v>
      </c>
      <c r="AE143" s="146">
        <f t="shared" si="169"/>
        <v>0</v>
      </c>
      <c r="AF143" s="146">
        <f t="shared" si="170"/>
        <v>0</v>
      </c>
      <c r="AG143" s="147">
        <f t="shared" si="171"/>
        <v>0</v>
      </c>
      <c r="AH143" s="147">
        <f t="shared" si="171"/>
        <v>3</v>
      </c>
      <c r="AI143" s="148">
        <f t="shared" si="172"/>
        <v>1</v>
      </c>
      <c r="AJ143" s="148">
        <f t="shared" si="173"/>
        <v>2</v>
      </c>
      <c r="AK143" s="149">
        <f t="shared" si="174"/>
        <v>-7</v>
      </c>
      <c r="AL143" s="149">
        <f t="shared" si="175"/>
        <v>-4</v>
      </c>
      <c r="AM143" s="149">
        <f t="shared" si="176"/>
        <v>-2</v>
      </c>
      <c r="AN143" s="149" t="str">
        <f t="shared" si="177"/>
        <v/>
      </c>
      <c r="AO143" s="149" t="str">
        <f t="shared" si="178"/>
        <v/>
      </c>
      <c r="AP143" s="149" t="str">
        <f t="shared" si="179"/>
        <v/>
      </c>
      <c r="AQ143" s="149" t="str">
        <f t="shared" si="180"/>
        <v/>
      </c>
      <c r="AR143" s="150" t="str">
        <f t="shared" si="181"/>
        <v>0 - 3</v>
      </c>
      <c r="AS143" s="151" t="str">
        <f t="shared" si="182"/>
        <v>-7,-4,-2</v>
      </c>
      <c r="AT143" s="152">
        <f t="shared" si="183"/>
        <v>2</v>
      </c>
      <c r="AU143" s="152">
        <f t="shared" si="184"/>
        <v>1</v>
      </c>
      <c r="AV143" s="149">
        <f t="shared" si="185"/>
        <v>7</v>
      </c>
      <c r="AW143" s="149">
        <f t="shared" si="186"/>
        <v>4</v>
      </c>
      <c r="AX143" s="149">
        <f t="shared" si="187"/>
        <v>2</v>
      </c>
      <c r="AY143" s="149" t="str">
        <f t="shared" si="188"/>
        <v/>
      </c>
      <c r="AZ143" s="149" t="str">
        <f t="shared" si="189"/>
        <v/>
      </c>
      <c r="BA143" s="149" t="str">
        <f t="shared" si="190"/>
        <v/>
      </c>
      <c r="BB143" s="149" t="str">
        <f t="shared" si="191"/>
        <v/>
      </c>
      <c r="BC143" s="150" t="str">
        <f t="shared" si="192"/>
        <v>3 - 0</v>
      </c>
      <c r="BD143" s="151" t="str">
        <f t="shared" si="193"/>
        <v>7,4,2</v>
      </c>
      <c r="BG143" s="154" t="e">
        <f>SUMIF(A124:A131,C143,B124:B131)</f>
        <v>#REF!</v>
      </c>
      <c r="BH143" s="155" t="e">
        <f>SUMIF(A124:A131,D143,B124:B131)</f>
        <v>#REF!</v>
      </c>
      <c r="BI143" s="132" t="e">
        <f>1+#REF!</f>
        <v>#REF!</v>
      </c>
      <c r="BJ143" s="156" t="e">
        <f t="shared" si="194"/>
        <v>#REF!</v>
      </c>
      <c r="BK143" s="170">
        <v>5</v>
      </c>
      <c r="BL143" s="176" t="str">
        <f t="shared" si="156"/>
        <v>6 - 8</v>
      </c>
      <c r="BM143" s="159" t="s">
        <v>87</v>
      </c>
      <c r="BN143" s="160" t="s">
        <v>95</v>
      </c>
      <c r="BO143" s="161">
        <v>8</v>
      </c>
      <c r="BP143" s="385"/>
      <c r="BQ143" s="387"/>
      <c r="BR143" s="357" t="s">
        <v>182</v>
      </c>
      <c r="BS143" s="358"/>
      <c r="BT143" s="359"/>
      <c r="BU143" s="180" t="e">
        <f>IF(BQ142=0,0,VLOOKUP(BQ142,[1]Список!$A:P,8,FALSE))</f>
        <v>#REF!</v>
      </c>
      <c r="BV143" s="374"/>
      <c r="BW143" s="383" t="str">
        <f>IF(AI129&gt;AJ129,BC129,IF(AJ129&gt;AI129,BD129," "))</f>
        <v>0 - 3</v>
      </c>
      <c r="BX143" s="360"/>
      <c r="BY143" s="360"/>
      <c r="BZ143" s="361" t="str">
        <f>IF(AI124&gt;AJ124,BC124,IF(AJ124&gt;AI124,BD124," "))</f>
        <v>0 - 3</v>
      </c>
      <c r="CA143" s="360"/>
      <c r="CB143" s="362"/>
      <c r="CC143" s="360" t="str">
        <f>IF(AI139&gt;AJ139,BC139,IF(AJ139&gt;AI139,BD139," "))</f>
        <v>9,9,3</v>
      </c>
      <c r="CD143" s="360"/>
      <c r="CE143" s="360"/>
      <c r="CF143" s="361" t="str">
        <f>IF(AI134&gt;AJ134,BC134,IF(AJ134&gt;AI134,BD134," "))</f>
        <v>0 - 3</v>
      </c>
      <c r="CG143" s="360"/>
      <c r="CH143" s="362"/>
      <c r="CI143" s="360" t="str">
        <f>IF(AI146&gt;AJ146,BC146,IF(AJ146&gt;AI146,BD146," "))</f>
        <v>0 - 3</v>
      </c>
      <c r="CJ143" s="360"/>
      <c r="CK143" s="360"/>
      <c r="CL143" s="378"/>
      <c r="CM143" s="379"/>
      <c r="CN143" s="380"/>
      <c r="CO143" s="360" t="str">
        <f>IF(AI150&lt;AJ150,AR150,IF(AJ150&lt;AI150,AS150," "))</f>
        <v>1 - 3</v>
      </c>
      <c r="CP143" s="360"/>
      <c r="CQ143" s="360"/>
      <c r="CR143" s="361" t="str">
        <f>IF(AI143&lt;AJ143,AR143,IF(AJ143&lt;AI143,AS143," "))</f>
        <v>0 - 3</v>
      </c>
      <c r="CS143" s="360"/>
      <c r="CT143" s="362"/>
      <c r="CU143" s="195"/>
      <c r="CV143" s="352"/>
      <c r="CW143" s="237"/>
      <c r="CX143" s="356"/>
    </row>
    <row r="144" spans="1:102" ht="11.1" customHeight="1" x14ac:dyDescent="0.2">
      <c r="A144" s="139">
        <v>21</v>
      </c>
      <c r="C144" s="141">
        <v>1</v>
      </c>
      <c r="D144" s="141">
        <v>2</v>
      </c>
      <c r="E144" s="142">
        <v>11</v>
      </c>
      <c r="F144" s="143">
        <v>7</v>
      </c>
      <c r="G144" s="144">
        <v>15</v>
      </c>
      <c r="H144" s="145">
        <v>13</v>
      </c>
      <c r="I144" s="142">
        <v>10</v>
      </c>
      <c r="J144" s="143">
        <v>12</v>
      </c>
      <c r="K144" s="144">
        <v>9</v>
      </c>
      <c r="L144" s="145">
        <v>11</v>
      </c>
      <c r="M144" s="142">
        <v>7</v>
      </c>
      <c r="N144" s="143">
        <v>11</v>
      </c>
      <c r="O144" s="144"/>
      <c r="P144" s="145"/>
      <c r="Q144" s="142"/>
      <c r="R144" s="143"/>
      <c r="S144" s="146">
        <f t="shared" si="157"/>
        <v>1</v>
      </c>
      <c r="T144" s="146">
        <f t="shared" si="158"/>
        <v>0</v>
      </c>
      <c r="U144" s="146">
        <f t="shared" si="159"/>
        <v>1</v>
      </c>
      <c r="V144" s="146">
        <f t="shared" si="160"/>
        <v>0</v>
      </c>
      <c r="W144" s="146">
        <f t="shared" si="161"/>
        <v>0</v>
      </c>
      <c r="X144" s="146">
        <f t="shared" si="162"/>
        <v>1</v>
      </c>
      <c r="Y144" s="146">
        <f t="shared" si="163"/>
        <v>0</v>
      </c>
      <c r="Z144" s="146">
        <f t="shared" si="164"/>
        <v>1</v>
      </c>
      <c r="AA144" s="146">
        <f t="shared" si="165"/>
        <v>0</v>
      </c>
      <c r="AB144" s="146">
        <f t="shared" si="166"/>
        <v>1</v>
      </c>
      <c r="AC144" s="146">
        <f t="shared" si="167"/>
        <v>0</v>
      </c>
      <c r="AD144" s="146">
        <f t="shared" si="168"/>
        <v>0</v>
      </c>
      <c r="AE144" s="146">
        <f t="shared" si="169"/>
        <v>0</v>
      </c>
      <c r="AF144" s="146">
        <f t="shared" si="170"/>
        <v>0</v>
      </c>
      <c r="AG144" s="147">
        <f t="shared" si="171"/>
        <v>2</v>
      </c>
      <c r="AH144" s="147">
        <f t="shared" si="171"/>
        <v>3</v>
      </c>
      <c r="AI144" s="148">
        <f t="shared" si="172"/>
        <v>1</v>
      </c>
      <c r="AJ144" s="148">
        <f t="shared" si="173"/>
        <v>2</v>
      </c>
      <c r="AK144" s="149">
        <f t="shared" si="174"/>
        <v>7</v>
      </c>
      <c r="AL144" s="149">
        <f t="shared" si="175"/>
        <v>13</v>
      </c>
      <c r="AM144" s="149">
        <f t="shared" si="176"/>
        <v>-10</v>
      </c>
      <c r="AN144" s="149">
        <f t="shared" si="177"/>
        <v>-9</v>
      </c>
      <c r="AO144" s="149">
        <f t="shared" si="178"/>
        <v>-7</v>
      </c>
      <c r="AP144" s="149" t="str">
        <f t="shared" si="179"/>
        <v/>
      </c>
      <c r="AQ144" s="149" t="str">
        <f t="shared" si="180"/>
        <v/>
      </c>
      <c r="AR144" s="150" t="str">
        <f t="shared" si="181"/>
        <v>2 - 3</v>
      </c>
      <c r="AS144" s="151" t="str">
        <f t="shared" si="182"/>
        <v>7,13,-10,-9,-7</v>
      </c>
      <c r="AT144" s="152">
        <f t="shared" si="183"/>
        <v>2</v>
      </c>
      <c r="AU144" s="152">
        <f t="shared" si="184"/>
        <v>1</v>
      </c>
      <c r="AV144" s="149">
        <f t="shared" si="185"/>
        <v>-7</v>
      </c>
      <c r="AW144" s="149">
        <f t="shared" si="186"/>
        <v>-13</v>
      </c>
      <c r="AX144" s="149">
        <f t="shared" si="187"/>
        <v>10</v>
      </c>
      <c r="AY144" s="149">
        <f t="shared" si="188"/>
        <v>9</v>
      </c>
      <c r="AZ144" s="149">
        <f t="shared" si="189"/>
        <v>7</v>
      </c>
      <c r="BA144" s="149" t="str">
        <f t="shared" si="190"/>
        <v/>
      </c>
      <c r="BB144" s="149" t="str">
        <f t="shared" si="191"/>
        <v/>
      </c>
      <c r="BC144" s="150" t="str">
        <f t="shared" si="192"/>
        <v>3 - 2</v>
      </c>
      <c r="BD144" s="151" t="str">
        <f t="shared" si="193"/>
        <v>-7,-13,10,9,7</v>
      </c>
      <c r="BG144" s="154" t="e">
        <f>SUMIF(A124:A131,C144,B124:B131)</f>
        <v>#REF!</v>
      </c>
      <c r="BH144" s="155" t="e">
        <f>SUMIF(A124:A131,D144,B124:B131)</f>
        <v>#REF!</v>
      </c>
      <c r="BI144" s="132" t="e">
        <f>1+#REF!</f>
        <v>#REF!</v>
      </c>
      <c r="BJ144" s="156" t="e">
        <f t="shared" si="194"/>
        <v>#REF!</v>
      </c>
      <c r="BK144" s="170">
        <v>6</v>
      </c>
      <c r="BL144" s="175" t="str">
        <f t="shared" si="156"/>
        <v>1 - 2</v>
      </c>
      <c r="BM144" s="177" t="s">
        <v>90</v>
      </c>
      <c r="BN144" s="166" t="s">
        <v>96</v>
      </c>
      <c r="BO144" s="167">
        <v>2</v>
      </c>
      <c r="BP144" s="320">
        <v>7</v>
      </c>
      <c r="BQ144" s="322" t="e">
        <f>B130</f>
        <v>#REF!</v>
      </c>
      <c r="BR144" s="324" t="s">
        <v>168</v>
      </c>
      <c r="BS144" s="325"/>
      <c r="BT144" s="326"/>
      <c r="BU144" s="197" t="e">
        <f>IF(BQ144=0,0,VLOOKUP(BQ144,[1]Список!$A:P,7,FALSE))</f>
        <v>#REF!</v>
      </c>
      <c r="BV144" s="327" t="e">
        <f>IF(BQ144=0,0,VLOOKUP(BQ144,[1]Список!$A:$P,6,FALSE))</f>
        <v>#REF!</v>
      </c>
      <c r="BW144" s="178"/>
      <c r="BX144" s="173">
        <f>IF(AG126&lt;AH126,AT126,IF(AH126&lt;AG126,AT126," "))</f>
        <v>1</v>
      </c>
      <c r="BY144" s="179"/>
      <c r="BZ144" s="191"/>
      <c r="CA144" s="173">
        <f>IF(AG138&lt;AH138,AT138,IF(AH138&lt;AG138,AT138," "))</f>
        <v>1</v>
      </c>
      <c r="CB144" s="192"/>
      <c r="CC144" s="179"/>
      <c r="CD144" s="173">
        <f>IF(AG135&lt;AH135,AT135,IF(AH135&lt;AG135,AT135," "))</f>
        <v>2</v>
      </c>
      <c r="CE144" s="179"/>
      <c r="CF144" s="191"/>
      <c r="CG144" s="173">
        <f>IF(AG131&lt;AH131,AT131,IF(AH131&lt;AG131,AT131," "))</f>
        <v>1</v>
      </c>
      <c r="CH144" s="192"/>
      <c r="CI144" s="179"/>
      <c r="CJ144" s="173">
        <f>IF(AG142&lt;AH142,AT142,IF(AH142&lt;AG142,AT142," "))</f>
        <v>1</v>
      </c>
      <c r="CK144" s="179"/>
      <c r="CL144" s="191"/>
      <c r="CM144" s="173">
        <f>IF(AG150&lt;AH150,AT150,IF(AH150&lt;AG150,AT150," "))</f>
        <v>2</v>
      </c>
      <c r="CN144" s="192"/>
      <c r="CO144" s="329"/>
      <c r="CP144" s="329"/>
      <c r="CQ144" s="329"/>
      <c r="CR144" s="191"/>
      <c r="CS144" s="173">
        <f>IF(AG147&lt;AH147,AI147,IF(AH147&lt;AG147,AI147," "))</f>
        <v>1</v>
      </c>
      <c r="CT144" s="192"/>
      <c r="CU144" s="194"/>
      <c r="CV144" s="330">
        <f>BE136</f>
        <v>9</v>
      </c>
      <c r="CW144" s="196"/>
      <c r="CX144" s="332">
        <f>IF(BF137="",BF136,BF137)</f>
        <v>6</v>
      </c>
    </row>
    <row r="145" spans="1:102" ht="11.1" customHeight="1" x14ac:dyDescent="0.2">
      <c r="A145" s="139">
        <v>22</v>
      </c>
      <c r="C145" s="141">
        <v>3</v>
      </c>
      <c r="D145" s="141">
        <v>4</v>
      </c>
      <c r="E145" s="142">
        <v>6</v>
      </c>
      <c r="F145" s="143">
        <v>11</v>
      </c>
      <c r="G145" s="144">
        <v>11</v>
      </c>
      <c r="H145" s="145">
        <v>9</v>
      </c>
      <c r="I145" s="142">
        <v>14</v>
      </c>
      <c r="J145" s="143">
        <v>16</v>
      </c>
      <c r="K145" s="144">
        <v>11</v>
      </c>
      <c r="L145" s="145">
        <v>13</v>
      </c>
      <c r="M145" s="142"/>
      <c r="N145" s="143"/>
      <c r="O145" s="144"/>
      <c r="P145" s="145"/>
      <c r="Q145" s="142"/>
      <c r="R145" s="143"/>
      <c r="S145" s="146">
        <f t="shared" si="157"/>
        <v>0</v>
      </c>
      <c r="T145" s="146">
        <f t="shared" si="158"/>
        <v>1</v>
      </c>
      <c r="U145" s="146">
        <f t="shared" si="159"/>
        <v>1</v>
      </c>
      <c r="V145" s="146">
        <f t="shared" si="160"/>
        <v>0</v>
      </c>
      <c r="W145" s="146">
        <f t="shared" si="161"/>
        <v>0</v>
      </c>
      <c r="X145" s="146">
        <f t="shared" si="162"/>
        <v>1</v>
      </c>
      <c r="Y145" s="146">
        <f t="shared" si="163"/>
        <v>0</v>
      </c>
      <c r="Z145" s="146">
        <f t="shared" si="164"/>
        <v>1</v>
      </c>
      <c r="AA145" s="146">
        <f t="shared" si="165"/>
        <v>0</v>
      </c>
      <c r="AB145" s="146">
        <f t="shared" si="166"/>
        <v>0</v>
      </c>
      <c r="AC145" s="146">
        <f t="shared" si="167"/>
        <v>0</v>
      </c>
      <c r="AD145" s="146">
        <f t="shared" si="168"/>
        <v>0</v>
      </c>
      <c r="AE145" s="146">
        <f t="shared" si="169"/>
        <v>0</v>
      </c>
      <c r="AF145" s="146">
        <f t="shared" si="170"/>
        <v>0</v>
      </c>
      <c r="AG145" s="147">
        <f t="shared" si="171"/>
        <v>1</v>
      </c>
      <c r="AH145" s="147">
        <f t="shared" si="171"/>
        <v>3</v>
      </c>
      <c r="AI145" s="148">
        <f t="shared" si="172"/>
        <v>1</v>
      </c>
      <c r="AJ145" s="148">
        <f t="shared" si="173"/>
        <v>2</v>
      </c>
      <c r="AK145" s="149">
        <f t="shared" si="174"/>
        <v>-6</v>
      </c>
      <c r="AL145" s="149">
        <f t="shared" si="175"/>
        <v>9</v>
      </c>
      <c r="AM145" s="149">
        <f t="shared" si="176"/>
        <v>-14</v>
      </c>
      <c r="AN145" s="149">
        <f t="shared" si="177"/>
        <v>-11</v>
      </c>
      <c r="AO145" s="149" t="str">
        <f t="shared" si="178"/>
        <v/>
      </c>
      <c r="AP145" s="149" t="str">
        <f t="shared" si="179"/>
        <v/>
      </c>
      <c r="AQ145" s="149" t="str">
        <f t="shared" si="180"/>
        <v/>
      </c>
      <c r="AR145" s="150" t="str">
        <f t="shared" si="181"/>
        <v>1 - 3</v>
      </c>
      <c r="AS145" s="151" t="str">
        <f t="shared" si="182"/>
        <v>-6,9,-14,-11</v>
      </c>
      <c r="AT145" s="152">
        <f t="shared" si="183"/>
        <v>2</v>
      </c>
      <c r="AU145" s="152">
        <f t="shared" si="184"/>
        <v>1</v>
      </c>
      <c r="AV145" s="149">
        <f t="shared" si="185"/>
        <v>6</v>
      </c>
      <c r="AW145" s="149">
        <f t="shared" si="186"/>
        <v>-9</v>
      </c>
      <c r="AX145" s="149">
        <f t="shared" si="187"/>
        <v>14</v>
      </c>
      <c r="AY145" s="149">
        <f t="shared" si="188"/>
        <v>11</v>
      </c>
      <c r="AZ145" s="149" t="str">
        <f t="shared" si="189"/>
        <v/>
      </c>
      <c r="BA145" s="149" t="str">
        <f t="shared" si="190"/>
        <v/>
      </c>
      <c r="BB145" s="149" t="str">
        <f t="shared" si="191"/>
        <v/>
      </c>
      <c r="BC145" s="150" t="str">
        <f t="shared" si="192"/>
        <v>3 - 1</v>
      </c>
      <c r="BD145" s="151" t="str">
        <f t="shared" si="193"/>
        <v>6,-9,14,11</v>
      </c>
      <c r="BG145" s="154" t="e">
        <f>SUMIF(A124:A131,C145,B124:B131)</f>
        <v>#REF!</v>
      </c>
      <c r="BH145" s="155" t="e">
        <f>SUMIF(A124:A131,D145,B124:B131)</f>
        <v>#REF!</v>
      </c>
      <c r="BI145" s="132" t="e">
        <f>1+#REF!</f>
        <v>#REF!</v>
      </c>
      <c r="BJ145" s="156" t="e">
        <f t="shared" si="194"/>
        <v>#REF!</v>
      </c>
      <c r="BK145" s="170">
        <v>6</v>
      </c>
      <c r="BL145" s="175" t="str">
        <f t="shared" si="156"/>
        <v>3 - 4</v>
      </c>
      <c r="BM145" s="177" t="s">
        <v>90</v>
      </c>
      <c r="BN145" s="166" t="s">
        <v>96</v>
      </c>
      <c r="BO145" s="167">
        <v>3</v>
      </c>
      <c r="BP145" s="321"/>
      <c r="BQ145" s="323"/>
      <c r="BR145" s="324" t="s">
        <v>183</v>
      </c>
      <c r="BS145" s="325"/>
      <c r="BT145" s="326"/>
      <c r="BU145" s="197" t="e">
        <f>IF(BQ144=0,0,VLOOKUP(BQ144,[1]Список!$A:P,8,FALSE))</f>
        <v>#REF!</v>
      </c>
      <c r="BV145" s="327"/>
      <c r="BW145" s="388" t="str">
        <f>IF(AI126&gt;AJ126,BC126,IF(AJ126&gt;AI126,BD126," "))</f>
        <v>0 - 3</v>
      </c>
      <c r="BX145" s="363"/>
      <c r="BY145" s="363"/>
      <c r="BZ145" s="364" t="str">
        <f>IF(AI138&gt;AJ138,BC138,IF(AJ138&gt;AI138,BD138," "))</f>
        <v>2 - 3</v>
      </c>
      <c r="CA145" s="363"/>
      <c r="CB145" s="365"/>
      <c r="CC145" s="363" t="str">
        <f>IF(AI135&gt;AJ135,BC135,IF(AJ135&gt;AI135,BD135," "))</f>
        <v>-6,10,9,7</v>
      </c>
      <c r="CD145" s="363"/>
      <c r="CE145" s="363"/>
      <c r="CF145" s="364" t="str">
        <f>IF(AI131&gt;AJ131,BC131,IF(AJ131&gt;AI131,BD131," "))</f>
        <v>0 - 3</v>
      </c>
      <c r="CG145" s="363"/>
      <c r="CH145" s="365"/>
      <c r="CI145" s="363" t="str">
        <f>IF(AI142&gt;AJ142,BC142,IF(AJ142&gt;AI142,BD142," "))</f>
        <v>0 - 3</v>
      </c>
      <c r="CJ145" s="363"/>
      <c r="CK145" s="363"/>
      <c r="CL145" s="364" t="str">
        <f>IF(AI150&gt;AJ150,BC150,IF(AJ150&gt;AI150,BD150," "))</f>
        <v>10,7,-8,6</v>
      </c>
      <c r="CM145" s="363"/>
      <c r="CN145" s="365"/>
      <c r="CO145" s="329"/>
      <c r="CP145" s="329"/>
      <c r="CQ145" s="329"/>
      <c r="CR145" s="364" t="str">
        <f>IF(AI147&lt;AJ147,AR147,IF(AJ147&lt;AI147,AS147," "))</f>
        <v>0 - 3</v>
      </c>
      <c r="CS145" s="363"/>
      <c r="CT145" s="365"/>
      <c r="CU145" s="194"/>
      <c r="CV145" s="330"/>
      <c r="CW145" s="196"/>
      <c r="CX145" s="332"/>
    </row>
    <row r="146" spans="1:102" ht="11.1" customHeight="1" x14ac:dyDescent="0.2">
      <c r="A146" s="139">
        <v>23</v>
      </c>
      <c r="C146" s="141">
        <v>5</v>
      </c>
      <c r="D146" s="141">
        <v>6</v>
      </c>
      <c r="E146" s="142">
        <v>11</v>
      </c>
      <c r="F146" s="143">
        <v>9</v>
      </c>
      <c r="G146" s="144">
        <v>13</v>
      </c>
      <c r="H146" s="145">
        <v>11</v>
      </c>
      <c r="I146" s="142">
        <v>11</v>
      </c>
      <c r="J146" s="143">
        <v>9</v>
      </c>
      <c r="K146" s="144"/>
      <c r="L146" s="145"/>
      <c r="M146" s="142"/>
      <c r="N146" s="143"/>
      <c r="O146" s="144"/>
      <c r="P146" s="145"/>
      <c r="Q146" s="142"/>
      <c r="R146" s="143"/>
      <c r="S146" s="146">
        <f t="shared" si="157"/>
        <v>1</v>
      </c>
      <c r="T146" s="146">
        <f t="shared" si="158"/>
        <v>0</v>
      </c>
      <c r="U146" s="146">
        <f t="shared" si="159"/>
        <v>1</v>
      </c>
      <c r="V146" s="146">
        <f t="shared" si="160"/>
        <v>0</v>
      </c>
      <c r="W146" s="146">
        <f t="shared" si="161"/>
        <v>1</v>
      </c>
      <c r="X146" s="146">
        <f t="shared" si="162"/>
        <v>0</v>
      </c>
      <c r="Y146" s="146">
        <f t="shared" si="163"/>
        <v>0</v>
      </c>
      <c r="Z146" s="146">
        <f t="shared" si="164"/>
        <v>0</v>
      </c>
      <c r="AA146" s="146">
        <f t="shared" si="165"/>
        <v>0</v>
      </c>
      <c r="AB146" s="146">
        <f t="shared" si="166"/>
        <v>0</v>
      </c>
      <c r="AC146" s="146">
        <f t="shared" si="167"/>
        <v>0</v>
      </c>
      <c r="AD146" s="146">
        <f t="shared" si="168"/>
        <v>0</v>
      </c>
      <c r="AE146" s="146">
        <f t="shared" si="169"/>
        <v>0</v>
      </c>
      <c r="AF146" s="146">
        <f t="shared" si="170"/>
        <v>0</v>
      </c>
      <c r="AG146" s="147">
        <f t="shared" si="171"/>
        <v>3</v>
      </c>
      <c r="AH146" s="147">
        <f t="shared" si="171"/>
        <v>0</v>
      </c>
      <c r="AI146" s="148">
        <f t="shared" si="172"/>
        <v>2</v>
      </c>
      <c r="AJ146" s="148">
        <f t="shared" si="173"/>
        <v>1</v>
      </c>
      <c r="AK146" s="149">
        <f t="shared" si="174"/>
        <v>9</v>
      </c>
      <c r="AL146" s="149">
        <f t="shared" si="175"/>
        <v>11</v>
      </c>
      <c r="AM146" s="149">
        <f t="shared" si="176"/>
        <v>9</v>
      </c>
      <c r="AN146" s="149" t="str">
        <f t="shared" si="177"/>
        <v/>
      </c>
      <c r="AO146" s="149" t="str">
        <f t="shared" si="178"/>
        <v/>
      </c>
      <c r="AP146" s="149" t="str">
        <f t="shared" si="179"/>
        <v/>
      </c>
      <c r="AQ146" s="149" t="str">
        <f t="shared" si="180"/>
        <v/>
      </c>
      <c r="AR146" s="150" t="str">
        <f t="shared" si="181"/>
        <v>3 - 0</v>
      </c>
      <c r="AS146" s="151" t="str">
        <f t="shared" si="182"/>
        <v>9,11,9</v>
      </c>
      <c r="AT146" s="152">
        <f t="shared" si="183"/>
        <v>1</v>
      </c>
      <c r="AU146" s="152">
        <f t="shared" si="184"/>
        <v>2</v>
      </c>
      <c r="AV146" s="149">
        <f t="shared" si="185"/>
        <v>-9</v>
      </c>
      <c r="AW146" s="149">
        <f t="shared" si="186"/>
        <v>-11</v>
      </c>
      <c r="AX146" s="149">
        <f t="shared" si="187"/>
        <v>-9</v>
      </c>
      <c r="AY146" s="149" t="str">
        <f t="shared" si="188"/>
        <v/>
      </c>
      <c r="AZ146" s="149" t="str">
        <f t="shared" si="189"/>
        <v/>
      </c>
      <c r="BA146" s="149" t="str">
        <f t="shared" si="190"/>
        <v/>
      </c>
      <c r="BB146" s="149" t="str">
        <f t="shared" si="191"/>
        <v/>
      </c>
      <c r="BC146" s="150" t="str">
        <f t="shared" si="192"/>
        <v>0 - 3</v>
      </c>
      <c r="BD146" s="151" t="str">
        <f t="shared" si="193"/>
        <v>-9,-11,-9</v>
      </c>
      <c r="BG146" s="154" t="e">
        <f>SUMIF(A124:A131,C146,B124:B131)</f>
        <v>#REF!</v>
      </c>
      <c r="BH146" s="155" t="e">
        <f>SUMIF(A124:A131,D146,B124:B131)</f>
        <v>#REF!</v>
      </c>
      <c r="BI146" s="132" t="e">
        <f>1+#REF!</f>
        <v>#REF!</v>
      </c>
      <c r="BJ146" s="156" t="e">
        <f t="shared" si="194"/>
        <v>#REF!</v>
      </c>
      <c r="BK146" s="170">
        <v>6</v>
      </c>
      <c r="BL146" s="175" t="str">
        <f t="shared" si="156"/>
        <v>5 - 6</v>
      </c>
      <c r="BM146" s="177" t="s">
        <v>90</v>
      </c>
      <c r="BN146" s="166" t="s">
        <v>96</v>
      </c>
      <c r="BO146" s="167">
        <v>1</v>
      </c>
      <c r="BP146" s="384">
        <v>8</v>
      </c>
      <c r="BQ146" s="386" t="e">
        <f>B131</f>
        <v>#REF!</v>
      </c>
      <c r="BR146" s="370" t="s">
        <v>122</v>
      </c>
      <c r="BS146" s="371"/>
      <c r="BT146" s="372"/>
      <c r="BU146" s="201" t="e">
        <f>IF(BQ146=0,0,VLOOKUP(BQ146,[1]Список!$A:P,7,FALSE))</f>
        <v>#REF!</v>
      </c>
      <c r="BV146" s="373" t="e">
        <f>IF(BQ146=0,0,VLOOKUP(BQ146,[1]Список!$A:$P,6,FALSE))</f>
        <v>#REF!</v>
      </c>
      <c r="BW146" s="208"/>
      <c r="BX146" s="203">
        <f>IF(AG136&lt;AH136,AT136,IF(AH136&lt;AG136,AT136," "))</f>
        <v>1</v>
      </c>
      <c r="BY146" s="204"/>
      <c r="BZ146" s="205"/>
      <c r="CA146" s="203">
        <f>IF(AG133&lt;AH133,AT133,IF(AH133&lt;AG133,AT133," "))</f>
        <v>1</v>
      </c>
      <c r="CB146" s="206"/>
      <c r="CC146" s="204"/>
      <c r="CD146" s="203">
        <f>IF(AG130&lt;AH130,AT130,IF(AH130&lt;AG130,AT130," "))</f>
        <v>2</v>
      </c>
      <c r="CE146" s="204"/>
      <c r="CF146" s="205"/>
      <c r="CG146" s="203">
        <f>IF(AG127&lt;AH127,AT127,IF(AH127&lt;AG127,AT127," "))</f>
        <v>1</v>
      </c>
      <c r="CH146" s="206"/>
      <c r="CI146" s="204"/>
      <c r="CJ146" s="203">
        <f>IF(AG151&lt;AH151,AT151,IF(AH151&lt;AG151,AT151," "))</f>
        <v>1</v>
      </c>
      <c r="CK146" s="204"/>
      <c r="CL146" s="205"/>
      <c r="CM146" s="203">
        <f>IF(AG143&lt;AH143,AT143,IF(AH143&lt;AG143,AT143," "))</f>
        <v>2</v>
      </c>
      <c r="CN146" s="206"/>
      <c r="CO146" s="204"/>
      <c r="CP146" s="203">
        <f>IF(AG147&lt;AH147,AT147,IF(AH147&lt;AG147,AT147," "))</f>
        <v>2</v>
      </c>
      <c r="CQ146" s="204"/>
      <c r="CR146" s="375"/>
      <c r="CS146" s="376"/>
      <c r="CT146" s="377"/>
      <c r="CU146" s="209"/>
      <c r="CV146" s="351">
        <f>BE138</f>
        <v>10</v>
      </c>
      <c r="CW146" s="236"/>
      <c r="CX146" s="355">
        <f>IF(BF139="",BF138,BF139)</f>
        <v>5</v>
      </c>
    </row>
    <row r="147" spans="1:102" ht="11.1" customHeight="1" x14ac:dyDescent="0.2">
      <c r="A147" s="139">
        <v>24</v>
      </c>
      <c r="C147" s="141">
        <v>7</v>
      </c>
      <c r="D147" s="141">
        <v>8</v>
      </c>
      <c r="E147" s="142">
        <v>7</v>
      </c>
      <c r="F147" s="143">
        <v>11</v>
      </c>
      <c r="G147" s="144">
        <v>9</v>
      </c>
      <c r="H147" s="145">
        <v>11</v>
      </c>
      <c r="I147" s="142">
        <v>10</v>
      </c>
      <c r="J147" s="143">
        <v>12</v>
      </c>
      <c r="K147" s="144"/>
      <c r="L147" s="145"/>
      <c r="M147" s="142"/>
      <c r="N147" s="143"/>
      <c r="O147" s="144"/>
      <c r="P147" s="145"/>
      <c r="Q147" s="142"/>
      <c r="R147" s="143"/>
      <c r="S147" s="146">
        <f t="shared" si="157"/>
        <v>0</v>
      </c>
      <c r="T147" s="146">
        <f t="shared" si="158"/>
        <v>1</v>
      </c>
      <c r="U147" s="146">
        <f t="shared" si="159"/>
        <v>0</v>
      </c>
      <c r="V147" s="146">
        <f t="shared" si="160"/>
        <v>1</v>
      </c>
      <c r="W147" s="146">
        <f t="shared" si="161"/>
        <v>0</v>
      </c>
      <c r="X147" s="146">
        <f t="shared" si="162"/>
        <v>1</v>
      </c>
      <c r="Y147" s="146">
        <f t="shared" si="163"/>
        <v>0</v>
      </c>
      <c r="Z147" s="146">
        <f t="shared" si="164"/>
        <v>0</v>
      </c>
      <c r="AA147" s="146">
        <f t="shared" si="165"/>
        <v>0</v>
      </c>
      <c r="AB147" s="146">
        <f t="shared" si="166"/>
        <v>0</v>
      </c>
      <c r="AC147" s="146">
        <f t="shared" si="167"/>
        <v>0</v>
      </c>
      <c r="AD147" s="146">
        <f t="shared" si="168"/>
        <v>0</v>
      </c>
      <c r="AE147" s="146">
        <f t="shared" si="169"/>
        <v>0</v>
      </c>
      <c r="AF147" s="146">
        <f t="shared" si="170"/>
        <v>0</v>
      </c>
      <c r="AG147" s="147">
        <f t="shared" si="171"/>
        <v>0</v>
      </c>
      <c r="AH147" s="147">
        <f t="shared" si="171"/>
        <v>3</v>
      </c>
      <c r="AI147" s="148">
        <f t="shared" si="172"/>
        <v>1</v>
      </c>
      <c r="AJ147" s="148">
        <f t="shared" si="173"/>
        <v>2</v>
      </c>
      <c r="AK147" s="149">
        <f t="shared" si="174"/>
        <v>-7</v>
      </c>
      <c r="AL147" s="149">
        <f t="shared" si="175"/>
        <v>-9</v>
      </c>
      <c r="AM147" s="149">
        <f t="shared" si="176"/>
        <v>-10</v>
      </c>
      <c r="AN147" s="149" t="str">
        <f t="shared" si="177"/>
        <v/>
      </c>
      <c r="AO147" s="149" t="str">
        <f t="shared" si="178"/>
        <v/>
      </c>
      <c r="AP147" s="149" t="str">
        <f t="shared" si="179"/>
        <v/>
      </c>
      <c r="AQ147" s="149" t="str">
        <f t="shared" si="180"/>
        <v/>
      </c>
      <c r="AR147" s="150" t="str">
        <f t="shared" si="181"/>
        <v>0 - 3</v>
      </c>
      <c r="AS147" s="151" t="str">
        <f t="shared" si="182"/>
        <v>-7,-9,-10</v>
      </c>
      <c r="AT147" s="152">
        <f t="shared" si="183"/>
        <v>2</v>
      </c>
      <c r="AU147" s="152">
        <f t="shared" si="184"/>
        <v>1</v>
      </c>
      <c r="AV147" s="149">
        <f t="shared" si="185"/>
        <v>7</v>
      </c>
      <c r="AW147" s="149">
        <f t="shared" si="186"/>
        <v>9</v>
      </c>
      <c r="AX147" s="149">
        <f t="shared" si="187"/>
        <v>10</v>
      </c>
      <c r="AY147" s="149" t="str">
        <f t="shared" si="188"/>
        <v/>
      </c>
      <c r="AZ147" s="149" t="str">
        <f t="shared" si="189"/>
        <v/>
      </c>
      <c r="BA147" s="149" t="str">
        <f t="shared" si="190"/>
        <v/>
      </c>
      <c r="BB147" s="149" t="str">
        <f t="shared" si="191"/>
        <v/>
      </c>
      <c r="BC147" s="150" t="str">
        <f t="shared" si="192"/>
        <v>3 - 0</v>
      </c>
      <c r="BD147" s="151" t="str">
        <f t="shared" si="193"/>
        <v>7,9,10</v>
      </c>
      <c r="BG147" s="154" t="e">
        <f>SUMIF(A124:A131,C147,B124:B131)</f>
        <v>#REF!</v>
      </c>
      <c r="BH147" s="155" t="e">
        <f>SUMIF(A124:A131,D147,B124:B131)</f>
        <v>#REF!</v>
      </c>
      <c r="BI147" s="132" t="e">
        <f>1+#REF!</f>
        <v>#REF!</v>
      </c>
      <c r="BJ147" s="156" t="e">
        <f t="shared" si="194"/>
        <v>#REF!</v>
      </c>
      <c r="BK147" s="170">
        <v>6</v>
      </c>
      <c r="BL147" s="175" t="str">
        <f t="shared" si="156"/>
        <v>7 - 8</v>
      </c>
      <c r="BM147" s="177" t="s">
        <v>90</v>
      </c>
      <c r="BN147" s="166" t="s">
        <v>96</v>
      </c>
      <c r="BO147" s="167">
        <v>4</v>
      </c>
      <c r="BP147" s="385"/>
      <c r="BQ147" s="387"/>
      <c r="BR147" s="357" t="s">
        <v>184</v>
      </c>
      <c r="BS147" s="358"/>
      <c r="BT147" s="359"/>
      <c r="BU147" s="180" t="e">
        <f>IF(BQ146=0,0,VLOOKUP(BQ146,[1]Список!$A:P,8,FALSE))</f>
        <v>#REF!</v>
      </c>
      <c r="BV147" s="374"/>
      <c r="BW147" s="383" t="str">
        <f>IF(AI136&gt;AJ136,BC136,IF(AJ136&gt;AI136,BD136," "))</f>
        <v>1 - 3</v>
      </c>
      <c r="BX147" s="360"/>
      <c r="BY147" s="360"/>
      <c r="BZ147" s="361" t="str">
        <f>IF(AI133&gt;AJ133,BC133,IF(AJ133&gt;AI133,BD133," "))</f>
        <v>0 - 3</v>
      </c>
      <c r="CA147" s="360"/>
      <c r="CB147" s="362"/>
      <c r="CC147" s="360" t="str">
        <f>IF(AI130&gt;AJ130,BC130,IF(AJ130&gt;AI130,BD130," "))</f>
        <v>4,-10,3,6</v>
      </c>
      <c r="CD147" s="360"/>
      <c r="CE147" s="360"/>
      <c r="CF147" s="361" t="str">
        <f>IF(AI127&gt;AJ127,BC127,IF(AJ127&gt;AI127,BD127," "))</f>
        <v>1 - 3</v>
      </c>
      <c r="CG147" s="360"/>
      <c r="CH147" s="362"/>
      <c r="CI147" s="360" t="str">
        <f>IF(AI151&gt;AJ151,BC151,IF(AJ151&gt;AI151,BD151," "))</f>
        <v>2 - 3</v>
      </c>
      <c r="CJ147" s="360"/>
      <c r="CK147" s="360"/>
      <c r="CL147" s="361" t="str">
        <f>IF(AI143&gt;AJ143,BC143,IF(AJ143&gt;AI143,BD143," "))</f>
        <v>7,4,2</v>
      </c>
      <c r="CM147" s="360"/>
      <c r="CN147" s="362"/>
      <c r="CO147" s="360" t="str">
        <f>IF(AI147&gt;AJ147,BC147,IF(AJ147&gt;AI147,BD147," "))</f>
        <v>7,9,10</v>
      </c>
      <c r="CP147" s="360"/>
      <c r="CQ147" s="360"/>
      <c r="CR147" s="378"/>
      <c r="CS147" s="379"/>
      <c r="CT147" s="380"/>
      <c r="CU147" s="195"/>
      <c r="CV147" s="352"/>
      <c r="CW147" s="237"/>
      <c r="CX147" s="356"/>
    </row>
    <row r="148" spans="1:102" ht="11.1" hidden="1" customHeight="1" outlineLevel="1" x14ac:dyDescent="0.2">
      <c r="A148" s="139">
        <v>25</v>
      </c>
      <c r="C148" s="141">
        <v>1</v>
      </c>
      <c r="D148" s="141">
        <v>4</v>
      </c>
      <c r="E148" s="142">
        <v>11</v>
      </c>
      <c r="F148" s="143">
        <v>4</v>
      </c>
      <c r="G148" s="144">
        <v>9</v>
      </c>
      <c r="H148" s="145">
        <v>11</v>
      </c>
      <c r="I148" s="142">
        <v>11</v>
      </c>
      <c r="J148" s="143">
        <v>3</v>
      </c>
      <c r="K148" s="144">
        <v>5</v>
      </c>
      <c r="L148" s="145">
        <v>11</v>
      </c>
      <c r="M148" s="142">
        <v>11</v>
      </c>
      <c r="N148" s="143">
        <v>8</v>
      </c>
      <c r="O148" s="144"/>
      <c r="P148" s="145"/>
      <c r="Q148" s="142"/>
      <c r="R148" s="143"/>
      <c r="S148" s="146">
        <f t="shared" si="157"/>
        <v>1</v>
      </c>
      <c r="T148" s="146">
        <f t="shared" si="158"/>
        <v>0</v>
      </c>
      <c r="U148" s="146">
        <f t="shared" si="159"/>
        <v>0</v>
      </c>
      <c r="V148" s="146">
        <f t="shared" si="160"/>
        <v>1</v>
      </c>
      <c r="W148" s="146">
        <f t="shared" si="161"/>
        <v>1</v>
      </c>
      <c r="X148" s="146">
        <f t="shared" si="162"/>
        <v>0</v>
      </c>
      <c r="Y148" s="146">
        <f t="shared" si="163"/>
        <v>0</v>
      </c>
      <c r="Z148" s="146">
        <f t="shared" si="164"/>
        <v>1</v>
      </c>
      <c r="AA148" s="146">
        <f t="shared" si="165"/>
        <v>1</v>
      </c>
      <c r="AB148" s="146">
        <f t="shared" si="166"/>
        <v>0</v>
      </c>
      <c r="AC148" s="146">
        <f t="shared" si="167"/>
        <v>0</v>
      </c>
      <c r="AD148" s="146">
        <f t="shared" si="168"/>
        <v>0</v>
      </c>
      <c r="AE148" s="146">
        <f t="shared" si="169"/>
        <v>0</v>
      </c>
      <c r="AF148" s="146">
        <f t="shared" si="170"/>
        <v>0</v>
      </c>
      <c r="AG148" s="147">
        <f t="shared" si="171"/>
        <v>3</v>
      </c>
      <c r="AH148" s="147">
        <f t="shared" si="171"/>
        <v>2</v>
      </c>
      <c r="AI148" s="148">
        <f t="shared" si="172"/>
        <v>2</v>
      </c>
      <c r="AJ148" s="148">
        <f t="shared" si="173"/>
        <v>1</v>
      </c>
      <c r="AK148" s="149">
        <f t="shared" si="174"/>
        <v>4</v>
      </c>
      <c r="AL148" s="149">
        <f t="shared" si="175"/>
        <v>-9</v>
      </c>
      <c r="AM148" s="149">
        <f t="shared" si="176"/>
        <v>3</v>
      </c>
      <c r="AN148" s="149">
        <f t="shared" si="177"/>
        <v>-5</v>
      </c>
      <c r="AO148" s="149">
        <f t="shared" si="178"/>
        <v>8</v>
      </c>
      <c r="AP148" s="149" t="str">
        <f t="shared" si="179"/>
        <v/>
      </c>
      <c r="AQ148" s="149" t="str">
        <f t="shared" si="180"/>
        <v/>
      </c>
      <c r="AR148" s="150" t="str">
        <f t="shared" si="181"/>
        <v>3 - 2</v>
      </c>
      <c r="AS148" s="151" t="str">
        <f t="shared" si="182"/>
        <v>4,-9,3,-5,8</v>
      </c>
      <c r="AT148" s="152">
        <f t="shared" si="183"/>
        <v>1</v>
      </c>
      <c r="AU148" s="152">
        <f t="shared" si="184"/>
        <v>2</v>
      </c>
      <c r="AV148" s="149">
        <f t="shared" si="185"/>
        <v>-4</v>
      </c>
      <c r="AW148" s="149">
        <f t="shared" si="186"/>
        <v>9</v>
      </c>
      <c r="AX148" s="149">
        <f t="shared" si="187"/>
        <v>-3</v>
      </c>
      <c r="AY148" s="149">
        <f t="shared" si="188"/>
        <v>5</v>
      </c>
      <c r="AZ148" s="149">
        <f t="shared" si="189"/>
        <v>-8</v>
      </c>
      <c r="BA148" s="149" t="str">
        <f t="shared" si="190"/>
        <v/>
      </c>
      <c r="BB148" s="149" t="str">
        <f t="shared" si="191"/>
        <v/>
      </c>
      <c r="BC148" s="150" t="str">
        <f t="shared" si="192"/>
        <v>2 - 3</v>
      </c>
      <c r="BD148" s="151" t="str">
        <f t="shared" si="193"/>
        <v>-4,9,-3,5,-8</v>
      </c>
      <c r="BG148" s="154" t="e">
        <f>SUMIF(A124:A131,C148,B124:B131)</f>
        <v>#REF!</v>
      </c>
      <c r="BH148" s="155" t="e">
        <f>SUMIF(A124:A131,D148,B124:B131)</f>
        <v>#REF!</v>
      </c>
      <c r="BI148" s="132" t="e">
        <f>1+#REF!</f>
        <v>#REF!</v>
      </c>
      <c r="BJ148" s="156" t="e">
        <f t="shared" si="194"/>
        <v>#REF!</v>
      </c>
      <c r="BK148" s="170">
        <v>7</v>
      </c>
      <c r="BL148" s="176" t="str">
        <f t="shared" si="156"/>
        <v>1 - 4</v>
      </c>
      <c r="BM148" s="181" t="s">
        <v>90</v>
      </c>
      <c r="BN148" s="160" t="s">
        <v>97</v>
      </c>
      <c r="BO148" s="161">
        <v>13</v>
      </c>
      <c r="BP148" s="186"/>
      <c r="BQ148" s="186"/>
      <c r="BR148" s="186"/>
      <c r="BS148" s="186"/>
      <c r="BT148" s="186"/>
      <c r="BU148" s="186"/>
      <c r="BV148" s="186"/>
      <c r="BW148" s="186"/>
      <c r="BX148" s="187"/>
      <c r="BY148" s="187"/>
      <c r="BZ148" s="187"/>
      <c r="CA148" s="187"/>
      <c r="CB148" s="187"/>
      <c r="CC148" s="187"/>
      <c r="CD148" s="187"/>
      <c r="CE148" s="187"/>
      <c r="CF148" s="187"/>
      <c r="CG148" s="187"/>
      <c r="CH148" s="187"/>
      <c r="CI148" s="187"/>
      <c r="CJ148" s="187"/>
      <c r="CK148" s="187"/>
      <c r="CL148" s="187"/>
      <c r="CM148" s="187"/>
      <c r="CN148" s="187"/>
      <c r="CO148" s="187"/>
      <c r="CP148" s="187"/>
      <c r="CQ148" s="187"/>
      <c r="CR148" s="187"/>
      <c r="CS148" s="187"/>
      <c r="CT148" s="187"/>
      <c r="CU148" s="187"/>
      <c r="CV148" s="187"/>
      <c r="CW148" s="187"/>
      <c r="CX148" s="187"/>
    </row>
    <row r="149" spans="1:102" ht="11.1" hidden="1" customHeight="1" outlineLevel="1" x14ac:dyDescent="0.2">
      <c r="A149" s="139">
        <v>26</v>
      </c>
      <c r="C149" s="141">
        <v>2</v>
      </c>
      <c r="D149" s="141">
        <v>3</v>
      </c>
      <c r="E149" s="142">
        <v>7</v>
      </c>
      <c r="F149" s="143">
        <v>11</v>
      </c>
      <c r="G149" s="144">
        <v>11</v>
      </c>
      <c r="H149" s="145">
        <v>5</v>
      </c>
      <c r="I149" s="142">
        <v>11</v>
      </c>
      <c r="J149" s="143">
        <v>6</v>
      </c>
      <c r="K149" s="144">
        <v>11</v>
      </c>
      <c r="L149" s="145">
        <v>5</v>
      </c>
      <c r="M149" s="142"/>
      <c r="N149" s="143"/>
      <c r="O149" s="144"/>
      <c r="P149" s="145"/>
      <c r="Q149" s="142"/>
      <c r="R149" s="143"/>
      <c r="S149" s="146">
        <f t="shared" si="157"/>
        <v>0</v>
      </c>
      <c r="T149" s="146">
        <f t="shared" si="158"/>
        <v>1</v>
      </c>
      <c r="U149" s="146">
        <f t="shared" si="159"/>
        <v>1</v>
      </c>
      <c r="V149" s="146">
        <f t="shared" si="160"/>
        <v>0</v>
      </c>
      <c r="W149" s="146">
        <f t="shared" si="161"/>
        <v>1</v>
      </c>
      <c r="X149" s="146">
        <f t="shared" si="162"/>
        <v>0</v>
      </c>
      <c r="Y149" s="146">
        <f t="shared" si="163"/>
        <v>1</v>
      </c>
      <c r="Z149" s="146">
        <f t="shared" si="164"/>
        <v>0</v>
      </c>
      <c r="AA149" s="146">
        <f t="shared" si="165"/>
        <v>0</v>
      </c>
      <c r="AB149" s="146">
        <f t="shared" si="166"/>
        <v>0</v>
      </c>
      <c r="AC149" s="146">
        <f t="shared" si="167"/>
        <v>0</v>
      </c>
      <c r="AD149" s="146">
        <f t="shared" si="168"/>
        <v>0</v>
      </c>
      <c r="AE149" s="146">
        <f t="shared" si="169"/>
        <v>0</v>
      </c>
      <c r="AF149" s="146">
        <f t="shared" si="170"/>
        <v>0</v>
      </c>
      <c r="AG149" s="147">
        <f t="shared" si="171"/>
        <v>3</v>
      </c>
      <c r="AH149" s="147">
        <f t="shared" si="171"/>
        <v>1</v>
      </c>
      <c r="AI149" s="148">
        <f t="shared" si="172"/>
        <v>2</v>
      </c>
      <c r="AJ149" s="148">
        <f t="shared" si="173"/>
        <v>1</v>
      </c>
      <c r="AK149" s="149">
        <f t="shared" si="174"/>
        <v>-7</v>
      </c>
      <c r="AL149" s="149">
        <f t="shared" si="175"/>
        <v>5</v>
      </c>
      <c r="AM149" s="149">
        <f t="shared" si="176"/>
        <v>6</v>
      </c>
      <c r="AN149" s="149">
        <f t="shared" si="177"/>
        <v>5</v>
      </c>
      <c r="AO149" s="149" t="str">
        <f t="shared" si="178"/>
        <v/>
      </c>
      <c r="AP149" s="149" t="str">
        <f t="shared" si="179"/>
        <v/>
      </c>
      <c r="AQ149" s="149" t="str">
        <f t="shared" si="180"/>
        <v/>
      </c>
      <c r="AR149" s="150" t="str">
        <f t="shared" si="181"/>
        <v>3 - 1</v>
      </c>
      <c r="AS149" s="151" t="str">
        <f t="shared" si="182"/>
        <v>-7,5,6,5</v>
      </c>
      <c r="AT149" s="152">
        <f t="shared" si="183"/>
        <v>1</v>
      </c>
      <c r="AU149" s="152">
        <f t="shared" si="184"/>
        <v>2</v>
      </c>
      <c r="AV149" s="149">
        <f t="shared" si="185"/>
        <v>7</v>
      </c>
      <c r="AW149" s="149">
        <f t="shared" si="186"/>
        <v>-5</v>
      </c>
      <c r="AX149" s="149">
        <f t="shared" si="187"/>
        <v>-6</v>
      </c>
      <c r="AY149" s="149">
        <f t="shared" si="188"/>
        <v>-5</v>
      </c>
      <c r="AZ149" s="149" t="str">
        <f t="shared" si="189"/>
        <v/>
      </c>
      <c r="BA149" s="149" t="str">
        <f t="shared" si="190"/>
        <v/>
      </c>
      <c r="BB149" s="149" t="str">
        <f t="shared" si="191"/>
        <v/>
      </c>
      <c r="BC149" s="150" t="str">
        <f t="shared" si="192"/>
        <v>1 - 3</v>
      </c>
      <c r="BD149" s="151" t="str">
        <f t="shared" si="193"/>
        <v>7,-5,-6,-5</v>
      </c>
      <c r="BG149" s="154" t="e">
        <f>SUMIF(A124:A131,C149,B124:B131)</f>
        <v>#REF!</v>
      </c>
      <c r="BH149" s="155" t="e">
        <f>SUMIF(A124:A131,D149,B124:B131)</f>
        <v>#REF!</v>
      </c>
      <c r="BI149" s="132" t="e">
        <f>1+#REF!</f>
        <v>#REF!</v>
      </c>
      <c r="BJ149" s="156" t="e">
        <f t="shared" si="194"/>
        <v>#REF!</v>
      </c>
      <c r="BK149" s="170">
        <v>7</v>
      </c>
      <c r="BL149" s="176" t="str">
        <f t="shared" si="156"/>
        <v>2 - 3</v>
      </c>
      <c r="BM149" s="181" t="s">
        <v>90</v>
      </c>
      <c r="BN149" s="160" t="s">
        <v>97</v>
      </c>
      <c r="BO149" s="161">
        <v>15</v>
      </c>
      <c r="BP149" s="182"/>
      <c r="BQ149" s="182"/>
      <c r="BR149" s="182"/>
      <c r="BS149" s="182"/>
      <c r="BT149" s="182"/>
      <c r="BU149" s="182"/>
      <c r="BV149" s="182"/>
      <c r="BW149" s="182"/>
      <c r="BX149" s="183"/>
      <c r="BY149" s="183"/>
      <c r="BZ149" s="183"/>
      <c r="CA149" s="183"/>
      <c r="CB149" s="183"/>
      <c r="CC149" s="183"/>
      <c r="CD149" s="183"/>
      <c r="CE149" s="183"/>
      <c r="CF149" s="183"/>
      <c r="CG149" s="183"/>
      <c r="CH149" s="183"/>
      <c r="CI149" s="183"/>
      <c r="CJ149" s="183"/>
      <c r="CK149" s="183"/>
      <c r="CL149" s="183"/>
      <c r="CM149" s="183"/>
      <c r="CN149" s="183"/>
      <c r="CO149" s="183"/>
      <c r="CP149" s="183"/>
      <c r="CQ149" s="183"/>
      <c r="CR149" s="183"/>
      <c r="CS149" s="183"/>
      <c r="CT149" s="183"/>
      <c r="CU149" s="183"/>
      <c r="CV149" s="183"/>
      <c r="CW149" s="183"/>
      <c r="CX149" s="183"/>
    </row>
    <row r="150" spans="1:102" ht="11.1" hidden="1" customHeight="1" outlineLevel="1" x14ac:dyDescent="0.2">
      <c r="A150" s="139">
        <v>27</v>
      </c>
      <c r="C150" s="141">
        <v>6</v>
      </c>
      <c r="D150" s="141">
        <v>7</v>
      </c>
      <c r="E150" s="142">
        <v>10</v>
      </c>
      <c r="F150" s="143">
        <v>12</v>
      </c>
      <c r="G150" s="144">
        <v>7</v>
      </c>
      <c r="H150" s="145">
        <v>11</v>
      </c>
      <c r="I150" s="142">
        <v>11</v>
      </c>
      <c r="J150" s="143">
        <v>8</v>
      </c>
      <c r="K150" s="144">
        <v>6</v>
      </c>
      <c r="L150" s="145">
        <v>11</v>
      </c>
      <c r="M150" s="142"/>
      <c r="N150" s="143"/>
      <c r="O150" s="144"/>
      <c r="P150" s="145"/>
      <c r="Q150" s="142"/>
      <c r="R150" s="143"/>
      <c r="S150" s="146">
        <f t="shared" si="157"/>
        <v>0</v>
      </c>
      <c r="T150" s="146">
        <f t="shared" si="158"/>
        <v>1</v>
      </c>
      <c r="U150" s="146">
        <f t="shared" si="159"/>
        <v>0</v>
      </c>
      <c r="V150" s="146">
        <f t="shared" si="160"/>
        <v>1</v>
      </c>
      <c r="W150" s="146">
        <f t="shared" si="161"/>
        <v>1</v>
      </c>
      <c r="X150" s="146">
        <f t="shared" si="162"/>
        <v>0</v>
      </c>
      <c r="Y150" s="146">
        <f t="shared" si="163"/>
        <v>0</v>
      </c>
      <c r="Z150" s="146">
        <f t="shared" si="164"/>
        <v>1</v>
      </c>
      <c r="AA150" s="146">
        <f t="shared" si="165"/>
        <v>0</v>
      </c>
      <c r="AB150" s="146">
        <f t="shared" si="166"/>
        <v>0</v>
      </c>
      <c r="AC150" s="146">
        <f t="shared" si="167"/>
        <v>0</v>
      </c>
      <c r="AD150" s="146">
        <f t="shared" si="168"/>
        <v>0</v>
      </c>
      <c r="AE150" s="146">
        <f t="shared" si="169"/>
        <v>0</v>
      </c>
      <c r="AF150" s="146">
        <f t="shared" si="170"/>
        <v>0</v>
      </c>
      <c r="AG150" s="147">
        <f t="shared" si="171"/>
        <v>1</v>
      </c>
      <c r="AH150" s="147">
        <f t="shared" si="171"/>
        <v>3</v>
      </c>
      <c r="AI150" s="148">
        <f t="shared" si="172"/>
        <v>1</v>
      </c>
      <c r="AJ150" s="148">
        <f t="shared" si="173"/>
        <v>2</v>
      </c>
      <c r="AK150" s="149">
        <f t="shared" si="174"/>
        <v>-10</v>
      </c>
      <c r="AL150" s="149">
        <f t="shared" si="175"/>
        <v>-7</v>
      </c>
      <c r="AM150" s="149">
        <f t="shared" si="176"/>
        <v>8</v>
      </c>
      <c r="AN150" s="149">
        <f t="shared" si="177"/>
        <v>-6</v>
      </c>
      <c r="AO150" s="149" t="str">
        <f t="shared" si="178"/>
        <v/>
      </c>
      <c r="AP150" s="149" t="str">
        <f t="shared" si="179"/>
        <v/>
      </c>
      <c r="AQ150" s="149" t="str">
        <f t="shared" si="180"/>
        <v/>
      </c>
      <c r="AR150" s="150" t="str">
        <f t="shared" si="181"/>
        <v>1 - 3</v>
      </c>
      <c r="AS150" s="151" t="str">
        <f t="shared" si="182"/>
        <v>-10,-7,8,-6</v>
      </c>
      <c r="AT150" s="152">
        <f t="shared" si="183"/>
        <v>2</v>
      </c>
      <c r="AU150" s="152">
        <f t="shared" si="184"/>
        <v>1</v>
      </c>
      <c r="AV150" s="149">
        <f t="shared" si="185"/>
        <v>10</v>
      </c>
      <c r="AW150" s="149">
        <f t="shared" si="186"/>
        <v>7</v>
      </c>
      <c r="AX150" s="149">
        <f t="shared" si="187"/>
        <v>-8</v>
      </c>
      <c r="AY150" s="149">
        <f t="shared" si="188"/>
        <v>6</v>
      </c>
      <c r="AZ150" s="149" t="str">
        <f t="shared" si="189"/>
        <v/>
      </c>
      <c r="BA150" s="149" t="str">
        <f t="shared" si="190"/>
        <v/>
      </c>
      <c r="BB150" s="149" t="str">
        <f t="shared" si="191"/>
        <v/>
      </c>
      <c r="BC150" s="150" t="str">
        <f t="shared" si="192"/>
        <v>3 - 1</v>
      </c>
      <c r="BD150" s="151" t="str">
        <f t="shared" si="193"/>
        <v>10,7,-8,6</v>
      </c>
      <c r="BG150" s="154" t="e">
        <f>SUMIF(A124:A131,C150,B124:B131)</f>
        <v>#REF!</v>
      </c>
      <c r="BH150" s="155" t="e">
        <f>SUMIF(A124:A131,D150,B124:B131)</f>
        <v>#REF!</v>
      </c>
      <c r="BI150" s="132" t="e">
        <f>1+#REF!</f>
        <v>#REF!</v>
      </c>
      <c r="BJ150" s="156" t="e">
        <f t="shared" si="194"/>
        <v>#REF!</v>
      </c>
      <c r="BK150" s="170">
        <v>7</v>
      </c>
      <c r="BL150" s="176" t="str">
        <f t="shared" si="156"/>
        <v>6 - 7</v>
      </c>
      <c r="BM150" s="181" t="s">
        <v>90</v>
      </c>
      <c r="BN150" s="160" t="s">
        <v>97</v>
      </c>
      <c r="BO150" s="161">
        <v>14</v>
      </c>
      <c r="BP150" s="182"/>
      <c r="BQ150" s="182"/>
      <c r="BR150" s="182"/>
      <c r="BS150" s="182"/>
      <c r="BT150" s="182"/>
      <c r="BU150" s="182"/>
      <c r="BV150" s="182"/>
      <c r="BW150" s="182"/>
      <c r="BX150" s="183"/>
      <c r="BY150" s="183"/>
      <c r="BZ150" s="183"/>
      <c r="CA150" s="183"/>
      <c r="CB150" s="183"/>
      <c r="CC150" s="183"/>
      <c r="CD150" s="183"/>
      <c r="CE150" s="183"/>
      <c r="CF150" s="183"/>
      <c r="CG150" s="183"/>
      <c r="CH150" s="183"/>
      <c r="CI150" s="183"/>
      <c r="CJ150" s="183"/>
      <c r="CK150" s="183"/>
      <c r="CL150" s="183"/>
      <c r="CM150" s="183"/>
      <c r="CN150" s="183"/>
      <c r="CO150" s="183"/>
      <c r="CP150" s="183"/>
      <c r="CQ150" s="183"/>
      <c r="CR150" s="183"/>
      <c r="CS150" s="183"/>
      <c r="CT150" s="183"/>
      <c r="CU150" s="183"/>
      <c r="CV150" s="183"/>
      <c r="CW150" s="183"/>
      <c r="CX150" s="183"/>
    </row>
    <row r="151" spans="1:102" ht="11.1" hidden="1" customHeight="1" outlineLevel="1" x14ac:dyDescent="0.2">
      <c r="A151" s="139">
        <v>28</v>
      </c>
      <c r="C151" s="141">
        <v>5</v>
      </c>
      <c r="D151" s="141">
        <v>8</v>
      </c>
      <c r="E151" s="142">
        <v>11</v>
      </c>
      <c r="F151" s="143">
        <v>7</v>
      </c>
      <c r="G151" s="144">
        <v>5</v>
      </c>
      <c r="H151" s="145">
        <v>11</v>
      </c>
      <c r="I151" s="142">
        <v>14</v>
      </c>
      <c r="J151" s="143">
        <v>12</v>
      </c>
      <c r="K151" s="144">
        <v>5</v>
      </c>
      <c r="L151" s="145">
        <v>11</v>
      </c>
      <c r="M151" s="142">
        <v>12</v>
      </c>
      <c r="N151" s="143">
        <v>10</v>
      </c>
      <c r="O151" s="144"/>
      <c r="P151" s="145"/>
      <c r="Q151" s="142"/>
      <c r="R151" s="143"/>
      <c r="S151" s="146">
        <f t="shared" si="157"/>
        <v>1</v>
      </c>
      <c r="T151" s="146">
        <f t="shared" si="158"/>
        <v>0</v>
      </c>
      <c r="U151" s="146">
        <f t="shared" si="159"/>
        <v>0</v>
      </c>
      <c r="V151" s="146">
        <f t="shared" si="160"/>
        <v>1</v>
      </c>
      <c r="W151" s="146">
        <f t="shared" si="161"/>
        <v>1</v>
      </c>
      <c r="X151" s="146">
        <f t="shared" si="162"/>
        <v>0</v>
      </c>
      <c r="Y151" s="146">
        <f t="shared" si="163"/>
        <v>0</v>
      </c>
      <c r="Z151" s="146">
        <f t="shared" si="164"/>
        <v>1</v>
      </c>
      <c r="AA151" s="146">
        <f t="shared" si="165"/>
        <v>1</v>
      </c>
      <c r="AB151" s="146">
        <f t="shared" si="166"/>
        <v>0</v>
      </c>
      <c r="AC151" s="146">
        <f t="shared" si="167"/>
        <v>0</v>
      </c>
      <c r="AD151" s="146">
        <f t="shared" si="168"/>
        <v>0</v>
      </c>
      <c r="AE151" s="146">
        <f t="shared" si="169"/>
        <v>0</v>
      </c>
      <c r="AF151" s="146">
        <f t="shared" si="170"/>
        <v>0</v>
      </c>
      <c r="AG151" s="147">
        <f t="shared" si="171"/>
        <v>3</v>
      </c>
      <c r="AH151" s="147">
        <f t="shared" si="171"/>
        <v>2</v>
      </c>
      <c r="AI151" s="148">
        <f t="shared" si="172"/>
        <v>2</v>
      </c>
      <c r="AJ151" s="148">
        <f t="shared" si="173"/>
        <v>1</v>
      </c>
      <c r="AK151" s="149">
        <f t="shared" si="174"/>
        <v>7</v>
      </c>
      <c r="AL151" s="149">
        <f t="shared" si="175"/>
        <v>-5</v>
      </c>
      <c r="AM151" s="149">
        <f t="shared" si="176"/>
        <v>12</v>
      </c>
      <c r="AN151" s="149">
        <f t="shared" si="177"/>
        <v>-5</v>
      </c>
      <c r="AO151" s="149">
        <f t="shared" si="178"/>
        <v>10</v>
      </c>
      <c r="AP151" s="149" t="str">
        <f t="shared" si="179"/>
        <v/>
      </c>
      <c r="AQ151" s="149" t="str">
        <f t="shared" si="180"/>
        <v/>
      </c>
      <c r="AR151" s="150" t="str">
        <f t="shared" si="181"/>
        <v>3 - 2</v>
      </c>
      <c r="AS151" s="151" t="str">
        <f t="shared" si="182"/>
        <v>7,-5,12,-5,10</v>
      </c>
      <c r="AT151" s="152">
        <f t="shared" si="183"/>
        <v>1</v>
      </c>
      <c r="AU151" s="152">
        <f t="shared" si="184"/>
        <v>2</v>
      </c>
      <c r="AV151" s="149">
        <f t="shared" si="185"/>
        <v>-7</v>
      </c>
      <c r="AW151" s="149">
        <f t="shared" si="186"/>
        <v>5</v>
      </c>
      <c r="AX151" s="149">
        <f t="shared" si="187"/>
        <v>-12</v>
      </c>
      <c r="AY151" s="149">
        <f t="shared" si="188"/>
        <v>5</v>
      </c>
      <c r="AZ151" s="149">
        <f t="shared" si="189"/>
        <v>-10</v>
      </c>
      <c r="BA151" s="149" t="str">
        <f t="shared" si="190"/>
        <v/>
      </c>
      <c r="BB151" s="149" t="str">
        <f t="shared" si="191"/>
        <v/>
      </c>
      <c r="BC151" s="150" t="str">
        <f t="shared" si="192"/>
        <v>2 - 3</v>
      </c>
      <c r="BD151" s="151" t="str">
        <f t="shared" si="193"/>
        <v>-7,5,-12,5,-10</v>
      </c>
      <c r="BG151" s="154" t="e">
        <f>SUMIF(A124:A131,C151,B124:B131)</f>
        <v>#REF!</v>
      </c>
      <c r="BH151" s="155" t="e">
        <f>SUMIF(A124:A131,D151,B124:B131)</f>
        <v>#REF!</v>
      </c>
      <c r="BI151" s="132" t="e">
        <f>1+#REF!</f>
        <v>#REF!</v>
      </c>
      <c r="BJ151" s="156" t="e">
        <f t="shared" si="194"/>
        <v>#REF!</v>
      </c>
      <c r="BK151" s="170">
        <v>7</v>
      </c>
      <c r="BL151" s="213" t="str">
        <f t="shared" si="156"/>
        <v>5 - 8</v>
      </c>
      <c r="BM151" s="159" t="s">
        <v>90</v>
      </c>
      <c r="BN151" s="214" t="s">
        <v>97</v>
      </c>
      <c r="BO151" s="215">
        <v>16</v>
      </c>
      <c r="BP151" s="182"/>
      <c r="BQ151" s="182"/>
      <c r="BR151" s="182"/>
      <c r="BS151" s="182"/>
      <c r="BT151" s="182"/>
      <c r="BU151" s="182"/>
      <c r="BV151" s="182"/>
      <c r="BW151" s="182"/>
      <c r="BX151" s="183"/>
      <c r="BY151" s="183"/>
      <c r="BZ151" s="183"/>
      <c r="CA151" s="183"/>
      <c r="CB151" s="183"/>
      <c r="CC151" s="183"/>
      <c r="CD151" s="183"/>
      <c r="CE151" s="183"/>
      <c r="CF151" s="183"/>
      <c r="CG151" s="183"/>
      <c r="CH151" s="183"/>
      <c r="CI151" s="183"/>
      <c r="CJ151" s="183"/>
      <c r="CK151" s="183"/>
      <c r="CL151" s="183"/>
      <c r="CM151" s="183"/>
      <c r="CN151" s="183"/>
      <c r="CO151" s="183"/>
      <c r="CP151" s="183"/>
      <c r="CQ151" s="183"/>
      <c r="CR151" s="183"/>
      <c r="CS151" s="183"/>
      <c r="CT151" s="183"/>
      <c r="CU151" s="183"/>
      <c r="CV151" s="183"/>
      <c r="CW151" s="183"/>
      <c r="CX151" s="183"/>
    </row>
    <row r="152" spans="1:102" ht="11.1" hidden="1" customHeight="1" outlineLevel="1" x14ac:dyDescent="0.2">
      <c r="A152" s="125">
        <v>1</v>
      </c>
      <c r="B152" s="126">
        <v>8</v>
      </c>
      <c r="C152" s="127" t="s">
        <v>366</v>
      </c>
      <c r="D152" s="127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216">
        <v>1</v>
      </c>
      <c r="AR152" s="130" t="e">
        <f>#VALUE!</f>
        <v>#VALUE!</v>
      </c>
      <c r="BC152" s="130" t="e">
        <f>IF(BE152=77,7,IF(BE152&gt;77,8))</f>
        <v>#REF!</v>
      </c>
      <c r="BE152" s="131" t="e">
        <f>SUM(#REF!,#REF!,#REF!,#REF!,#REF!,#REF!,#REF!,#REF!)</f>
        <v>#REF!</v>
      </c>
      <c r="BF152" s="131" t="e">
        <f>SUM(#REF!,#REF!,#REF!,#REF!,#REF!,#REF!,#REF!,#REF!)</f>
        <v>#REF!</v>
      </c>
      <c r="BK152" s="133"/>
      <c r="BL152" s="217" t="s">
        <v>84</v>
      </c>
      <c r="BM152" s="218" t="s">
        <v>2</v>
      </c>
      <c r="BN152" s="219" t="s">
        <v>85</v>
      </c>
      <c r="BO152" s="220" t="s">
        <v>86</v>
      </c>
      <c r="BP152" s="138"/>
      <c r="BQ152" s="138"/>
      <c r="BR152" s="138"/>
      <c r="BS152" s="138"/>
      <c r="BT152" s="138"/>
      <c r="BU152" s="138"/>
      <c r="BV152" s="138"/>
      <c r="BW152" s="138"/>
      <c r="BX152" s="138"/>
      <c r="BY152" s="138"/>
      <c r="BZ152" s="138"/>
      <c r="CA152" s="138"/>
      <c r="CB152" s="138"/>
      <c r="CC152" s="138"/>
      <c r="CD152" s="138"/>
      <c r="CE152" s="138"/>
      <c r="CF152" s="138"/>
      <c r="CG152" s="138"/>
      <c r="CH152" s="138"/>
      <c r="CI152" s="138"/>
      <c r="CJ152" s="138"/>
      <c r="CK152" s="138"/>
      <c r="CL152" s="138"/>
      <c r="CM152" s="138"/>
      <c r="CN152" s="138"/>
      <c r="CO152" s="138"/>
      <c r="CP152" s="138"/>
      <c r="CQ152" s="138"/>
      <c r="CR152" s="138"/>
      <c r="CS152" s="138"/>
      <c r="CT152" s="138"/>
      <c r="CU152" s="138"/>
      <c r="CV152" s="138"/>
      <c r="CW152" s="138"/>
      <c r="CX152" s="138"/>
    </row>
    <row r="153" spans="1:102" ht="11.1" hidden="1" customHeight="1" outlineLevel="1" x14ac:dyDescent="0.2">
      <c r="A153" s="139">
        <v>1</v>
      </c>
      <c r="B153" s="140" t="e">
        <f>IF(#REF!="","",VLOOKUP(#REF!,'[1]Посев групп - Д'!B:AO,2,FALSE))</f>
        <v>#REF!</v>
      </c>
      <c r="C153" s="141">
        <v>2</v>
      </c>
      <c r="D153" s="141">
        <v>6</v>
      </c>
      <c r="E153" s="142">
        <v>11</v>
      </c>
      <c r="F153" s="143">
        <v>4</v>
      </c>
      <c r="G153" s="144">
        <v>11</v>
      </c>
      <c r="H153" s="145">
        <v>9</v>
      </c>
      <c r="I153" s="142">
        <v>11</v>
      </c>
      <c r="J153" s="143">
        <v>9</v>
      </c>
      <c r="K153" s="144"/>
      <c r="L153" s="145"/>
      <c r="M153" s="142"/>
      <c r="N153" s="143"/>
      <c r="O153" s="144"/>
      <c r="P153" s="145"/>
      <c r="Q153" s="142"/>
      <c r="R153" s="143"/>
      <c r="S153" s="146">
        <f>IF(E153="wo",0,IF(F153="wo",1,IF(E153&gt;F153,1,0)))</f>
        <v>1</v>
      </c>
      <c r="T153" s="146">
        <f>IF(E153="wo",1,IF(F153="wo",0,IF(F153&gt;E153,1,0)))</f>
        <v>0</v>
      </c>
      <c r="U153" s="146">
        <f>IF(G153="wo",0,IF(H153="wo",1,IF(G153&gt;H153,1,0)))</f>
        <v>1</v>
      </c>
      <c r="V153" s="146">
        <f>IF(G153="wo",1,IF(H153="wo",0,IF(H153&gt;G153,1,0)))</f>
        <v>0</v>
      </c>
      <c r="W153" s="146">
        <f>IF(I153="wo",0,IF(J153="wo",1,IF(I153&gt;J153,1,0)))</f>
        <v>1</v>
      </c>
      <c r="X153" s="146">
        <f>IF(I153="wo",1,IF(J153="wo",0,IF(J153&gt;I153,1,0)))</f>
        <v>0</v>
      </c>
      <c r="Y153" s="146">
        <f>IF(K153="wo",0,IF(L153="wo",1,IF(K153&gt;L153,1,0)))</f>
        <v>0</v>
      </c>
      <c r="Z153" s="146">
        <f>IF(K153="wo",1,IF(L153="wo",0,IF(L153&gt;K153,1,0)))</f>
        <v>0</v>
      </c>
      <c r="AA153" s="146">
        <f>IF(M153="wo",0,IF(N153="wo",1,IF(M153&gt;N153,1,0)))</f>
        <v>0</v>
      </c>
      <c r="AB153" s="146">
        <f>IF(M153="wo",1,IF(N153="wo",0,IF(N153&gt;M153,1,0)))</f>
        <v>0</v>
      </c>
      <c r="AC153" s="146">
        <f>IF(O153="wo",0,IF(P153="wo",1,IF(O153&gt;P153,1,0)))</f>
        <v>0</v>
      </c>
      <c r="AD153" s="146">
        <f>IF(O153="wo",1,IF(P153="wo",0,IF(P153&gt;O153,1,0)))</f>
        <v>0</v>
      </c>
      <c r="AE153" s="146">
        <f>IF(Q153="wo",0,IF(R153="wo",1,IF(Q153&gt;R153,1,0)))</f>
        <v>0</v>
      </c>
      <c r="AF153" s="146">
        <f>IF(Q153="wo",1,IF(R153="wo",0,IF(R153&gt;Q153,1,0)))</f>
        <v>0</v>
      </c>
      <c r="AG153" s="147">
        <f>IF(E153="wo","wo",+S153+U153+W153+Y153+AA153+AC153+AE153)</f>
        <v>3</v>
      </c>
      <c r="AH153" s="147">
        <f>IF(F153="wo","wo",+T153+V153+X153+Z153+AB153+AD153+AF153)</f>
        <v>0</v>
      </c>
      <c r="AI153" s="148">
        <f>IF(E153="",0,IF(E153="wo",0,IF(F153="wo",2,IF(AG153=AH153,0,IF(AG153&gt;AH153,2,1)))))</f>
        <v>2</v>
      </c>
      <c r="AJ153" s="148">
        <f>IF(F153="",0,IF(F153="wo",0,IF(E153="wo",2,IF(AH153=AG153,0,IF(AH153&gt;AG153,2,1)))))</f>
        <v>1</v>
      </c>
      <c r="AK153" s="149">
        <f>IF(E153="","",IF(E153="wo",0,IF(F153="wo",0,IF(E153=F153,"ERROR",IF(E153&gt;F153,F153,-1*E153)))))</f>
        <v>4</v>
      </c>
      <c r="AL153" s="149">
        <f>IF(G153="","",IF(G153="wo",0,IF(H153="wo",0,IF(G153=H153,"ERROR",IF(G153&gt;H153,H153,-1*G153)))))</f>
        <v>9</v>
      </c>
      <c r="AM153" s="149">
        <f>IF(I153="","",IF(I153="wo",0,IF(J153="wo",0,IF(I153=J153,"ERROR",IF(I153&gt;J153,J153,-1*I153)))))</f>
        <v>9</v>
      </c>
      <c r="AN153" s="149" t="str">
        <f>IF(K153="","",IF(K153="wo",0,IF(L153="wo",0,IF(K153=L153,"ERROR",IF(K153&gt;L153,L153,-1*K153)))))</f>
        <v/>
      </c>
      <c r="AO153" s="149" t="str">
        <f>IF(M153="","",IF(M153="wo",0,IF(N153="wo",0,IF(M153=N153,"ERROR",IF(M153&gt;N153,N153,-1*M153)))))</f>
        <v/>
      </c>
      <c r="AP153" s="149" t="str">
        <f>IF(O153="","",IF(O153="wo",0,IF(P153="wo",0,IF(O153=P153,"ERROR",IF(O153&gt;P153,P153,-1*O153)))))</f>
        <v/>
      </c>
      <c r="AQ153" s="149" t="str">
        <f>IF(Q153="","",IF(Q153="wo",0,IF(R153="wo",0,IF(Q153=R153,"ERROR",IF(Q153&gt;R153,R153,-1*Q153)))))</f>
        <v/>
      </c>
      <c r="AR153" s="150" t="str">
        <f>CONCATENATE(AG153," - ",AH153)</f>
        <v>3 - 0</v>
      </c>
      <c r="AS153" s="151" t="str">
        <f>IF(E153="","",(IF(K153="",AK153&amp;","&amp;AL153&amp;","&amp;AM153,IF(M153="",AK153&amp;","&amp;AL153&amp;","&amp;AM153&amp;","&amp;AN153,IF(O153="",AK153&amp;","&amp;AL153&amp;","&amp;AM153&amp;","&amp;AN153&amp;","&amp;AO153,IF(Q153="",AK153&amp;","&amp;AL153&amp;","&amp;AM153&amp;","&amp;AN153&amp;","&amp;AO153&amp;","&amp;AP153,AK153&amp;","&amp;AL153&amp;","&amp;AM153&amp;","&amp;AN153&amp;","&amp;AO153&amp;","&amp;AP153&amp;","&amp;AQ153))))))</f>
        <v>4,9,9</v>
      </c>
      <c r="AT153" s="152">
        <f>IF(F153="",0,IF(F153="wo",0,IF(E153="wo",2,IF(AH153=AG153,0,IF(AH153&gt;AG153,2,1)))))</f>
        <v>1</v>
      </c>
      <c r="AU153" s="152">
        <f>IF(E153="",0,IF(E153="wo",0,IF(F153="wo",2,IF(AG153=AH153,0,IF(AG153&gt;AH153,2,1)))))</f>
        <v>2</v>
      </c>
      <c r="AV153" s="149">
        <f>IF(F153="","",IF(F153="wo",0,IF(E153="wo",0,IF(F153=E153,"ERROR",IF(F153&gt;E153,E153,-1*F153)))))</f>
        <v>-4</v>
      </c>
      <c r="AW153" s="149">
        <f>IF(H153="","",IF(H153="wo",0,IF(G153="wo",0,IF(H153=G153,"ERROR",IF(H153&gt;G153,G153,-1*H153)))))</f>
        <v>-9</v>
      </c>
      <c r="AX153" s="149">
        <f>IF(J153="","",IF(J153="wo",0,IF(I153="wo",0,IF(J153=I153,"ERROR",IF(J153&gt;I153,I153,-1*J153)))))</f>
        <v>-9</v>
      </c>
      <c r="AY153" s="149" t="str">
        <f>IF(L153="","",IF(L153="wo",0,IF(K153="wo",0,IF(L153=K153,"ERROR",IF(L153&gt;K153,K153,-1*L153)))))</f>
        <v/>
      </c>
      <c r="AZ153" s="149" t="str">
        <f>IF(N153="","",IF(N153="wo",0,IF(M153="wo",0,IF(N153=M153,"ERROR",IF(N153&gt;M153,M153,-1*N153)))))</f>
        <v/>
      </c>
      <c r="BA153" s="149" t="str">
        <f>IF(P153="","",IF(P153="wo",0,IF(O153="wo",0,IF(P153=O153,"ERROR",IF(P153&gt;O153,O153,-1*P153)))))</f>
        <v/>
      </c>
      <c r="BB153" s="149" t="str">
        <f>IF(R153="","",IF(R153="wo",0,IF(Q153="wo",0,IF(R153=Q153,"ERROR",IF(R153&gt;Q153,Q153,-1*R153)))))</f>
        <v/>
      </c>
      <c r="BC153" s="150" t="str">
        <f>CONCATENATE(AH153," - ",AG153)</f>
        <v>0 - 3</v>
      </c>
      <c r="BD153" s="151" t="str">
        <f>IF(E153="","",(IF(K153="",AV153&amp;","&amp;AW153&amp;","&amp;AX153,IF(M153="",AV153&amp;","&amp;AW153&amp;","&amp;AX153&amp;","&amp;AY153,IF(O153="",AV153&amp;","&amp;AW153&amp;","&amp;AX153&amp;","&amp;AY153&amp;","&amp;AZ153,IF(Q153="",AV153&amp;","&amp;AW153&amp;","&amp;AX153&amp;","&amp;AY153&amp;","&amp;AZ153&amp;","&amp;BA153,AV153&amp;","&amp;AW153&amp;","&amp;AX153&amp;","&amp;AY153&amp;","&amp;AZ153&amp;","&amp;BA153&amp;","&amp;BB153))))))</f>
        <v>-4,-9,-9</v>
      </c>
      <c r="BE153" s="153">
        <f>SUMIF(C153:C180,1,AI153:AI180)+SUMIF(D153:D180,1,AJ153:AJ180)</f>
        <v>13</v>
      </c>
      <c r="BF153" s="153">
        <f>IF(BE153&lt;&gt;0,RANK(BE153,BE153:BE168),"")</f>
        <v>1</v>
      </c>
      <c r="BG153" s="154" t="e">
        <f>SUMIF(A153:A160,C153,B153:B160)</f>
        <v>#REF!</v>
      </c>
      <c r="BH153" s="155" t="e">
        <f>SUMIF(A153:A160,D153,B153:B160)</f>
        <v>#REF!</v>
      </c>
      <c r="BI153" s="132" t="e">
        <f>1+#REF!</f>
        <v>#REF!</v>
      </c>
      <c r="BJ153" s="156" t="e">
        <f>1*#REF!+1</f>
        <v>#REF!</v>
      </c>
      <c r="BK153" s="157">
        <v>1</v>
      </c>
      <c r="BL153" s="158" t="str">
        <f t="shared" ref="BL153:BL180" si="195">CONCATENATE(C153," ","-"," ",D153)</f>
        <v>2 - 6</v>
      </c>
      <c r="BM153" s="159" t="s">
        <v>87</v>
      </c>
      <c r="BN153" s="160" t="s">
        <v>91</v>
      </c>
      <c r="BO153" s="161">
        <v>5</v>
      </c>
      <c r="BP153" s="138"/>
      <c r="BQ153" s="138"/>
      <c r="BR153" s="138"/>
      <c r="BS153" s="138"/>
      <c r="BT153" s="138"/>
      <c r="BU153" s="138"/>
      <c r="BV153" s="138"/>
      <c r="BW153" s="138"/>
      <c r="BX153" s="138"/>
      <c r="BY153" s="138"/>
      <c r="BZ153" s="138"/>
      <c r="CA153" s="138"/>
      <c r="CB153" s="138"/>
      <c r="CC153" s="138"/>
      <c r="CD153" s="138"/>
      <c r="CE153" s="138"/>
      <c r="CF153" s="138"/>
      <c r="CG153" s="138"/>
      <c r="CH153" s="138"/>
      <c r="CI153" s="138"/>
      <c r="CJ153" s="138"/>
      <c r="CK153" s="138"/>
      <c r="CL153" s="138"/>
      <c r="CM153" s="138"/>
      <c r="CN153" s="138"/>
      <c r="CO153" s="138"/>
      <c r="CP153" s="138"/>
      <c r="CQ153" s="138"/>
      <c r="CR153" s="138"/>
      <c r="CS153" s="138"/>
      <c r="CT153" s="138"/>
      <c r="CU153" s="138"/>
      <c r="CV153" s="138"/>
      <c r="CW153" s="138"/>
      <c r="CX153" s="138"/>
    </row>
    <row r="154" spans="1:102" ht="11.1" hidden="1" customHeight="1" outlineLevel="1" x14ac:dyDescent="0.2">
      <c r="A154" s="139">
        <v>2</v>
      </c>
      <c r="B154" s="140" t="e">
        <f>IF(#REF!="","",VLOOKUP(#REF!,'[1]Посев групп - Д'!B:AM,6,FALSE))</f>
        <v>#REF!</v>
      </c>
      <c r="C154" s="141">
        <v>3</v>
      </c>
      <c r="D154" s="141">
        <v>5</v>
      </c>
      <c r="E154" s="142">
        <v>11</v>
      </c>
      <c r="F154" s="143">
        <v>4</v>
      </c>
      <c r="G154" s="144">
        <v>7</v>
      </c>
      <c r="H154" s="145">
        <v>11</v>
      </c>
      <c r="I154" s="142">
        <v>8</v>
      </c>
      <c r="J154" s="143">
        <v>11</v>
      </c>
      <c r="K154" s="144">
        <v>5</v>
      </c>
      <c r="L154" s="145">
        <v>11</v>
      </c>
      <c r="M154" s="142"/>
      <c r="N154" s="143"/>
      <c r="O154" s="144"/>
      <c r="P154" s="145"/>
      <c r="Q154" s="142"/>
      <c r="R154" s="143"/>
      <c r="S154" s="146">
        <f t="shared" ref="S154:S180" si="196">IF(E154="wo",0,IF(F154="wo",1,IF(E154&gt;F154,1,0)))</f>
        <v>1</v>
      </c>
      <c r="T154" s="146">
        <f t="shared" ref="T154:T180" si="197">IF(E154="wo",1,IF(F154="wo",0,IF(F154&gt;E154,1,0)))</f>
        <v>0</v>
      </c>
      <c r="U154" s="146">
        <f t="shared" ref="U154:U180" si="198">IF(G154="wo",0,IF(H154="wo",1,IF(G154&gt;H154,1,0)))</f>
        <v>0</v>
      </c>
      <c r="V154" s="146">
        <f t="shared" ref="V154:V180" si="199">IF(G154="wo",1,IF(H154="wo",0,IF(H154&gt;G154,1,0)))</f>
        <v>1</v>
      </c>
      <c r="W154" s="146">
        <f t="shared" ref="W154:W180" si="200">IF(I154="wo",0,IF(J154="wo",1,IF(I154&gt;J154,1,0)))</f>
        <v>0</v>
      </c>
      <c r="X154" s="146">
        <f t="shared" ref="X154:X180" si="201">IF(I154="wo",1,IF(J154="wo",0,IF(J154&gt;I154,1,0)))</f>
        <v>1</v>
      </c>
      <c r="Y154" s="146">
        <f t="shared" ref="Y154:Y180" si="202">IF(K154="wo",0,IF(L154="wo",1,IF(K154&gt;L154,1,0)))</f>
        <v>0</v>
      </c>
      <c r="Z154" s="146">
        <f t="shared" ref="Z154:Z180" si="203">IF(K154="wo",1,IF(L154="wo",0,IF(L154&gt;K154,1,0)))</f>
        <v>1</v>
      </c>
      <c r="AA154" s="146">
        <f t="shared" ref="AA154:AA180" si="204">IF(M154="wo",0,IF(N154="wo",1,IF(M154&gt;N154,1,0)))</f>
        <v>0</v>
      </c>
      <c r="AB154" s="146">
        <f t="shared" ref="AB154:AB180" si="205">IF(M154="wo",1,IF(N154="wo",0,IF(N154&gt;M154,1,0)))</f>
        <v>0</v>
      </c>
      <c r="AC154" s="146">
        <f t="shared" ref="AC154:AC180" si="206">IF(O154="wo",0,IF(P154="wo",1,IF(O154&gt;P154,1,0)))</f>
        <v>0</v>
      </c>
      <c r="AD154" s="146">
        <f t="shared" ref="AD154:AD180" si="207">IF(O154="wo",1,IF(P154="wo",0,IF(P154&gt;O154,1,0)))</f>
        <v>0</v>
      </c>
      <c r="AE154" s="146">
        <f t="shared" ref="AE154:AE180" si="208">IF(Q154="wo",0,IF(R154="wo",1,IF(Q154&gt;R154,1,0)))</f>
        <v>0</v>
      </c>
      <c r="AF154" s="146">
        <f t="shared" ref="AF154:AF180" si="209">IF(Q154="wo",1,IF(R154="wo",0,IF(R154&gt;Q154,1,0)))</f>
        <v>0</v>
      </c>
      <c r="AG154" s="147">
        <f t="shared" ref="AG154:AH180" si="210">IF(E154="wo","wo",+S154+U154+W154+Y154+AA154+AC154+AE154)</f>
        <v>1</v>
      </c>
      <c r="AH154" s="147">
        <f t="shared" si="210"/>
        <v>3</v>
      </c>
      <c r="AI154" s="148">
        <f t="shared" ref="AI154:AI180" si="211">IF(E154="",0,IF(E154="wo",0,IF(F154="wo",2,IF(AG154=AH154,0,IF(AG154&gt;AH154,2,1)))))</f>
        <v>1</v>
      </c>
      <c r="AJ154" s="148">
        <f t="shared" ref="AJ154:AJ180" si="212">IF(F154="",0,IF(F154="wo",0,IF(E154="wo",2,IF(AH154=AG154,0,IF(AH154&gt;AG154,2,1)))))</f>
        <v>2</v>
      </c>
      <c r="AK154" s="149">
        <f t="shared" ref="AK154:AK180" si="213">IF(E154="","",IF(E154="wo",0,IF(F154="wo",0,IF(E154=F154,"ERROR",IF(E154&gt;F154,F154,-1*E154)))))</f>
        <v>4</v>
      </c>
      <c r="AL154" s="149">
        <f t="shared" ref="AL154:AL180" si="214">IF(G154="","",IF(G154="wo",0,IF(H154="wo",0,IF(G154=H154,"ERROR",IF(G154&gt;H154,H154,-1*G154)))))</f>
        <v>-7</v>
      </c>
      <c r="AM154" s="149">
        <f t="shared" ref="AM154:AM180" si="215">IF(I154="","",IF(I154="wo",0,IF(J154="wo",0,IF(I154=J154,"ERROR",IF(I154&gt;J154,J154,-1*I154)))))</f>
        <v>-8</v>
      </c>
      <c r="AN154" s="149">
        <f t="shared" ref="AN154:AN180" si="216">IF(K154="","",IF(K154="wo",0,IF(L154="wo",0,IF(K154=L154,"ERROR",IF(K154&gt;L154,L154,-1*K154)))))</f>
        <v>-5</v>
      </c>
      <c r="AO154" s="149" t="str">
        <f t="shared" ref="AO154:AO180" si="217">IF(M154="","",IF(M154="wo",0,IF(N154="wo",0,IF(M154=N154,"ERROR",IF(M154&gt;N154,N154,-1*M154)))))</f>
        <v/>
      </c>
      <c r="AP154" s="149" t="str">
        <f t="shared" ref="AP154:AP180" si="218">IF(O154="","",IF(O154="wo",0,IF(P154="wo",0,IF(O154=P154,"ERROR",IF(O154&gt;P154,P154,-1*O154)))))</f>
        <v/>
      </c>
      <c r="AQ154" s="149" t="str">
        <f t="shared" ref="AQ154:AQ180" si="219">IF(Q154="","",IF(Q154="wo",0,IF(R154="wo",0,IF(Q154=R154,"ERROR",IF(Q154&gt;R154,R154,-1*Q154)))))</f>
        <v/>
      </c>
      <c r="AR154" s="150" t="str">
        <f t="shared" ref="AR154:AR180" si="220">CONCATENATE(AG154," - ",AH154)</f>
        <v>1 - 3</v>
      </c>
      <c r="AS154" s="151" t="str">
        <f t="shared" ref="AS154:AS180" si="221">IF(E154="","",(IF(K154="",AK154&amp;","&amp;AL154&amp;","&amp;AM154,IF(M154="",AK154&amp;","&amp;AL154&amp;","&amp;AM154&amp;","&amp;AN154,IF(O154="",AK154&amp;","&amp;AL154&amp;","&amp;AM154&amp;","&amp;AN154&amp;","&amp;AO154,IF(Q154="",AK154&amp;","&amp;AL154&amp;","&amp;AM154&amp;","&amp;AN154&amp;","&amp;AO154&amp;","&amp;AP154,AK154&amp;","&amp;AL154&amp;","&amp;AM154&amp;","&amp;AN154&amp;","&amp;AO154&amp;","&amp;AP154&amp;","&amp;AQ154))))))</f>
        <v>4,-7,-8,-5</v>
      </c>
      <c r="AT154" s="152">
        <f t="shared" ref="AT154:AT180" si="222">IF(F154="",0,IF(F154="wo",0,IF(E154="wo",2,IF(AH154=AG154,0,IF(AH154&gt;AG154,2,1)))))</f>
        <v>2</v>
      </c>
      <c r="AU154" s="152">
        <f t="shared" ref="AU154:AU180" si="223">IF(E154="",0,IF(E154="wo",0,IF(F154="wo",2,IF(AG154=AH154,0,IF(AG154&gt;AH154,2,1)))))</f>
        <v>1</v>
      </c>
      <c r="AV154" s="149">
        <f t="shared" ref="AV154:AV180" si="224">IF(F154="","",IF(F154="wo",0,IF(E154="wo",0,IF(F154=E154,"ERROR",IF(F154&gt;E154,E154,-1*F154)))))</f>
        <v>-4</v>
      </c>
      <c r="AW154" s="149">
        <f t="shared" ref="AW154:AW180" si="225">IF(H154="","",IF(H154="wo",0,IF(G154="wo",0,IF(H154=G154,"ERROR",IF(H154&gt;G154,G154,-1*H154)))))</f>
        <v>7</v>
      </c>
      <c r="AX154" s="149">
        <f t="shared" ref="AX154:AX180" si="226">IF(J154="","",IF(J154="wo",0,IF(I154="wo",0,IF(J154=I154,"ERROR",IF(J154&gt;I154,I154,-1*J154)))))</f>
        <v>8</v>
      </c>
      <c r="AY154" s="149">
        <f t="shared" ref="AY154:AY180" si="227">IF(L154="","",IF(L154="wo",0,IF(K154="wo",0,IF(L154=K154,"ERROR",IF(L154&gt;K154,K154,-1*L154)))))</f>
        <v>5</v>
      </c>
      <c r="AZ154" s="149" t="str">
        <f t="shared" ref="AZ154:AZ180" si="228">IF(N154="","",IF(N154="wo",0,IF(M154="wo",0,IF(N154=M154,"ERROR",IF(N154&gt;M154,M154,-1*N154)))))</f>
        <v/>
      </c>
      <c r="BA154" s="149" t="str">
        <f t="shared" ref="BA154:BA180" si="229">IF(P154="","",IF(P154="wo",0,IF(O154="wo",0,IF(P154=O154,"ERROR",IF(P154&gt;O154,O154,-1*P154)))))</f>
        <v/>
      </c>
      <c r="BB154" s="149" t="str">
        <f t="shared" ref="BB154:BB180" si="230">IF(R154="","",IF(R154="wo",0,IF(Q154="wo",0,IF(R154=Q154,"ERROR",IF(R154&gt;Q154,Q154,-1*R154)))))</f>
        <v/>
      </c>
      <c r="BC154" s="150" t="str">
        <f t="shared" ref="BC154:BC180" si="231">CONCATENATE(AH154," - ",AG154)</f>
        <v>3 - 1</v>
      </c>
      <c r="BD154" s="151" t="str">
        <f t="shared" ref="BD154:BD180" si="232">IF(E154="","",(IF(K154="",AV154&amp;","&amp;AW154&amp;","&amp;AX154,IF(M154="",AV154&amp;","&amp;AW154&amp;","&amp;AX154&amp;","&amp;AY154,IF(O154="",AV154&amp;","&amp;AW154&amp;","&amp;AX154&amp;","&amp;AY154&amp;","&amp;AZ154,IF(Q154="",AV154&amp;","&amp;AW154&amp;","&amp;AX154&amp;","&amp;AY154&amp;","&amp;AZ154&amp;","&amp;BA154,AV154&amp;","&amp;AW154&amp;","&amp;AX154&amp;","&amp;AY154&amp;","&amp;AZ154&amp;","&amp;BA154&amp;","&amp;BB154))))))</f>
        <v>-4,7,8,5</v>
      </c>
      <c r="BE154" s="162"/>
      <c r="BF154" s="163"/>
      <c r="BG154" s="154" t="e">
        <f>SUMIF(A153:A160,C154,B153:B160)</f>
        <v>#REF!</v>
      </c>
      <c r="BH154" s="155" t="e">
        <f>SUMIF(A153:A160,D154,B153:B160)</f>
        <v>#REF!</v>
      </c>
      <c r="BI154" s="132" t="e">
        <f>1+#REF!</f>
        <v>#REF!</v>
      </c>
      <c r="BJ154" s="156" t="e">
        <f>1+BJ153</f>
        <v>#REF!</v>
      </c>
      <c r="BK154" s="157">
        <v>1</v>
      </c>
      <c r="BL154" s="158" t="str">
        <f t="shared" si="195"/>
        <v>3 - 5</v>
      </c>
      <c r="BM154" s="159" t="s">
        <v>87</v>
      </c>
      <c r="BN154" s="160" t="s">
        <v>91</v>
      </c>
      <c r="BO154" s="161">
        <v>6</v>
      </c>
      <c r="BP154" s="138"/>
      <c r="BQ154" s="138"/>
      <c r="BR154" s="138"/>
      <c r="BS154" s="138"/>
      <c r="BT154" s="138"/>
      <c r="BU154" s="138"/>
      <c r="BV154" s="138"/>
      <c r="BW154" s="138"/>
      <c r="BX154" s="138"/>
      <c r="BY154" s="138"/>
      <c r="BZ154" s="138"/>
      <c r="CA154" s="138"/>
      <c r="CB154" s="138"/>
      <c r="CC154" s="138"/>
      <c r="CD154" s="138"/>
      <c r="CE154" s="138"/>
      <c r="CF154" s="138"/>
      <c r="CG154" s="138"/>
      <c r="CH154" s="138"/>
      <c r="CI154" s="138"/>
      <c r="CJ154" s="138"/>
      <c r="CK154" s="138"/>
      <c r="CL154" s="138"/>
      <c r="CM154" s="138"/>
      <c r="CN154" s="138"/>
      <c r="CO154" s="138"/>
      <c r="CP154" s="138"/>
      <c r="CQ154" s="138"/>
      <c r="CR154" s="138"/>
      <c r="CS154" s="138"/>
      <c r="CT154" s="138"/>
      <c r="CU154" s="138"/>
      <c r="CV154" s="138"/>
      <c r="CW154" s="138"/>
      <c r="CX154" s="138"/>
    </row>
    <row r="155" spans="1:102" ht="11.1" hidden="1" customHeight="1" outlineLevel="1" x14ac:dyDescent="0.2">
      <c r="A155" s="139">
        <v>3</v>
      </c>
      <c r="B155" s="140" t="e">
        <f>IF(#REF!="","",VLOOKUP(#REF!,'[1]Посев групп - Д'!B:AM,10,FALSE))</f>
        <v>#REF!</v>
      </c>
      <c r="C155" s="141">
        <v>1</v>
      </c>
      <c r="D155" s="141">
        <v>7</v>
      </c>
      <c r="E155" s="142">
        <v>11</v>
      </c>
      <c r="F155" s="143">
        <v>7</v>
      </c>
      <c r="G155" s="144">
        <v>7</v>
      </c>
      <c r="H155" s="145">
        <v>11</v>
      </c>
      <c r="I155" s="142">
        <v>9</v>
      </c>
      <c r="J155" s="143">
        <v>11</v>
      </c>
      <c r="K155" s="144">
        <v>11</v>
      </c>
      <c r="L155" s="145">
        <v>9</v>
      </c>
      <c r="M155" s="142">
        <v>11</v>
      </c>
      <c r="N155" s="143">
        <v>7</v>
      </c>
      <c r="O155" s="144"/>
      <c r="P155" s="145"/>
      <c r="Q155" s="142"/>
      <c r="R155" s="143"/>
      <c r="S155" s="146">
        <f t="shared" si="196"/>
        <v>1</v>
      </c>
      <c r="T155" s="146">
        <f t="shared" si="197"/>
        <v>0</v>
      </c>
      <c r="U155" s="146">
        <f t="shared" si="198"/>
        <v>0</v>
      </c>
      <c r="V155" s="146">
        <f t="shared" si="199"/>
        <v>1</v>
      </c>
      <c r="W155" s="146">
        <f t="shared" si="200"/>
        <v>0</v>
      </c>
      <c r="X155" s="146">
        <f t="shared" si="201"/>
        <v>1</v>
      </c>
      <c r="Y155" s="146">
        <f t="shared" si="202"/>
        <v>1</v>
      </c>
      <c r="Z155" s="146">
        <f t="shared" si="203"/>
        <v>0</v>
      </c>
      <c r="AA155" s="146">
        <f t="shared" si="204"/>
        <v>1</v>
      </c>
      <c r="AB155" s="146">
        <f t="shared" si="205"/>
        <v>0</v>
      </c>
      <c r="AC155" s="146">
        <f t="shared" si="206"/>
        <v>0</v>
      </c>
      <c r="AD155" s="146">
        <f t="shared" si="207"/>
        <v>0</v>
      </c>
      <c r="AE155" s="146">
        <f t="shared" si="208"/>
        <v>0</v>
      </c>
      <c r="AF155" s="146">
        <f t="shared" si="209"/>
        <v>0</v>
      </c>
      <c r="AG155" s="147">
        <f t="shared" si="210"/>
        <v>3</v>
      </c>
      <c r="AH155" s="147">
        <f t="shared" si="210"/>
        <v>2</v>
      </c>
      <c r="AI155" s="148">
        <f t="shared" si="211"/>
        <v>2</v>
      </c>
      <c r="AJ155" s="148">
        <f t="shared" si="212"/>
        <v>1</v>
      </c>
      <c r="AK155" s="149">
        <f t="shared" si="213"/>
        <v>7</v>
      </c>
      <c r="AL155" s="149">
        <f t="shared" si="214"/>
        <v>-7</v>
      </c>
      <c r="AM155" s="149">
        <f t="shared" si="215"/>
        <v>-9</v>
      </c>
      <c r="AN155" s="149">
        <f t="shared" si="216"/>
        <v>9</v>
      </c>
      <c r="AO155" s="149">
        <f t="shared" si="217"/>
        <v>7</v>
      </c>
      <c r="AP155" s="149" t="str">
        <f t="shared" si="218"/>
        <v/>
      </c>
      <c r="AQ155" s="149" t="str">
        <f t="shared" si="219"/>
        <v/>
      </c>
      <c r="AR155" s="150" t="str">
        <f t="shared" si="220"/>
        <v>3 - 2</v>
      </c>
      <c r="AS155" s="151" t="str">
        <f t="shared" si="221"/>
        <v>7,-7,-9,9,7</v>
      </c>
      <c r="AT155" s="152">
        <f t="shared" si="222"/>
        <v>1</v>
      </c>
      <c r="AU155" s="152">
        <f t="shared" si="223"/>
        <v>2</v>
      </c>
      <c r="AV155" s="149">
        <f t="shared" si="224"/>
        <v>-7</v>
      </c>
      <c r="AW155" s="149">
        <f t="shared" si="225"/>
        <v>7</v>
      </c>
      <c r="AX155" s="149">
        <f t="shared" si="226"/>
        <v>9</v>
      </c>
      <c r="AY155" s="149">
        <f t="shared" si="227"/>
        <v>-9</v>
      </c>
      <c r="AZ155" s="149">
        <f t="shared" si="228"/>
        <v>-7</v>
      </c>
      <c r="BA155" s="149" t="str">
        <f t="shared" si="229"/>
        <v/>
      </c>
      <c r="BB155" s="149" t="str">
        <f t="shared" si="230"/>
        <v/>
      </c>
      <c r="BC155" s="150" t="str">
        <f t="shared" si="231"/>
        <v>2 - 3</v>
      </c>
      <c r="BD155" s="151" t="str">
        <f t="shared" si="232"/>
        <v>-7,7,9,-9,-7</v>
      </c>
      <c r="BE155" s="153">
        <f>SUMIF(C153:C180,2,AI153:AI180)+SUMIF(D153:D180,2,AJ153:AJ180)</f>
        <v>13</v>
      </c>
      <c r="BF155" s="153">
        <f>IF(BE155&lt;&gt;0,RANK(BE155,BE153:BE168),"")</f>
        <v>1</v>
      </c>
      <c r="BG155" s="154" t="e">
        <f>SUMIF(A153:A160,C155,B153:B160)</f>
        <v>#REF!</v>
      </c>
      <c r="BH155" s="155" t="e">
        <f>SUMIF(A153:A160,D155,B153:B160)</f>
        <v>#REF!</v>
      </c>
      <c r="BI155" s="132" t="e">
        <f>1+#REF!</f>
        <v>#REF!</v>
      </c>
      <c r="BJ155" s="156" t="e">
        <f t="shared" ref="BJ155:BJ180" si="233">1+BJ154</f>
        <v>#REF!</v>
      </c>
      <c r="BK155" s="157">
        <v>1</v>
      </c>
      <c r="BL155" s="158" t="str">
        <f t="shared" si="195"/>
        <v>1 - 7</v>
      </c>
      <c r="BM155" s="159" t="s">
        <v>87</v>
      </c>
      <c r="BN155" s="160" t="s">
        <v>91</v>
      </c>
      <c r="BO155" s="161">
        <v>7</v>
      </c>
      <c r="BP155" s="138"/>
      <c r="BQ155" s="138"/>
      <c r="BR155" s="138"/>
      <c r="BS155" s="138"/>
      <c r="BT155" s="138"/>
      <c r="BU155" s="138"/>
      <c r="BV155" s="138"/>
      <c r="BW155" s="138"/>
      <c r="BX155" s="138"/>
      <c r="BY155" s="138"/>
      <c r="BZ155" s="138"/>
      <c r="CA155" s="138"/>
      <c r="CB155" s="138"/>
      <c r="CC155" s="138"/>
      <c r="CD155" s="138"/>
      <c r="CE155" s="138"/>
      <c r="CF155" s="138"/>
      <c r="CG155" s="138"/>
      <c r="CH155" s="138"/>
      <c r="CI155" s="138"/>
      <c r="CJ155" s="138"/>
      <c r="CK155" s="138"/>
      <c r="CL155" s="138"/>
      <c r="CM155" s="138"/>
      <c r="CN155" s="138"/>
      <c r="CO155" s="138"/>
      <c r="CP155" s="138"/>
      <c r="CQ155" s="138"/>
      <c r="CR155" s="138"/>
      <c r="CS155" s="138"/>
      <c r="CT155" s="138"/>
      <c r="CU155" s="138"/>
      <c r="CV155" s="138"/>
      <c r="CW155" s="138"/>
      <c r="CX155" s="138"/>
    </row>
    <row r="156" spans="1:102" ht="11.1" hidden="1" customHeight="1" outlineLevel="1" x14ac:dyDescent="0.2">
      <c r="A156" s="139">
        <v>4</v>
      </c>
      <c r="B156" s="140" t="e">
        <f>IF(#REF!="","",VLOOKUP(#REF!,'[1]Посев групп - Д'!B:AM,14,FALSE))</f>
        <v>#REF!</v>
      </c>
      <c r="C156" s="141">
        <v>4</v>
      </c>
      <c r="D156" s="141">
        <v>8</v>
      </c>
      <c r="E156" s="142">
        <v>11</v>
      </c>
      <c r="F156" s="143">
        <v>6</v>
      </c>
      <c r="G156" s="144">
        <v>10</v>
      </c>
      <c r="H156" s="145">
        <v>12</v>
      </c>
      <c r="I156" s="142">
        <v>11</v>
      </c>
      <c r="J156" s="143">
        <v>2</v>
      </c>
      <c r="K156" s="144">
        <v>11</v>
      </c>
      <c r="L156" s="145">
        <v>9</v>
      </c>
      <c r="M156" s="142"/>
      <c r="N156" s="143"/>
      <c r="O156" s="144"/>
      <c r="P156" s="145"/>
      <c r="Q156" s="142"/>
      <c r="R156" s="143"/>
      <c r="S156" s="146">
        <f t="shared" si="196"/>
        <v>1</v>
      </c>
      <c r="T156" s="146">
        <f t="shared" si="197"/>
        <v>0</v>
      </c>
      <c r="U156" s="146">
        <f t="shared" si="198"/>
        <v>0</v>
      </c>
      <c r="V156" s="146">
        <f t="shared" si="199"/>
        <v>1</v>
      </c>
      <c r="W156" s="146">
        <f t="shared" si="200"/>
        <v>1</v>
      </c>
      <c r="X156" s="146">
        <f t="shared" si="201"/>
        <v>0</v>
      </c>
      <c r="Y156" s="146">
        <f t="shared" si="202"/>
        <v>1</v>
      </c>
      <c r="Z156" s="146">
        <f t="shared" si="203"/>
        <v>0</v>
      </c>
      <c r="AA156" s="146">
        <f t="shared" si="204"/>
        <v>0</v>
      </c>
      <c r="AB156" s="146">
        <f t="shared" si="205"/>
        <v>0</v>
      </c>
      <c r="AC156" s="146">
        <f t="shared" si="206"/>
        <v>0</v>
      </c>
      <c r="AD156" s="146">
        <f t="shared" si="207"/>
        <v>0</v>
      </c>
      <c r="AE156" s="146">
        <f t="shared" si="208"/>
        <v>0</v>
      </c>
      <c r="AF156" s="146">
        <f t="shared" si="209"/>
        <v>0</v>
      </c>
      <c r="AG156" s="147">
        <f t="shared" si="210"/>
        <v>3</v>
      </c>
      <c r="AH156" s="147">
        <f t="shared" si="210"/>
        <v>1</v>
      </c>
      <c r="AI156" s="148">
        <f t="shared" si="211"/>
        <v>2</v>
      </c>
      <c r="AJ156" s="148">
        <f t="shared" si="212"/>
        <v>1</v>
      </c>
      <c r="AK156" s="149">
        <f t="shared" si="213"/>
        <v>6</v>
      </c>
      <c r="AL156" s="149">
        <f t="shared" si="214"/>
        <v>-10</v>
      </c>
      <c r="AM156" s="149">
        <f t="shared" si="215"/>
        <v>2</v>
      </c>
      <c r="AN156" s="149">
        <f t="shared" si="216"/>
        <v>9</v>
      </c>
      <c r="AO156" s="149" t="str">
        <f t="shared" si="217"/>
        <v/>
      </c>
      <c r="AP156" s="149" t="str">
        <f t="shared" si="218"/>
        <v/>
      </c>
      <c r="AQ156" s="149" t="str">
        <f t="shared" si="219"/>
        <v/>
      </c>
      <c r="AR156" s="150" t="str">
        <f t="shared" si="220"/>
        <v>3 - 1</v>
      </c>
      <c r="AS156" s="151" t="str">
        <f t="shared" si="221"/>
        <v>6,-10,2,9</v>
      </c>
      <c r="AT156" s="152">
        <f t="shared" si="222"/>
        <v>1</v>
      </c>
      <c r="AU156" s="152">
        <f t="shared" si="223"/>
        <v>2</v>
      </c>
      <c r="AV156" s="149">
        <f t="shared" si="224"/>
        <v>-6</v>
      </c>
      <c r="AW156" s="149">
        <f t="shared" si="225"/>
        <v>10</v>
      </c>
      <c r="AX156" s="149">
        <f t="shared" si="226"/>
        <v>-2</v>
      </c>
      <c r="AY156" s="149">
        <f t="shared" si="227"/>
        <v>-9</v>
      </c>
      <c r="AZ156" s="149" t="str">
        <f t="shared" si="228"/>
        <v/>
      </c>
      <c r="BA156" s="149" t="str">
        <f t="shared" si="229"/>
        <v/>
      </c>
      <c r="BB156" s="149" t="str">
        <f t="shared" si="230"/>
        <v/>
      </c>
      <c r="BC156" s="150" t="str">
        <f t="shared" si="231"/>
        <v>1 - 3</v>
      </c>
      <c r="BD156" s="151" t="str">
        <f t="shared" si="232"/>
        <v>-6,10,-2,-9</v>
      </c>
      <c r="BE156" s="162"/>
      <c r="BF156" s="163"/>
      <c r="BG156" s="154" t="e">
        <f>SUMIF(A153:A160,C156,B153:B160)</f>
        <v>#REF!</v>
      </c>
      <c r="BH156" s="155" t="e">
        <f>SUMIF(A153:A160,D156,B153:B160)</f>
        <v>#REF!</v>
      </c>
      <c r="BI156" s="132" t="e">
        <f>1+#REF!</f>
        <v>#REF!</v>
      </c>
      <c r="BJ156" s="156" t="e">
        <f t="shared" si="233"/>
        <v>#REF!</v>
      </c>
      <c r="BK156" s="157">
        <v>1</v>
      </c>
      <c r="BL156" s="158" t="str">
        <f t="shared" si="195"/>
        <v>4 - 8</v>
      </c>
      <c r="BM156" s="159" t="s">
        <v>87</v>
      </c>
      <c r="BN156" s="160" t="s">
        <v>91</v>
      </c>
      <c r="BO156" s="161">
        <v>8</v>
      </c>
      <c r="BP156" s="339" t="str">
        <f>C152</f>
        <v>Юноши. 2007г.р. Предварительные игры. Группа 2</v>
      </c>
      <c r="BQ156" s="339"/>
      <c r="BR156" s="339"/>
      <c r="BS156" s="339"/>
      <c r="BT156" s="339"/>
      <c r="BU156" s="339"/>
      <c r="BV156" s="339"/>
      <c r="BW156" s="339"/>
      <c r="BX156" s="339"/>
      <c r="BY156" s="339"/>
      <c r="BZ156" s="339"/>
      <c r="CA156" s="339"/>
      <c r="CB156" s="339"/>
      <c r="CC156" s="339"/>
      <c r="CD156" s="339"/>
      <c r="CE156" s="339"/>
      <c r="CF156" s="339"/>
      <c r="CG156" s="339"/>
      <c r="CH156" s="339"/>
      <c r="CI156" s="339"/>
      <c r="CJ156" s="339"/>
      <c r="CK156" s="339"/>
      <c r="CL156" s="339"/>
      <c r="CM156" s="339"/>
      <c r="CN156" s="339"/>
      <c r="CO156" s="339"/>
      <c r="CP156" s="339"/>
      <c r="CQ156" s="339"/>
      <c r="CR156" s="339"/>
      <c r="CS156" s="339"/>
      <c r="CT156" s="339"/>
      <c r="CU156" s="339"/>
      <c r="CV156" s="339"/>
      <c r="CW156" s="339"/>
      <c r="CX156" s="339"/>
    </row>
    <row r="157" spans="1:102" ht="11.1" customHeight="1" collapsed="1" x14ac:dyDescent="0.2">
      <c r="A157" s="139">
        <v>5</v>
      </c>
      <c r="B157" s="140" t="e">
        <f>IF(#REF!="","",VLOOKUP(#REF!,'[1]Посев групп - Д'!B:AO,18,FALSE))</f>
        <v>#REF!</v>
      </c>
      <c r="C157" s="141">
        <v>2</v>
      </c>
      <c r="D157" s="141">
        <v>5</v>
      </c>
      <c r="E157" s="142">
        <v>11</v>
      </c>
      <c r="F157" s="143">
        <v>5</v>
      </c>
      <c r="G157" s="144">
        <v>11</v>
      </c>
      <c r="H157" s="145">
        <v>8</v>
      </c>
      <c r="I157" s="142">
        <v>11</v>
      </c>
      <c r="J157" s="143">
        <v>4</v>
      </c>
      <c r="K157" s="144"/>
      <c r="L157" s="145"/>
      <c r="M157" s="142"/>
      <c r="N157" s="143"/>
      <c r="O157" s="144"/>
      <c r="P157" s="145"/>
      <c r="Q157" s="142"/>
      <c r="R157" s="143"/>
      <c r="S157" s="146">
        <f t="shared" si="196"/>
        <v>1</v>
      </c>
      <c r="T157" s="146">
        <f t="shared" si="197"/>
        <v>0</v>
      </c>
      <c r="U157" s="146">
        <f t="shared" si="198"/>
        <v>1</v>
      </c>
      <c r="V157" s="146">
        <f t="shared" si="199"/>
        <v>0</v>
      </c>
      <c r="W157" s="146">
        <f t="shared" si="200"/>
        <v>1</v>
      </c>
      <c r="X157" s="146">
        <f t="shared" si="201"/>
        <v>0</v>
      </c>
      <c r="Y157" s="146">
        <f t="shared" si="202"/>
        <v>0</v>
      </c>
      <c r="Z157" s="146">
        <f t="shared" si="203"/>
        <v>0</v>
      </c>
      <c r="AA157" s="146">
        <f t="shared" si="204"/>
        <v>0</v>
      </c>
      <c r="AB157" s="146">
        <f t="shared" si="205"/>
        <v>0</v>
      </c>
      <c r="AC157" s="146">
        <f t="shared" si="206"/>
        <v>0</v>
      </c>
      <c r="AD157" s="146">
        <f t="shared" si="207"/>
        <v>0</v>
      </c>
      <c r="AE157" s="146">
        <f t="shared" si="208"/>
        <v>0</v>
      </c>
      <c r="AF157" s="146">
        <f t="shared" si="209"/>
        <v>0</v>
      </c>
      <c r="AG157" s="147">
        <f t="shared" si="210"/>
        <v>3</v>
      </c>
      <c r="AH157" s="147">
        <f t="shared" si="210"/>
        <v>0</v>
      </c>
      <c r="AI157" s="148">
        <f t="shared" si="211"/>
        <v>2</v>
      </c>
      <c r="AJ157" s="148">
        <f t="shared" si="212"/>
        <v>1</v>
      </c>
      <c r="AK157" s="149">
        <f t="shared" si="213"/>
        <v>5</v>
      </c>
      <c r="AL157" s="149">
        <f t="shared" si="214"/>
        <v>8</v>
      </c>
      <c r="AM157" s="149">
        <f t="shared" si="215"/>
        <v>4</v>
      </c>
      <c r="AN157" s="149" t="str">
        <f t="shared" si="216"/>
        <v/>
      </c>
      <c r="AO157" s="149" t="str">
        <f t="shared" si="217"/>
        <v/>
      </c>
      <c r="AP157" s="149" t="str">
        <f t="shared" si="218"/>
        <v/>
      </c>
      <c r="AQ157" s="149" t="str">
        <f t="shared" si="219"/>
        <v/>
      </c>
      <c r="AR157" s="150" t="str">
        <f t="shared" si="220"/>
        <v>3 - 0</v>
      </c>
      <c r="AS157" s="151" t="str">
        <f t="shared" si="221"/>
        <v>5,8,4</v>
      </c>
      <c r="AT157" s="152">
        <f t="shared" si="222"/>
        <v>1</v>
      </c>
      <c r="AU157" s="152">
        <f t="shared" si="223"/>
        <v>2</v>
      </c>
      <c r="AV157" s="149">
        <f t="shared" si="224"/>
        <v>-5</v>
      </c>
      <c r="AW157" s="149">
        <f t="shared" si="225"/>
        <v>-8</v>
      </c>
      <c r="AX157" s="149">
        <f t="shared" si="226"/>
        <v>-4</v>
      </c>
      <c r="AY157" s="149" t="str">
        <f t="shared" si="227"/>
        <v/>
      </c>
      <c r="AZ157" s="149" t="str">
        <f t="shared" si="228"/>
        <v/>
      </c>
      <c r="BA157" s="149" t="str">
        <f t="shared" si="229"/>
        <v/>
      </c>
      <c r="BB157" s="149" t="str">
        <f t="shared" si="230"/>
        <v/>
      </c>
      <c r="BC157" s="150" t="str">
        <f t="shared" si="231"/>
        <v>0 - 3</v>
      </c>
      <c r="BD157" s="151" t="str">
        <f t="shared" si="232"/>
        <v>-5,-8,-4</v>
      </c>
      <c r="BE157" s="153">
        <f>SUMIF(C153:C180,3,AI153:AI180)+SUMIF(D153:D180,3,AJ153:AJ180)</f>
        <v>11</v>
      </c>
      <c r="BF157" s="153">
        <f>IF(BE157&lt;&gt;0,RANK(BE157,BE153:BE168),"")</f>
        <v>3</v>
      </c>
      <c r="BG157" s="154" t="e">
        <f>SUMIF(A153:A160,C157,B153:B160)</f>
        <v>#REF!</v>
      </c>
      <c r="BH157" s="155" t="e">
        <f>SUMIF(A153:A160,D157,B153:B160)</f>
        <v>#REF!</v>
      </c>
      <c r="BI157" s="132" t="e">
        <f>1+#REF!</f>
        <v>#REF!</v>
      </c>
      <c r="BJ157" s="156" t="e">
        <f>1+BJ156</f>
        <v>#REF!</v>
      </c>
      <c r="BK157" s="157">
        <v>2</v>
      </c>
      <c r="BL157" s="164" t="str">
        <f t="shared" si="195"/>
        <v>2 - 5</v>
      </c>
      <c r="BM157" s="165" t="s">
        <v>87</v>
      </c>
      <c r="BN157" s="166" t="s">
        <v>92</v>
      </c>
      <c r="BO157" s="167">
        <v>16</v>
      </c>
      <c r="BP157" s="339"/>
      <c r="BQ157" s="339"/>
      <c r="BR157" s="339"/>
      <c r="BS157" s="339"/>
      <c r="BT157" s="339"/>
      <c r="BU157" s="339"/>
      <c r="BV157" s="339"/>
      <c r="BW157" s="339"/>
      <c r="BX157" s="339"/>
      <c r="BY157" s="339"/>
      <c r="BZ157" s="339"/>
      <c r="CA157" s="339"/>
      <c r="CB157" s="339"/>
      <c r="CC157" s="339"/>
      <c r="CD157" s="339"/>
      <c r="CE157" s="339"/>
      <c r="CF157" s="339"/>
      <c r="CG157" s="339"/>
      <c r="CH157" s="339"/>
      <c r="CI157" s="339"/>
      <c r="CJ157" s="339"/>
      <c r="CK157" s="339"/>
      <c r="CL157" s="339"/>
      <c r="CM157" s="339"/>
      <c r="CN157" s="339"/>
      <c r="CO157" s="339"/>
      <c r="CP157" s="339"/>
      <c r="CQ157" s="339"/>
      <c r="CR157" s="339"/>
      <c r="CS157" s="339"/>
      <c r="CT157" s="339"/>
      <c r="CU157" s="339"/>
      <c r="CV157" s="339"/>
      <c r="CW157" s="339"/>
      <c r="CX157" s="339"/>
    </row>
    <row r="158" spans="1:102" ht="11.1" customHeight="1" x14ac:dyDescent="0.2">
      <c r="A158" s="139">
        <v>6</v>
      </c>
      <c r="B158" s="140" t="e">
        <f>IF(#REF!="","",VLOOKUP(#REF!,'[1]Посев групп - Д'!B:AM,22,FALSE))</f>
        <v>#REF!</v>
      </c>
      <c r="C158" s="141">
        <v>1</v>
      </c>
      <c r="D158" s="141">
        <v>6</v>
      </c>
      <c r="E158" s="142">
        <v>11</v>
      </c>
      <c r="F158" s="143">
        <v>7</v>
      </c>
      <c r="G158" s="144">
        <v>11</v>
      </c>
      <c r="H158" s="145">
        <v>5</v>
      </c>
      <c r="I158" s="142">
        <v>11</v>
      </c>
      <c r="J158" s="143">
        <v>3</v>
      </c>
      <c r="K158" s="144"/>
      <c r="L158" s="145"/>
      <c r="M158" s="142"/>
      <c r="N158" s="143"/>
      <c r="O158" s="144"/>
      <c r="P158" s="145"/>
      <c r="Q158" s="142"/>
      <c r="R158" s="143"/>
      <c r="S158" s="146">
        <f t="shared" si="196"/>
        <v>1</v>
      </c>
      <c r="T158" s="146">
        <f t="shared" si="197"/>
        <v>0</v>
      </c>
      <c r="U158" s="146">
        <f t="shared" si="198"/>
        <v>1</v>
      </c>
      <c r="V158" s="146">
        <f t="shared" si="199"/>
        <v>0</v>
      </c>
      <c r="W158" s="146">
        <f t="shared" si="200"/>
        <v>1</v>
      </c>
      <c r="X158" s="146">
        <f t="shared" si="201"/>
        <v>0</v>
      </c>
      <c r="Y158" s="146">
        <f t="shared" si="202"/>
        <v>0</v>
      </c>
      <c r="Z158" s="146">
        <f t="shared" si="203"/>
        <v>0</v>
      </c>
      <c r="AA158" s="146">
        <f t="shared" si="204"/>
        <v>0</v>
      </c>
      <c r="AB158" s="146">
        <f t="shared" si="205"/>
        <v>0</v>
      </c>
      <c r="AC158" s="146">
        <f t="shared" si="206"/>
        <v>0</v>
      </c>
      <c r="AD158" s="146">
        <f t="shared" si="207"/>
        <v>0</v>
      </c>
      <c r="AE158" s="146">
        <f t="shared" si="208"/>
        <v>0</v>
      </c>
      <c r="AF158" s="146">
        <f t="shared" si="209"/>
        <v>0</v>
      </c>
      <c r="AG158" s="147">
        <f t="shared" si="210"/>
        <v>3</v>
      </c>
      <c r="AH158" s="147">
        <f t="shared" si="210"/>
        <v>0</v>
      </c>
      <c r="AI158" s="148">
        <f t="shared" si="211"/>
        <v>2</v>
      </c>
      <c r="AJ158" s="148">
        <f t="shared" si="212"/>
        <v>1</v>
      </c>
      <c r="AK158" s="149">
        <f t="shared" si="213"/>
        <v>7</v>
      </c>
      <c r="AL158" s="149">
        <f t="shared" si="214"/>
        <v>5</v>
      </c>
      <c r="AM158" s="149">
        <f t="shared" si="215"/>
        <v>3</v>
      </c>
      <c r="AN158" s="149" t="str">
        <f t="shared" si="216"/>
        <v/>
      </c>
      <c r="AO158" s="149" t="str">
        <f t="shared" si="217"/>
        <v/>
      </c>
      <c r="AP158" s="149" t="str">
        <f t="shared" si="218"/>
        <v/>
      </c>
      <c r="AQ158" s="149" t="str">
        <f t="shared" si="219"/>
        <v/>
      </c>
      <c r="AR158" s="150" t="str">
        <f t="shared" si="220"/>
        <v>3 - 0</v>
      </c>
      <c r="AS158" s="151" t="str">
        <f t="shared" si="221"/>
        <v>7,5,3</v>
      </c>
      <c r="AT158" s="152">
        <f t="shared" si="222"/>
        <v>1</v>
      </c>
      <c r="AU158" s="152">
        <f t="shared" si="223"/>
        <v>2</v>
      </c>
      <c r="AV158" s="149">
        <f t="shared" si="224"/>
        <v>-7</v>
      </c>
      <c r="AW158" s="149">
        <f t="shared" si="225"/>
        <v>-5</v>
      </c>
      <c r="AX158" s="149">
        <f t="shared" si="226"/>
        <v>-3</v>
      </c>
      <c r="AY158" s="149" t="str">
        <f t="shared" si="227"/>
        <v/>
      </c>
      <c r="AZ158" s="149" t="str">
        <f t="shared" si="228"/>
        <v/>
      </c>
      <c r="BA158" s="149" t="str">
        <f t="shared" si="229"/>
        <v/>
      </c>
      <c r="BB158" s="149" t="str">
        <f t="shared" si="230"/>
        <v/>
      </c>
      <c r="BC158" s="150" t="str">
        <f t="shared" si="231"/>
        <v>0 - 3</v>
      </c>
      <c r="BD158" s="151" t="str">
        <f t="shared" si="232"/>
        <v>-7,-5,-3</v>
      </c>
      <c r="BE158" s="162"/>
      <c r="BF158" s="163"/>
      <c r="BG158" s="154" t="e">
        <f>SUMIF(A153:A160,C158,B153:B160)</f>
        <v>#REF!</v>
      </c>
      <c r="BH158" s="155" t="e">
        <f>SUMIF(A153:A160,D158,B153:B160)</f>
        <v>#REF!</v>
      </c>
      <c r="BI158" s="132" t="e">
        <f>1+#REF!</f>
        <v>#REF!</v>
      </c>
      <c r="BJ158" s="156" t="e">
        <f t="shared" si="233"/>
        <v>#REF!</v>
      </c>
      <c r="BK158" s="157">
        <v>2</v>
      </c>
      <c r="BL158" s="164" t="str">
        <f t="shared" si="195"/>
        <v>1 - 6</v>
      </c>
      <c r="BM158" s="165" t="s">
        <v>87</v>
      </c>
      <c r="BN158" s="166" t="s">
        <v>92</v>
      </c>
      <c r="BO158" s="167">
        <v>15</v>
      </c>
      <c r="BP158" s="340"/>
      <c r="BQ158" s="340"/>
      <c r="BR158" s="340"/>
      <c r="BS158" s="340"/>
      <c r="BT158" s="340"/>
      <c r="BU158" s="340"/>
      <c r="BV158" s="340"/>
      <c r="BW158" s="340"/>
      <c r="BX158" s="340"/>
      <c r="BY158" s="340"/>
      <c r="BZ158" s="340"/>
      <c r="CA158" s="340"/>
      <c r="CB158" s="340"/>
      <c r="CC158" s="340"/>
      <c r="CD158" s="340"/>
      <c r="CE158" s="340"/>
      <c r="CF158" s="340"/>
      <c r="CG158" s="340"/>
      <c r="CH158" s="340"/>
      <c r="CI158" s="340"/>
      <c r="CJ158" s="340"/>
      <c r="CK158" s="340"/>
      <c r="CL158" s="340"/>
      <c r="CM158" s="340"/>
      <c r="CN158" s="340"/>
      <c r="CO158" s="340"/>
      <c r="CP158" s="340"/>
      <c r="CQ158" s="340"/>
      <c r="CR158" s="340"/>
      <c r="CS158" s="340"/>
      <c r="CT158" s="340"/>
      <c r="CU158" s="340"/>
      <c r="CV158" s="340"/>
      <c r="CW158" s="340"/>
      <c r="CX158" s="340"/>
    </row>
    <row r="159" spans="1:102" ht="11.1" customHeight="1" x14ac:dyDescent="0.2">
      <c r="A159" s="139">
        <v>7</v>
      </c>
      <c r="B159" s="140" t="e">
        <f>IF(#REF!="","",VLOOKUP(#REF!,'[1]Посев групп - Д'!B:AM,26,FALSE))</f>
        <v>#REF!</v>
      </c>
      <c r="C159" s="141">
        <v>3</v>
      </c>
      <c r="D159" s="141">
        <v>8</v>
      </c>
      <c r="E159" s="142">
        <v>11</v>
      </c>
      <c r="F159" s="143">
        <v>7</v>
      </c>
      <c r="G159" s="144">
        <v>6</v>
      </c>
      <c r="H159" s="145">
        <v>11</v>
      </c>
      <c r="I159" s="142">
        <v>11</v>
      </c>
      <c r="J159" s="143">
        <v>0</v>
      </c>
      <c r="K159" s="144">
        <v>11</v>
      </c>
      <c r="L159" s="145">
        <v>9</v>
      </c>
      <c r="M159" s="142"/>
      <c r="N159" s="143"/>
      <c r="O159" s="144"/>
      <c r="P159" s="145"/>
      <c r="Q159" s="142"/>
      <c r="R159" s="143"/>
      <c r="S159" s="146">
        <f t="shared" si="196"/>
        <v>1</v>
      </c>
      <c r="T159" s="146">
        <f t="shared" si="197"/>
        <v>0</v>
      </c>
      <c r="U159" s="146">
        <f t="shared" si="198"/>
        <v>0</v>
      </c>
      <c r="V159" s="146">
        <f t="shared" si="199"/>
        <v>1</v>
      </c>
      <c r="W159" s="146">
        <f t="shared" si="200"/>
        <v>1</v>
      </c>
      <c r="X159" s="146">
        <f t="shared" si="201"/>
        <v>0</v>
      </c>
      <c r="Y159" s="146">
        <f t="shared" si="202"/>
        <v>1</v>
      </c>
      <c r="Z159" s="146">
        <f t="shared" si="203"/>
        <v>0</v>
      </c>
      <c r="AA159" s="146">
        <f t="shared" si="204"/>
        <v>0</v>
      </c>
      <c r="AB159" s="146">
        <f t="shared" si="205"/>
        <v>0</v>
      </c>
      <c r="AC159" s="146">
        <f t="shared" si="206"/>
        <v>0</v>
      </c>
      <c r="AD159" s="146">
        <f t="shared" si="207"/>
        <v>0</v>
      </c>
      <c r="AE159" s="146">
        <f t="shared" si="208"/>
        <v>0</v>
      </c>
      <c r="AF159" s="146">
        <f t="shared" si="209"/>
        <v>0</v>
      </c>
      <c r="AG159" s="147">
        <f t="shared" si="210"/>
        <v>3</v>
      </c>
      <c r="AH159" s="147">
        <f t="shared" si="210"/>
        <v>1</v>
      </c>
      <c r="AI159" s="148">
        <f t="shared" si="211"/>
        <v>2</v>
      </c>
      <c r="AJ159" s="148">
        <f t="shared" si="212"/>
        <v>1</v>
      </c>
      <c r="AK159" s="149">
        <f t="shared" si="213"/>
        <v>7</v>
      </c>
      <c r="AL159" s="149">
        <f t="shared" si="214"/>
        <v>-6</v>
      </c>
      <c r="AM159" s="149">
        <f t="shared" si="215"/>
        <v>0</v>
      </c>
      <c r="AN159" s="149">
        <f t="shared" si="216"/>
        <v>9</v>
      </c>
      <c r="AO159" s="149" t="str">
        <f t="shared" si="217"/>
        <v/>
      </c>
      <c r="AP159" s="149" t="str">
        <f t="shared" si="218"/>
        <v/>
      </c>
      <c r="AQ159" s="149" t="str">
        <f t="shared" si="219"/>
        <v/>
      </c>
      <c r="AR159" s="150" t="str">
        <f t="shared" si="220"/>
        <v>3 - 1</v>
      </c>
      <c r="AS159" s="151" t="str">
        <f t="shared" si="221"/>
        <v>7,-6,0,9</v>
      </c>
      <c r="AT159" s="152">
        <f t="shared" si="222"/>
        <v>1</v>
      </c>
      <c r="AU159" s="152">
        <f t="shared" si="223"/>
        <v>2</v>
      </c>
      <c r="AV159" s="149">
        <f t="shared" si="224"/>
        <v>-7</v>
      </c>
      <c r="AW159" s="149">
        <f t="shared" si="225"/>
        <v>6</v>
      </c>
      <c r="AX159" s="149">
        <f t="shared" si="226"/>
        <v>0</v>
      </c>
      <c r="AY159" s="149">
        <f t="shared" si="227"/>
        <v>-9</v>
      </c>
      <c r="AZ159" s="149" t="str">
        <f t="shared" si="228"/>
        <v/>
      </c>
      <c r="BA159" s="149" t="str">
        <f t="shared" si="229"/>
        <v/>
      </c>
      <c r="BB159" s="149" t="str">
        <f t="shared" si="230"/>
        <v/>
      </c>
      <c r="BC159" s="150" t="str">
        <f t="shared" si="231"/>
        <v>1 - 3</v>
      </c>
      <c r="BD159" s="151" t="str">
        <f t="shared" si="232"/>
        <v>-7,6,0,-9</v>
      </c>
      <c r="BE159" s="153">
        <f>SUMIF(C153:C180,4,AI153:AI180)+SUMIF(D153:D180,4,AJ153:AJ180)</f>
        <v>9</v>
      </c>
      <c r="BF159" s="153">
        <f>IF(BE159&lt;&gt;0,RANK(BE159,BE153:BE168),"")</f>
        <v>6</v>
      </c>
      <c r="BG159" s="154" t="e">
        <f>SUMIF(A153:A160,C159,B153:B160)</f>
        <v>#REF!</v>
      </c>
      <c r="BH159" s="155" t="e">
        <f>SUMIF(A153:A160,D159,B153:B160)</f>
        <v>#REF!</v>
      </c>
      <c r="BI159" s="132" t="e">
        <f>1+#REF!</f>
        <v>#REF!</v>
      </c>
      <c r="BJ159" s="156" t="e">
        <f t="shared" si="233"/>
        <v>#REF!</v>
      </c>
      <c r="BK159" s="168">
        <v>2</v>
      </c>
      <c r="BL159" s="164" t="str">
        <f t="shared" si="195"/>
        <v>3 - 8</v>
      </c>
      <c r="BM159" s="165" t="s">
        <v>87</v>
      </c>
      <c r="BN159" s="166" t="s">
        <v>92</v>
      </c>
      <c r="BO159" s="167">
        <v>14</v>
      </c>
      <c r="BP159" s="341" t="s">
        <v>88</v>
      </c>
      <c r="BQ159" s="343" t="s">
        <v>1</v>
      </c>
      <c r="BR159" s="343"/>
      <c r="BS159" s="343"/>
      <c r="BT159" s="344"/>
      <c r="BU159" s="347" t="s">
        <v>89</v>
      </c>
      <c r="BV159" s="348"/>
      <c r="BW159" s="334">
        <v>1</v>
      </c>
      <c r="BX159" s="334"/>
      <c r="BY159" s="334"/>
      <c r="BZ159" s="333">
        <v>2</v>
      </c>
      <c r="CA159" s="334"/>
      <c r="CB159" s="318"/>
      <c r="CC159" s="334">
        <v>3</v>
      </c>
      <c r="CD159" s="334"/>
      <c r="CE159" s="334"/>
      <c r="CF159" s="333">
        <v>4</v>
      </c>
      <c r="CG159" s="334"/>
      <c r="CH159" s="318"/>
      <c r="CI159" s="334">
        <v>5</v>
      </c>
      <c r="CJ159" s="334"/>
      <c r="CK159" s="334"/>
      <c r="CL159" s="333">
        <v>6</v>
      </c>
      <c r="CM159" s="334"/>
      <c r="CN159" s="318"/>
      <c r="CO159" s="334">
        <v>7</v>
      </c>
      <c r="CP159" s="334"/>
      <c r="CQ159" s="334"/>
      <c r="CR159" s="333">
        <v>8</v>
      </c>
      <c r="CS159" s="334"/>
      <c r="CT159" s="318"/>
      <c r="CU159" s="169"/>
      <c r="CV159" s="333" t="s">
        <v>3</v>
      </c>
      <c r="CW159" s="316" t="s">
        <v>4</v>
      </c>
      <c r="CX159" s="318" t="s">
        <v>5</v>
      </c>
    </row>
    <row r="160" spans="1:102" ht="11.1" customHeight="1" x14ac:dyDescent="0.2">
      <c r="A160" s="139">
        <v>8</v>
      </c>
      <c r="B160" s="140" t="e">
        <f>IF(#REF!="","",VLOOKUP(#REF!,'[1]Посев групп - Д'!B:AM,30,FALSE))</f>
        <v>#REF!</v>
      </c>
      <c r="C160" s="141">
        <v>4</v>
      </c>
      <c r="D160" s="141">
        <v>7</v>
      </c>
      <c r="E160" s="142">
        <v>11</v>
      </c>
      <c r="F160" s="143">
        <v>4</v>
      </c>
      <c r="G160" s="144">
        <v>11</v>
      </c>
      <c r="H160" s="145">
        <v>9</v>
      </c>
      <c r="I160" s="142">
        <v>7</v>
      </c>
      <c r="J160" s="143">
        <v>11</v>
      </c>
      <c r="K160" s="144">
        <v>11</v>
      </c>
      <c r="L160" s="145">
        <v>4</v>
      </c>
      <c r="M160" s="142"/>
      <c r="N160" s="143"/>
      <c r="O160" s="144"/>
      <c r="P160" s="145"/>
      <c r="Q160" s="142"/>
      <c r="R160" s="143"/>
      <c r="S160" s="146">
        <f t="shared" si="196"/>
        <v>1</v>
      </c>
      <c r="T160" s="146">
        <f t="shared" si="197"/>
        <v>0</v>
      </c>
      <c r="U160" s="146">
        <f t="shared" si="198"/>
        <v>1</v>
      </c>
      <c r="V160" s="146">
        <f t="shared" si="199"/>
        <v>0</v>
      </c>
      <c r="W160" s="146">
        <f t="shared" si="200"/>
        <v>0</v>
      </c>
      <c r="X160" s="146">
        <f t="shared" si="201"/>
        <v>1</v>
      </c>
      <c r="Y160" s="146">
        <f t="shared" si="202"/>
        <v>1</v>
      </c>
      <c r="Z160" s="146">
        <f t="shared" si="203"/>
        <v>0</v>
      </c>
      <c r="AA160" s="146">
        <f t="shared" si="204"/>
        <v>0</v>
      </c>
      <c r="AB160" s="146">
        <f t="shared" si="205"/>
        <v>0</v>
      </c>
      <c r="AC160" s="146">
        <f t="shared" si="206"/>
        <v>0</v>
      </c>
      <c r="AD160" s="146">
        <f t="shared" si="207"/>
        <v>0</v>
      </c>
      <c r="AE160" s="146">
        <f t="shared" si="208"/>
        <v>0</v>
      </c>
      <c r="AF160" s="146">
        <f t="shared" si="209"/>
        <v>0</v>
      </c>
      <c r="AG160" s="147">
        <f t="shared" si="210"/>
        <v>3</v>
      </c>
      <c r="AH160" s="147">
        <f t="shared" si="210"/>
        <v>1</v>
      </c>
      <c r="AI160" s="148">
        <f t="shared" si="211"/>
        <v>2</v>
      </c>
      <c r="AJ160" s="148">
        <f t="shared" si="212"/>
        <v>1</v>
      </c>
      <c r="AK160" s="149">
        <f t="shared" si="213"/>
        <v>4</v>
      </c>
      <c r="AL160" s="149">
        <f t="shared" si="214"/>
        <v>9</v>
      </c>
      <c r="AM160" s="149">
        <f t="shared" si="215"/>
        <v>-7</v>
      </c>
      <c r="AN160" s="149">
        <f t="shared" si="216"/>
        <v>4</v>
      </c>
      <c r="AO160" s="149" t="str">
        <f t="shared" si="217"/>
        <v/>
      </c>
      <c r="AP160" s="149" t="str">
        <f t="shared" si="218"/>
        <v/>
      </c>
      <c r="AQ160" s="149" t="str">
        <f t="shared" si="219"/>
        <v/>
      </c>
      <c r="AR160" s="150" t="str">
        <f t="shared" si="220"/>
        <v>3 - 1</v>
      </c>
      <c r="AS160" s="151" t="str">
        <f t="shared" si="221"/>
        <v>4,9,-7,4</v>
      </c>
      <c r="AT160" s="152">
        <f t="shared" si="222"/>
        <v>1</v>
      </c>
      <c r="AU160" s="152">
        <f t="shared" si="223"/>
        <v>2</v>
      </c>
      <c r="AV160" s="149">
        <f t="shared" si="224"/>
        <v>-4</v>
      </c>
      <c r="AW160" s="149">
        <f t="shared" si="225"/>
        <v>-9</v>
      </c>
      <c r="AX160" s="149">
        <f t="shared" si="226"/>
        <v>7</v>
      </c>
      <c r="AY160" s="149">
        <f t="shared" si="227"/>
        <v>-4</v>
      </c>
      <c r="AZ160" s="149" t="str">
        <f t="shared" si="228"/>
        <v/>
      </c>
      <c r="BA160" s="149" t="str">
        <f t="shared" si="229"/>
        <v/>
      </c>
      <c r="BB160" s="149" t="str">
        <f t="shared" si="230"/>
        <v/>
      </c>
      <c r="BC160" s="150" t="str">
        <f t="shared" si="231"/>
        <v>1 - 3</v>
      </c>
      <c r="BD160" s="151" t="str">
        <f t="shared" si="232"/>
        <v>-4,-9,7,-4</v>
      </c>
      <c r="BE160" s="162"/>
      <c r="BF160" s="163"/>
      <c r="BG160" s="154" t="e">
        <f>SUMIF(A153:A160,C160,B153:B160)</f>
        <v>#REF!</v>
      </c>
      <c r="BH160" s="155" t="e">
        <f>SUMIF(A153:A160,D160,B153:B160)</f>
        <v>#REF!</v>
      </c>
      <c r="BI160" s="132" t="e">
        <f>1+#REF!</f>
        <v>#REF!</v>
      </c>
      <c r="BJ160" s="156" t="e">
        <f t="shared" si="233"/>
        <v>#REF!</v>
      </c>
      <c r="BK160" s="170">
        <v>2</v>
      </c>
      <c r="BL160" s="164" t="str">
        <f t="shared" si="195"/>
        <v>4 - 7</v>
      </c>
      <c r="BM160" s="165" t="s">
        <v>87</v>
      </c>
      <c r="BN160" s="166" t="s">
        <v>92</v>
      </c>
      <c r="BO160" s="167">
        <v>13</v>
      </c>
      <c r="BP160" s="342"/>
      <c r="BQ160" s="345"/>
      <c r="BR160" s="345"/>
      <c r="BS160" s="345"/>
      <c r="BT160" s="346"/>
      <c r="BU160" s="349"/>
      <c r="BV160" s="350"/>
      <c r="BW160" s="336"/>
      <c r="BX160" s="336"/>
      <c r="BY160" s="336"/>
      <c r="BZ160" s="335"/>
      <c r="CA160" s="336"/>
      <c r="CB160" s="337"/>
      <c r="CC160" s="336"/>
      <c r="CD160" s="336"/>
      <c r="CE160" s="336"/>
      <c r="CF160" s="335"/>
      <c r="CG160" s="336"/>
      <c r="CH160" s="337"/>
      <c r="CI160" s="336"/>
      <c r="CJ160" s="336"/>
      <c r="CK160" s="336"/>
      <c r="CL160" s="335"/>
      <c r="CM160" s="336"/>
      <c r="CN160" s="337"/>
      <c r="CO160" s="336"/>
      <c r="CP160" s="336"/>
      <c r="CQ160" s="336"/>
      <c r="CR160" s="335"/>
      <c r="CS160" s="336"/>
      <c r="CT160" s="337"/>
      <c r="CU160" s="199"/>
      <c r="CV160" s="338"/>
      <c r="CW160" s="317"/>
      <c r="CX160" s="319"/>
    </row>
    <row r="161" spans="1:102" ht="11.1" customHeight="1" x14ac:dyDescent="0.2">
      <c r="A161" s="139">
        <v>9</v>
      </c>
      <c r="B161" s="171"/>
      <c r="C161" s="141">
        <v>1</v>
      </c>
      <c r="D161" s="141">
        <v>5</v>
      </c>
      <c r="E161" s="142">
        <v>11</v>
      </c>
      <c r="F161" s="143">
        <v>3</v>
      </c>
      <c r="G161" s="144">
        <v>11</v>
      </c>
      <c r="H161" s="145">
        <v>8</v>
      </c>
      <c r="I161" s="142">
        <v>11</v>
      </c>
      <c r="J161" s="143">
        <v>3</v>
      </c>
      <c r="K161" s="144"/>
      <c r="L161" s="145"/>
      <c r="M161" s="142"/>
      <c r="N161" s="143"/>
      <c r="O161" s="144"/>
      <c r="P161" s="145"/>
      <c r="Q161" s="142"/>
      <c r="R161" s="143"/>
      <c r="S161" s="146">
        <f t="shared" si="196"/>
        <v>1</v>
      </c>
      <c r="T161" s="146">
        <f t="shared" si="197"/>
        <v>0</v>
      </c>
      <c r="U161" s="146">
        <f t="shared" si="198"/>
        <v>1</v>
      </c>
      <c r="V161" s="146">
        <f t="shared" si="199"/>
        <v>0</v>
      </c>
      <c r="W161" s="146">
        <f t="shared" si="200"/>
        <v>1</v>
      </c>
      <c r="X161" s="146">
        <f t="shared" si="201"/>
        <v>0</v>
      </c>
      <c r="Y161" s="146">
        <f t="shared" si="202"/>
        <v>0</v>
      </c>
      <c r="Z161" s="146">
        <f t="shared" si="203"/>
        <v>0</v>
      </c>
      <c r="AA161" s="146">
        <f t="shared" si="204"/>
        <v>0</v>
      </c>
      <c r="AB161" s="146">
        <f t="shared" si="205"/>
        <v>0</v>
      </c>
      <c r="AC161" s="146">
        <f t="shared" si="206"/>
        <v>0</v>
      </c>
      <c r="AD161" s="146">
        <f t="shared" si="207"/>
        <v>0</v>
      </c>
      <c r="AE161" s="146">
        <f t="shared" si="208"/>
        <v>0</v>
      </c>
      <c r="AF161" s="146">
        <f t="shared" si="209"/>
        <v>0</v>
      </c>
      <c r="AG161" s="147">
        <f t="shared" si="210"/>
        <v>3</v>
      </c>
      <c r="AH161" s="147">
        <f t="shared" si="210"/>
        <v>0</v>
      </c>
      <c r="AI161" s="148">
        <f t="shared" si="211"/>
        <v>2</v>
      </c>
      <c r="AJ161" s="148">
        <f t="shared" si="212"/>
        <v>1</v>
      </c>
      <c r="AK161" s="149">
        <f t="shared" si="213"/>
        <v>3</v>
      </c>
      <c r="AL161" s="149">
        <f t="shared" si="214"/>
        <v>8</v>
      </c>
      <c r="AM161" s="149">
        <f t="shared" si="215"/>
        <v>3</v>
      </c>
      <c r="AN161" s="149" t="str">
        <f t="shared" si="216"/>
        <v/>
      </c>
      <c r="AO161" s="149" t="str">
        <f t="shared" si="217"/>
        <v/>
      </c>
      <c r="AP161" s="149" t="str">
        <f t="shared" si="218"/>
        <v/>
      </c>
      <c r="AQ161" s="149" t="str">
        <f t="shared" si="219"/>
        <v/>
      </c>
      <c r="AR161" s="150" t="str">
        <f t="shared" si="220"/>
        <v>3 - 0</v>
      </c>
      <c r="AS161" s="151" t="str">
        <f t="shared" si="221"/>
        <v>3,8,3</v>
      </c>
      <c r="AT161" s="152">
        <f t="shared" si="222"/>
        <v>1</v>
      </c>
      <c r="AU161" s="152">
        <f t="shared" si="223"/>
        <v>2</v>
      </c>
      <c r="AV161" s="149">
        <f t="shared" si="224"/>
        <v>-3</v>
      </c>
      <c r="AW161" s="149">
        <f t="shared" si="225"/>
        <v>-8</v>
      </c>
      <c r="AX161" s="149">
        <f t="shared" si="226"/>
        <v>-3</v>
      </c>
      <c r="AY161" s="149" t="str">
        <f t="shared" si="227"/>
        <v/>
      </c>
      <c r="AZ161" s="149" t="str">
        <f t="shared" si="228"/>
        <v/>
      </c>
      <c r="BA161" s="149" t="str">
        <f t="shared" si="229"/>
        <v/>
      </c>
      <c r="BB161" s="149" t="str">
        <f t="shared" si="230"/>
        <v/>
      </c>
      <c r="BC161" s="150" t="str">
        <f t="shared" si="231"/>
        <v>0 - 3</v>
      </c>
      <c r="BD161" s="151" t="str">
        <f t="shared" si="232"/>
        <v>-3,-8,-3</v>
      </c>
      <c r="BE161" s="153">
        <f>SUMIF(C153:C180,5,AI153:AI180)+SUMIF(D153:D180,5,AJ153:AJ180)</f>
        <v>11</v>
      </c>
      <c r="BF161" s="153">
        <f>IF(BE161&lt;&gt;0,RANK(BE161,BE153:BE168),"")</f>
        <v>3</v>
      </c>
      <c r="BG161" s="154" t="e">
        <f>SUMIF(A153:A160,C161,B153:B160)</f>
        <v>#REF!</v>
      </c>
      <c r="BH161" s="155" t="e">
        <f>SUMIF(A153:A160,D161,B153:B160)</f>
        <v>#REF!</v>
      </c>
      <c r="BI161" s="132" t="e">
        <f>1+#REF!</f>
        <v>#REF!</v>
      </c>
      <c r="BJ161" s="156" t="e">
        <f t="shared" si="233"/>
        <v>#REF!</v>
      </c>
      <c r="BK161" s="170">
        <v>3</v>
      </c>
      <c r="BL161" s="158" t="str">
        <f t="shared" si="195"/>
        <v>1 - 5</v>
      </c>
      <c r="BM161" s="159" t="s">
        <v>87</v>
      </c>
      <c r="BN161" s="160" t="s">
        <v>93</v>
      </c>
      <c r="BO161" s="161">
        <v>1</v>
      </c>
      <c r="BP161" s="320">
        <v>1</v>
      </c>
      <c r="BQ161" s="322" t="e">
        <f>B153</f>
        <v>#REF!</v>
      </c>
      <c r="BR161" s="324" t="s">
        <v>123</v>
      </c>
      <c r="BS161" s="325"/>
      <c r="BT161" s="326"/>
      <c r="BU161" s="197" t="e">
        <f>IF(BQ161=0,0,VLOOKUP(BQ161,[1]Список!$A:P,7,FALSE))</f>
        <v>#REF!</v>
      </c>
      <c r="BV161" s="327" t="e">
        <f>IF(BQ161=0,0,VLOOKUP(BQ161,[1]Список!$A:$P,6,FALSE))</f>
        <v>#REF!</v>
      </c>
      <c r="BW161" s="328"/>
      <c r="BX161" s="329"/>
      <c r="BY161" s="329"/>
      <c r="BZ161" s="198"/>
      <c r="CA161" s="173">
        <f>IF(AG173&lt;AH173,AI173,IF(AH173&lt;AG173,AI173," "))</f>
        <v>1</v>
      </c>
      <c r="CB161" s="192"/>
      <c r="CC161" s="179"/>
      <c r="CD161" s="173">
        <f>IF(AG169&lt;AH169,AI169,IF(AH169&lt;AG169,AI169," "))</f>
        <v>2</v>
      </c>
      <c r="CE161" s="179"/>
      <c r="CF161" s="191"/>
      <c r="CG161" s="173">
        <f>IF(AG177&lt;AH177,AI177,IF(AH177&lt;AG177,AI177," "))</f>
        <v>2</v>
      </c>
      <c r="CH161" s="192"/>
      <c r="CI161" s="179"/>
      <c r="CJ161" s="173">
        <f>IF(AG161&lt;AH161,AI161,IF(AH161&lt;AG161,AI161," "))</f>
        <v>2</v>
      </c>
      <c r="CK161" s="179"/>
      <c r="CL161" s="191"/>
      <c r="CM161" s="173">
        <f>IF(AG158&lt;AH158,AI158,IF(AH158&lt;AG158,AI158," "))</f>
        <v>2</v>
      </c>
      <c r="CN161" s="192"/>
      <c r="CO161" s="179"/>
      <c r="CP161" s="173">
        <f>IF(AG155&lt;AH155,AI155,IF(AH155&lt;AG155,AI155," "))</f>
        <v>2</v>
      </c>
      <c r="CQ161" s="179"/>
      <c r="CR161" s="191"/>
      <c r="CS161" s="173">
        <f>IF(AG165&lt;AH165,AI165,IF(AH165&lt;AG165,AI165," "))</f>
        <v>2</v>
      </c>
      <c r="CT161" s="192"/>
      <c r="CU161" s="193"/>
      <c r="CV161" s="330">
        <f>BE153</f>
        <v>13</v>
      </c>
      <c r="CW161" s="331"/>
      <c r="CX161" s="332">
        <v>2</v>
      </c>
    </row>
    <row r="162" spans="1:102" ht="11.1" customHeight="1" x14ac:dyDescent="0.2">
      <c r="A162" s="139">
        <v>10</v>
      </c>
      <c r="B162" s="172"/>
      <c r="C162" s="141">
        <v>2</v>
      </c>
      <c r="D162" s="141">
        <v>8</v>
      </c>
      <c r="E162" s="142">
        <v>11</v>
      </c>
      <c r="F162" s="143">
        <v>8</v>
      </c>
      <c r="G162" s="144">
        <v>11</v>
      </c>
      <c r="H162" s="145">
        <v>8</v>
      </c>
      <c r="I162" s="142">
        <v>11</v>
      </c>
      <c r="J162" s="143">
        <v>6</v>
      </c>
      <c r="K162" s="144"/>
      <c r="L162" s="145"/>
      <c r="M162" s="142"/>
      <c r="N162" s="143"/>
      <c r="O162" s="144"/>
      <c r="P162" s="145"/>
      <c r="Q162" s="142"/>
      <c r="R162" s="143"/>
      <c r="S162" s="146">
        <f t="shared" si="196"/>
        <v>1</v>
      </c>
      <c r="T162" s="146">
        <f t="shared" si="197"/>
        <v>0</v>
      </c>
      <c r="U162" s="146">
        <f t="shared" si="198"/>
        <v>1</v>
      </c>
      <c r="V162" s="146">
        <f t="shared" si="199"/>
        <v>0</v>
      </c>
      <c r="W162" s="146">
        <f t="shared" si="200"/>
        <v>1</v>
      </c>
      <c r="X162" s="146">
        <f t="shared" si="201"/>
        <v>0</v>
      </c>
      <c r="Y162" s="146">
        <f t="shared" si="202"/>
        <v>0</v>
      </c>
      <c r="Z162" s="146">
        <f t="shared" si="203"/>
        <v>0</v>
      </c>
      <c r="AA162" s="146">
        <f t="shared" si="204"/>
        <v>0</v>
      </c>
      <c r="AB162" s="146">
        <f t="shared" si="205"/>
        <v>0</v>
      </c>
      <c r="AC162" s="146">
        <f t="shared" si="206"/>
        <v>0</v>
      </c>
      <c r="AD162" s="146">
        <f t="shared" si="207"/>
        <v>0</v>
      </c>
      <c r="AE162" s="146">
        <f t="shared" si="208"/>
        <v>0</v>
      </c>
      <c r="AF162" s="146">
        <f t="shared" si="209"/>
        <v>0</v>
      </c>
      <c r="AG162" s="147">
        <f t="shared" si="210"/>
        <v>3</v>
      </c>
      <c r="AH162" s="147">
        <f t="shared" si="210"/>
        <v>0</v>
      </c>
      <c r="AI162" s="148">
        <f t="shared" si="211"/>
        <v>2</v>
      </c>
      <c r="AJ162" s="148">
        <f t="shared" si="212"/>
        <v>1</v>
      </c>
      <c r="AK162" s="149">
        <f t="shared" si="213"/>
        <v>8</v>
      </c>
      <c r="AL162" s="149">
        <f t="shared" si="214"/>
        <v>8</v>
      </c>
      <c r="AM162" s="149">
        <f t="shared" si="215"/>
        <v>6</v>
      </c>
      <c r="AN162" s="149" t="str">
        <f t="shared" si="216"/>
        <v/>
      </c>
      <c r="AO162" s="149" t="str">
        <f t="shared" si="217"/>
        <v/>
      </c>
      <c r="AP162" s="149" t="str">
        <f t="shared" si="218"/>
        <v/>
      </c>
      <c r="AQ162" s="149" t="str">
        <f t="shared" si="219"/>
        <v/>
      </c>
      <c r="AR162" s="150" t="str">
        <f t="shared" si="220"/>
        <v>3 - 0</v>
      </c>
      <c r="AS162" s="151" t="str">
        <f t="shared" si="221"/>
        <v>8,8,6</v>
      </c>
      <c r="AT162" s="152">
        <f t="shared" si="222"/>
        <v>1</v>
      </c>
      <c r="AU162" s="152">
        <f t="shared" si="223"/>
        <v>2</v>
      </c>
      <c r="AV162" s="149">
        <f t="shared" si="224"/>
        <v>-8</v>
      </c>
      <c r="AW162" s="149">
        <f t="shared" si="225"/>
        <v>-8</v>
      </c>
      <c r="AX162" s="149">
        <f t="shared" si="226"/>
        <v>-6</v>
      </c>
      <c r="AY162" s="149" t="str">
        <f t="shared" si="227"/>
        <v/>
      </c>
      <c r="AZ162" s="149" t="str">
        <f t="shared" si="228"/>
        <v/>
      </c>
      <c r="BA162" s="149" t="str">
        <f t="shared" si="229"/>
        <v/>
      </c>
      <c r="BB162" s="149" t="str">
        <f t="shared" si="230"/>
        <v/>
      </c>
      <c r="BC162" s="150" t="str">
        <f t="shared" si="231"/>
        <v>0 - 3</v>
      </c>
      <c r="BD162" s="151" t="str">
        <f t="shared" si="232"/>
        <v>-8,-8,-6</v>
      </c>
      <c r="BE162" s="162"/>
      <c r="BF162" s="163"/>
      <c r="BG162" s="154" t="e">
        <f>SUMIF(A153:A160,C162,B153:B160)</f>
        <v>#REF!</v>
      </c>
      <c r="BH162" s="155" t="e">
        <f>SUMIF(A153:A160,D162,B153:B160)</f>
        <v>#REF!</v>
      </c>
      <c r="BI162" s="132" t="e">
        <f>1+#REF!</f>
        <v>#REF!</v>
      </c>
      <c r="BJ162" s="156" t="e">
        <f t="shared" si="233"/>
        <v>#REF!</v>
      </c>
      <c r="BK162" s="170">
        <v>3</v>
      </c>
      <c r="BL162" s="158" t="str">
        <f t="shared" si="195"/>
        <v>2 - 8</v>
      </c>
      <c r="BM162" s="159" t="s">
        <v>87</v>
      </c>
      <c r="BN162" s="160" t="s">
        <v>93</v>
      </c>
      <c r="BO162" s="161">
        <v>2</v>
      </c>
      <c r="BP162" s="321"/>
      <c r="BQ162" s="323"/>
      <c r="BR162" s="324" t="s">
        <v>176</v>
      </c>
      <c r="BS162" s="325"/>
      <c r="BT162" s="326"/>
      <c r="BU162" s="197" t="e">
        <f>IF(BQ161=0,0,VLOOKUP(BQ161,[1]Список!$A:P,8,FALSE))</f>
        <v>#REF!</v>
      </c>
      <c r="BV162" s="327"/>
      <c r="BW162" s="328"/>
      <c r="BX162" s="329"/>
      <c r="BY162" s="329"/>
      <c r="BZ162" s="364" t="str">
        <f>IF(AI173&lt;AJ173,AR173,IF(AJ173&lt;AI173,AS173," "))</f>
        <v>2 - 3</v>
      </c>
      <c r="CA162" s="363"/>
      <c r="CB162" s="365"/>
      <c r="CC162" s="363" t="str">
        <f>IF(AI169&lt;AJ169,AR169,IF(AJ169&lt;AI169,AS169," "))</f>
        <v>5,6,5</v>
      </c>
      <c r="CD162" s="363"/>
      <c r="CE162" s="363"/>
      <c r="CF162" s="364" t="str">
        <f>IF(AI177&lt;AJ177,AR177,IF(AJ177&lt;AI177,AS177," "))</f>
        <v>6,7,5</v>
      </c>
      <c r="CG162" s="363"/>
      <c r="CH162" s="365"/>
      <c r="CI162" s="363" t="str">
        <f>IF(AI161&lt;AJ161,AR161,IF(AJ161&lt;AI161,AS161," "))</f>
        <v>3,8,3</v>
      </c>
      <c r="CJ162" s="363"/>
      <c r="CK162" s="363"/>
      <c r="CL162" s="364" t="str">
        <f>IF(AI158&lt;AJ158,AR158,IF(AJ158&lt;AI158,AS158," "))</f>
        <v>7,5,3</v>
      </c>
      <c r="CM162" s="363"/>
      <c r="CN162" s="365"/>
      <c r="CO162" s="363" t="str">
        <f>IF(AI155&lt;AJ155,AR155,IF(AJ155&lt;AI155,AS155," "))</f>
        <v>7,-7,-9,9,7</v>
      </c>
      <c r="CP162" s="363"/>
      <c r="CQ162" s="363"/>
      <c r="CR162" s="364" t="str">
        <f>IF(AI165&lt;AJ165,AR165,IF(AJ165&lt;AI165,AS165," "))</f>
        <v>8,7,6</v>
      </c>
      <c r="CS162" s="363"/>
      <c r="CT162" s="365"/>
      <c r="CU162" s="194"/>
      <c r="CV162" s="330"/>
      <c r="CW162" s="331"/>
      <c r="CX162" s="332"/>
    </row>
    <row r="163" spans="1:102" ht="11.1" customHeight="1" x14ac:dyDescent="0.2">
      <c r="A163" s="139">
        <v>11</v>
      </c>
      <c r="B163" s="171"/>
      <c r="C163" s="141">
        <v>4</v>
      </c>
      <c r="D163" s="141">
        <v>6</v>
      </c>
      <c r="E163" s="142">
        <v>7</v>
      </c>
      <c r="F163" s="143">
        <v>11</v>
      </c>
      <c r="G163" s="144">
        <v>7</v>
      </c>
      <c r="H163" s="145">
        <v>11</v>
      </c>
      <c r="I163" s="142">
        <v>11</v>
      </c>
      <c r="J163" s="143">
        <v>4</v>
      </c>
      <c r="K163" s="144">
        <v>12</v>
      </c>
      <c r="L163" s="145">
        <v>10</v>
      </c>
      <c r="M163" s="142">
        <v>9</v>
      </c>
      <c r="N163" s="143">
        <v>11</v>
      </c>
      <c r="O163" s="144"/>
      <c r="P163" s="145"/>
      <c r="Q163" s="142"/>
      <c r="R163" s="143"/>
      <c r="S163" s="146">
        <f t="shared" si="196"/>
        <v>0</v>
      </c>
      <c r="T163" s="146">
        <f t="shared" si="197"/>
        <v>1</v>
      </c>
      <c r="U163" s="146">
        <f t="shared" si="198"/>
        <v>0</v>
      </c>
      <c r="V163" s="146">
        <f t="shared" si="199"/>
        <v>1</v>
      </c>
      <c r="W163" s="146">
        <f t="shared" si="200"/>
        <v>1</v>
      </c>
      <c r="X163" s="146">
        <f t="shared" si="201"/>
        <v>0</v>
      </c>
      <c r="Y163" s="146">
        <f t="shared" si="202"/>
        <v>1</v>
      </c>
      <c r="Z163" s="146">
        <f t="shared" si="203"/>
        <v>0</v>
      </c>
      <c r="AA163" s="146">
        <f t="shared" si="204"/>
        <v>0</v>
      </c>
      <c r="AB163" s="146">
        <f t="shared" si="205"/>
        <v>1</v>
      </c>
      <c r="AC163" s="146">
        <f t="shared" si="206"/>
        <v>0</v>
      </c>
      <c r="AD163" s="146">
        <f t="shared" si="207"/>
        <v>0</v>
      </c>
      <c r="AE163" s="146">
        <f t="shared" si="208"/>
        <v>0</v>
      </c>
      <c r="AF163" s="146">
        <f t="shared" si="209"/>
        <v>0</v>
      </c>
      <c r="AG163" s="147">
        <f t="shared" si="210"/>
        <v>2</v>
      </c>
      <c r="AH163" s="147">
        <f t="shared" si="210"/>
        <v>3</v>
      </c>
      <c r="AI163" s="148">
        <f t="shared" si="211"/>
        <v>1</v>
      </c>
      <c r="AJ163" s="148">
        <f t="shared" si="212"/>
        <v>2</v>
      </c>
      <c r="AK163" s="149">
        <f t="shared" si="213"/>
        <v>-7</v>
      </c>
      <c r="AL163" s="149">
        <f t="shared" si="214"/>
        <v>-7</v>
      </c>
      <c r="AM163" s="149">
        <f t="shared" si="215"/>
        <v>4</v>
      </c>
      <c r="AN163" s="149">
        <f t="shared" si="216"/>
        <v>10</v>
      </c>
      <c r="AO163" s="149">
        <f t="shared" si="217"/>
        <v>-9</v>
      </c>
      <c r="AP163" s="149" t="str">
        <f t="shared" si="218"/>
        <v/>
      </c>
      <c r="AQ163" s="149" t="str">
        <f t="shared" si="219"/>
        <v/>
      </c>
      <c r="AR163" s="150" t="str">
        <f t="shared" si="220"/>
        <v>2 - 3</v>
      </c>
      <c r="AS163" s="151" t="str">
        <f t="shared" si="221"/>
        <v>-7,-7,4,10,-9</v>
      </c>
      <c r="AT163" s="152">
        <f t="shared" si="222"/>
        <v>2</v>
      </c>
      <c r="AU163" s="152">
        <f t="shared" si="223"/>
        <v>1</v>
      </c>
      <c r="AV163" s="149">
        <f t="shared" si="224"/>
        <v>7</v>
      </c>
      <c r="AW163" s="149">
        <f t="shared" si="225"/>
        <v>7</v>
      </c>
      <c r="AX163" s="149">
        <f t="shared" si="226"/>
        <v>-4</v>
      </c>
      <c r="AY163" s="149">
        <f t="shared" si="227"/>
        <v>-10</v>
      </c>
      <c r="AZ163" s="149">
        <f t="shared" si="228"/>
        <v>9</v>
      </c>
      <c r="BA163" s="149" t="str">
        <f t="shared" si="229"/>
        <v/>
      </c>
      <c r="BB163" s="149" t="str">
        <f t="shared" si="230"/>
        <v/>
      </c>
      <c r="BC163" s="150" t="str">
        <f t="shared" si="231"/>
        <v>3 - 2</v>
      </c>
      <c r="BD163" s="151" t="str">
        <f t="shared" si="232"/>
        <v>7,7,-4,-10,9</v>
      </c>
      <c r="BE163" s="153">
        <f>SUMIF(C153:C180,6,AI153:AI180)+SUMIF(D153:D180,6,AJ153:AJ180)</f>
        <v>9</v>
      </c>
      <c r="BF163" s="153">
        <f>IF(BE163&lt;&gt;0,RANK(BE163,BE153:BE168),"")</f>
        <v>6</v>
      </c>
      <c r="BG163" s="154" t="e">
        <f>SUMIF(A153:A160,C163,B153:B160)</f>
        <v>#REF!</v>
      </c>
      <c r="BH163" s="155" t="e">
        <f>SUMIF(A153:A160,D163,B153:B160)</f>
        <v>#REF!</v>
      </c>
      <c r="BI163" s="132" t="e">
        <f>1+#REF!</f>
        <v>#REF!</v>
      </c>
      <c r="BJ163" s="156" t="e">
        <f t="shared" si="233"/>
        <v>#REF!</v>
      </c>
      <c r="BK163" s="170">
        <v>3</v>
      </c>
      <c r="BL163" s="158" t="str">
        <f t="shared" si="195"/>
        <v>4 - 6</v>
      </c>
      <c r="BM163" s="159" t="s">
        <v>87</v>
      </c>
      <c r="BN163" s="160" t="s">
        <v>93</v>
      </c>
      <c r="BO163" s="161">
        <v>3</v>
      </c>
      <c r="BP163" s="366">
        <v>2</v>
      </c>
      <c r="BQ163" s="368" t="e">
        <f>B154</f>
        <v>#REF!</v>
      </c>
      <c r="BR163" s="370" t="s">
        <v>124</v>
      </c>
      <c r="BS163" s="371"/>
      <c r="BT163" s="372"/>
      <c r="BU163" s="201" t="e">
        <f>IF(BQ163=0,0,VLOOKUP(BQ163,[1]Список!$A:P,7,FALSE))</f>
        <v>#REF!</v>
      </c>
      <c r="BV163" s="373" t="e">
        <f>IF(BQ163=0,0,VLOOKUP(BQ163,[1]Список!$A:$P,6,FALSE))</f>
        <v>#REF!</v>
      </c>
      <c r="BW163" s="202"/>
      <c r="BX163" s="203">
        <f>IF(AG173&lt;AH173,AT173,IF(AH173&lt;AG173,AT173," "))</f>
        <v>2</v>
      </c>
      <c r="BY163" s="204"/>
      <c r="BZ163" s="375"/>
      <c r="CA163" s="376"/>
      <c r="CB163" s="377"/>
      <c r="CC163" s="204"/>
      <c r="CD163" s="203">
        <f>IF(AG178&lt;AH178,AI178,IF(AH178&lt;AG178,AI178," "))</f>
        <v>2</v>
      </c>
      <c r="CE163" s="204"/>
      <c r="CF163" s="205"/>
      <c r="CG163" s="203">
        <f>IF(AG170&lt;AH170,AI170,IF(AH170&lt;AG170,AI170," "))</f>
        <v>2</v>
      </c>
      <c r="CH163" s="206"/>
      <c r="CI163" s="204"/>
      <c r="CJ163" s="203">
        <f>IF(AG157&lt;AH157,AI157,IF(AH157&lt;AG157,AI157," "))</f>
        <v>2</v>
      </c>
      <c r="CK163" s="204"/>
      <c r="CL163" s="205"/>
      <c r="CM163" s="203">
        <f>IF(AG153&lt;AH153,AI153,IF(AH153&lt;AG153,AI153," "))</f>
        <v>2</v>
      </c>
      <c r="CN163" s="206"/>
      <c r="CO163" s="204"/>
      <c r="CP163" s="203">
        <f>IF(AG167&lt;AH167,AI167,IF(AH167&lt;AG167,AI167," "))</f>
        <v>1</v>
      </c>
      <c r="CQ163" s="204"/>
      <c r="CR163" s="205"/>
      <c r="CS163" s="203">
        <f>IF(AG162&lt;AH162,AI162,IF(AH162&lt;AG162,AI162," "))</f>
        <v>2</v>
      </c>
      <c r="CT163" s="206"/>
      <c r="CU163" s="207"/>
      <c r="CV163" s="351">
        <f>BE155</f>
        <v>13</v>
      </c>
      <c r="CW163" s="353"/>
      <c r="CX163" s="355">
        <f>IF(BF156="",BF155,BF156)</f>
        <v>1</v>
      </c>
    </row>
    <row r="164" spans="1:102" ht="11.1" customHeight="1" x14ac:dyDescent="0.2">
      <c r="A164" s="139">
        <v>12</v>
      </c>
      <c r="C164" s="141">
        <v>3</v>
      </c>
      <c r="D164" s="141">
        <v>7</v>
      </c>
      <c r="E164" s="142">
        <v>12</v>
      </c>
      <c r="F164" s="143">
        <v>10</v>
      </c>
      <c r="G164" s="144">
        <v>10</v>
      </c>
      <c r="H164" s="145">
        <v>12</v>
      </c>
      <c r="I164" s="142">
        <v>11</v>
      </c>
      <c r="J164" s="143">
        <v>8</v>
      </c>
      <c r="K164" s="144">
        <v>11</v>
      </c>
      <c r="L164" s="145">
        <v>9</v>
      </c>
      <c r="M164" s="142"/>
      <c r="N164" s="143"/>
      <c r="O164" s="144"/>
      <c r="P164" s="145"/>
      <c r="Q164" s="142"/>
      <c r="R164" s="143"/>
      <c r="S164" s="146">
        <f t="shared" si="196"/>
        <v>1</v>
      </c>
      <c r="T164" s="146">
        <f t="shared" si="197"/>
        <v>0</v>
      </c>
      <c r="U164" s="146">
        <f t="shared" si="198"/>
        <v>0</v>
      </c>
      <c r="V164" s="146">
        <f t="shared" si="199"/>
        <v>1</v>
      </c>
      <c r="W164" s="146">
        <f t="shared" si="200"/>
        <v>1</v>
      </c>
      <c r="X164" s="146">
        <f t="shared" si="201"/>
        <v>0</v>
      </c>
      <c r="Y164" s="146">
        <f t="shared" si="202"/>
        <v>1</v>
      </c>
      <c r="Z164" s="146">
        <f t="shared" si="203"/>
        <v>0</v>
      </c>
      <c r="AA164" s="146">
        <f t="shared" si="204"/>
        <v>0</v>
      </c>
      <c r="AB164" s="146">
        <f t="shared" si="205"/>
        <v>0</v>
      </c>
      <c r="AC164" s="146">
        <f t="shared" si="206"/>
        <v>0</v>
      </c>
      <c r="AD164" s="146">
        <f t="shared" si="207"/>
        <v>0</v>
      </c>
      <c r="AE164" s="146">
        <f t="shared" si="208"/>
        <v>0</v>
      </c>
      <c r="AF164" s="146">
        <f t="shared" si="209"/>
        <v>0</v>
      </c>
      <c r="AG164" s="147">
        <f t="shared" si="210"/>
        <v>3</v>
      </c>
      <c r="AH164" s="147">
        <f t="shared" si="210"/>
        <v>1</v>
      </c>
      <c r="AI164" s="148">
        <f t="shared" si="211"/>
        <v>2</v>
      </c>
      <c r="AJ164" s="148">
        <f t="shared" si="212"/>
        <v>1</v>
      </c>
      <c r="AK164" s="149">
        <f t="shared" si="213"/>
        <v>10</v>
      </c>
      <c r="AL164" s="149">
        <f t="shared" si="214"/>
        <v>-10</v>
      </c>
      <c r="AM164" s="149">
        <f t="shared" si="215"/>
        <v>8</v>
      </c>
      <c r="AN164" s="149">
        <f t="shared" si="216"/>
        <v>9</v>
      </c>
      <c r="AO164" s="149" t="str">
        <f t="shared" si="217"/>
        <v/>
      </c>
      <c r="AP164" s="149" t="str">
        <f t="shared" si="218"/>
        <v/>
      </c>
      <c r="AQ164" s="149" t="str">
        <f t="shared" si="219"/>
        <v/>
      </c>
      <c r="AR164" s="150" t="str">
        <f t="shared" si="220"/>
        <v>3 - 1</v>
      </c>
      <c r="AS164" s="151" t="str">
        <f t="shared" si="221"/>
        <v>10,-10,8,9</v>
      </c>
      <c r="AT164" s="152">
        <f t="shared" si="222"/>
        <v>1</v>
      </c>
      <c r="AU164" s="152">
        <f t="shared" si="223"/>
        <v>2</v>
      </c>
      <c r="AV164" s="149">
        <f t="shared" si="224"/>
        <v>-10</v>
      </c>
      <c r="AW164" s="149">
        <f t="shared" si="225"/>
        <v>10</v>
      </c>
      <c r="AX164" s="149">
        <f t="shared" si="226"/>
        <v>-8</v>
      </c>
      <c r="AY164" s="149">
        <f t="shared" si="227"/>
        <v>-9</v>
      </c>
      <c r="AZ164" s="149" t="str">
        <f t="shared" si="228"/>
        <v/>
      </c>
      <c r="BA164" s="149" t="str">
        <f t="shared" si="229"/>
        <v/>
      </c>
      <c r="BB164" s="149" t="str">
        <f t="shared" si="230"/>
        <v/>
      </c>
      <c r="BC164" s="150" t="str">
        <f t="shared" si="231"/>
        <v>1 - 3</v>
      </c>
      <c r="BD164" s="151" t="str">
        <f t="shared" si="232"/>
        <v>-10,10,-8,-9</v>
      </c>
      <c r="BE164" s="162"/>
      <c r="BF164" s="163"/>
      <c r="BG164" s="154" t="e">
        <f>SUMIF(A153:A160,C164,B153:B160)</f>
        <v>#REF!</v>
      </c>
      <c r="BH164" s="155" t="e">
        <f>SUMIF(A153:A160,D164,B153:B160)</f>
        <v>#REF!</v>
      </c>
      <c r="BI164" s="132" t="e">
        <f>1+#REF!</f>
        <v>#REF!</v>
      </c>
      <c r="BJ164" s="156" t="e">
        <f t="shared" si="233"/>
        <v>#REF!</v>
      </c>
      <c r="BK164" s="170">
        <v>3</v>
      </c>
      <c r="BL164" s="158" t="str">
        <f t="shared" si="195"/>
        <v>3 - 7</v>
      </c>
      <c r="BM164" s="159" t="s">
        <v>87</v>
      </c>
      <c r="BN164" s="160" t="s">
        <v>93</v>
      </c>
      <c r="BO164" s="161">
        <v>4</v>
      </c>
      <c r="BP164" s="367"/>
      <c r="BQ164" s="369"/>
      <c r="BR164" s="357" t="s">
        <v>175</v>
      </c>
      <c r="BS164" s="358"/>
      <c r="BT164" s="359"/>
      <c r="BU164" s="180" t="e">
        <f>IF(BQ163=0,0,VLOOKUP(BQ163,[1]Список!$A:P,8,FALSE))</f>
        <v>#REF!</v>
      </c>
      <c r="BV164" s="374"/>
      <c r="BW164" s="360" t="str">
        <f>IF(AI173&gt;AJ173,BC173,IF(AJ173&gt;AI173,BD173," "))</f>
        <v>-4,9,-9,9,7</v>
      </c>
      <c r="BX164" s="360"/>
      <c r="BY164" s="360"/>
      <c r="BZ164" s="378"/>
      <c r="CA164" s="379"/>
      <c r="CB164" s="380"/>
      <c r="CC164" s="360" t="str">
        <f>IF(AI178&lt;AJ178,AR178,IF(AJ178&lt;AI178,AS178," "))</f>
        <v>7,6,-7,-9,4</v>
      </c>
      <c r="CD164" s="360"/>
      <c r="CE164" s="360"/>
      <c r="CF164" s="361" t="str">
        <f>IF(AI170&lt;AJ170,AR170,IF(AJ170&lt;AI170,AS170," "))</f>
        <v>9,4,7</v>
      </c>
      <c r="CG164" s="360"/>
      <c r="CH164" s="362"/>
      <c r="CI164" s="360" t="str">
        <f>IF(AI157&lt;AJ157,AR157,IF(AJ157&lt;AI157,AS157," "))</f>
        <v>5,8,4</v>
      </c>
      <c r="CJ164" s="360"/>
      <c r="CK164" s="360"/>
      <c r="CL164" s="361" t="str">
        <f>IF(AI153&lt;AJ153,AR153,IF(AJ153&lt;AI153,AS153," "))</f>
        <v>4,9,9</v>
      </c>
      <c r="CM164" s="360"/>
      <c r="CN164" s="362"/>
      <c r="CO164" s="360" t="str">
        <f>IF(AI167&lt;AJ167,AR167,IF(AJ167&lt;AI167,AS167," "))</f>
        <v>2 - 3</v>
      </c>
      <c r="CP164" s="360"/>
      <c r="CQ164" s="360"/>
      <c r="CR164" s="361" t="str">
        <f>IF(AI162&lt;AJ162,AR162,IF(AJ162&lt;AI162,AS162," "))</f>
        <v>8,8,6</v>
      </c>
      <c r="CS164" s="360"/>
      <c r="CT164" s="362"/>
      <c r="CU164" s="195"/>
      <c r="CV164" s="352"/>
      <c r="CW164" s="354"/>
      <c r="CX164" s="356"/>
    </row>
    <row r="165" spans="1:102" ht="11.1" customHeight="1" x14ac:dyDescent="0.2">
      <c r="A165" s="139">
        <v>13</v>
      </c>
      <c r="C165" s="141">
        <v>1</v>
      </c>
      <c r="D165" s="141">
        <v>8</v>
      </c>
      <c r="E165" s="142">
        <v>11</v>
      </c>
      <c r="F165" s="143">
        <v>8</v>
      </c>
      <c r="G165" s="144">
        <v>11</v>
      </c>
      <c r="H165" s="145">
        <v>7</v>
      </c>
      <c r="I165" s="142">
        <v>11</v>
      </c>
      <c r="J165" s="143">
        <v>6</v>
      </c>
      <c r="K165" s="144"/>
      <c r="L165" s="145"/>
      <c r="M165" s="142"/>
      <c r="N165" s="143"/>
      <c r="O165" s="144"/>
      <c r="P165" s="145"/>
      <c r="Q165" s="142"/>
      <c r="R165" s="143"/>
      <c r="S165" s="146">
        <f t="shared" si="196"/>
        <v>1</v>
      </c>
      <c r="T165" s="146">
        <f t="shared" si="197"/>
        <v>0</v>
      </c>
      <c r="U165" s="146">
        <f t="shared" si="198"/>
        <v>1</v>
      </c>
      <c r="V165" s="146">
        <f t="shared" si="199"/>
        <v>0</v>
      </c>
      <c r="W165" s="146">
        <f t="shared" si="200"/>
        <v>1</v>
      </c>
      <c r="X165" s="146">
        <f t="shared" si="201"/>
        <v>0</v>
      </c>
      <c r="Y165" s="146">
        <f t="shared" si="202"/>
        <v>0</v>
      </c>
      <c r="Z165" s="146">
        <f t="shared" si="203"/>
        <v>0</v>
      </c>
      <c r="AA165" s="146">
        <f t="shared" si="204"/>
        <v>0</v>
      </c>
      <c r="AB165" s="146">
        <f t="shared" si="205"/>
        <v>0</v>
      </c>
      <c r="AC165" s="146">
        <f t="shared" si="206"/>
        <v>0</v>
      </c>
      <c r="AD165" s="146">
        <f t="shared" si="207"/>
        <v>0</v>
      </c>
      <c r="AE165" s="146">
        <f t="shared" si="208"/>
        <v>0</v>
      </c>
      <c r="AF165" s="146">
        <f t="shared" si="209"/>
        <v>0</v>
      </c>
      <c r="AG165" s="147">
        <f t="shared" si="210"/>
        <v>3</v>
      </c>
      <c r="AH165" s="147">
        <f t="shared" si="210"/>
        <v>0</v>
      </c>
      <c r="AI165" s="148">
        <f t="shared" si="211"/>
        <v>2</v>
      </c>
      <c r="AJ165" s="148">
        <f t="shared" si="212"/>
        <v>1</v>
      </c>
      <c r="AK165" s="149">
        <f t="shared" si="213"/>
        <v>8</v>
      </c>
      <c r="AL165" s="149">
        <f t="shared" si="214"/>
        <v>7</v>
      </c>
      <c r="AM165" s="149">
        <f t="shared" si="215"/>
        <v>6</v>
      </c>
      <c r="AN165" s="149" t="str">
        <f t="shared" si="216"/>
        <v/>
      </c>
      <c r="AO165" s="149" t="str">
        <f t="shared" si="217"/>
        <v/>
      </c>
      <c r="AP165" s="149" t="str">
        <f t="shared" si="218"/>
        <v/>
      </c>
      <c r="AQ165" s="149" t="str">
        <f t="shared" si="219"/>
        <v/>
      </c>
      <c r="AR165" s="150" t="str">
        <f t="shared" si="220"/>
        <v>3 - 0</v>
      </c>
      <c r="AS165" s="151" t="str">
        <f t="shared" si="221"/>
        <v>8,7,6</v>
      </c>
      <c r="AT165" s="152">
        <f t="shared" si="222"/>
        <v>1</v>
      </c>
      <c r="AU165" s="152">
        <f t="shared" si="223"/>
        <v>2</v>
      </c>
      <c r="AV165" s="149">
        <f t="shared" si="224"/>
        <v>-8</v>
      </c>
      <c r="AW165" s="149">
        <f t="shared" si="225"/>
        <v>-7</v>
      </c>
      <c r="AX165" s="149">
        <f t="shared" si="226"/>
        <v>-6</v>
      </c>
      <c r="AY165" s="149" t="str">
        <f t="shared" si="227"/>
        <v/>
      </c>
      <c r="AZ165" s="149" t="str">
        <f t="shared" si="228"/>
        <v/>
      </c>
      <c r="BA165" s="149" t="str">
        <f t="shared" si="229"/>
        <v/>
      </c>
      <c r="BB165" s="149" t="str">
        <f t="shared" si="230"/>
        <v/>
      </c>
      <c r="BC165" s="150" t="str">
        <f t="shared" si="231"/>
        <v>0 - 3</v>
      </c>
      <c r="BD165" s="151" t="str">
        <f t="shared" si="232"/>
        <v>-8,-7,-6</v>
      </c>
      <c r="BE165" s="153">
        <f>SUMIF(C153:C180,7,AI153:AI180)+SUMIF(D153:D180,7,AJ153:AJ180)</f>
        <v>10</v>
      </c>
      <c r="BF165" s="153">
        <f>IF(BE165&lt;&gt;0,RANK(BE165,BE153:BE168),"")</f>
        <v>5</v>
      </c>
      <c r="BG165" s="154" t="e">
        <f>SUMIF(A153:A160,C165,B153:B160)</f>
        <v>#REF!</v>
      </c>
      <c r="BH165" s="155" t="e">
        <f>SUMIF(A153:A160,D165,B153:B160)</f>
        <v>#REF!</v>
      </c>
      <c r="BI165" s="132" t="e">
        <f>1+#REF!</f>
        <v>#REF!</v>
      </c>
      <c r="BJ165" s="156" t="e">
        <f t="shared" si="233"/>
        <v>#REF!</v>
      </c>
      <c r="BK165" s="170">
        <v>4</v>
      </c>
      <c r="BL165" s="164" t="str">
        <f t="shared" si="195"/>
        <v>1 - 8</v>
      </c>
      <c r="BM165" s="165" t="s">
        <v>87</v>
      </c>
      <c r="BN165" s="166" t="s">
        <v>94</v>
      </c>
      <c r="BO165" s="167">
        <v>12</v>
      </c>
      <c r="BP165" s="320">
        <v>3</v>
      </c>
      <c r="BQ165" s="322" t="e">
        <f>B155</f>
        <v>#REF!</v>
      </c>
      <c r="BR165" s="324" t="s">
        <v>125</v>
      </c>
      <c r="BS165" s="325"/>
      <c r="BT165" s="326"/>
      <c r="BU165" s="197" t="e">
        <f>IF(BQ165=0,0,VLOOKUP(BQ165,[1]Список!$A:P,7,FALSE))</f>
        <v>#REF!</v>
      </c>
      <c r="BV165" s="327" t="e">
        <f>IF(BQ165=0,0,VLOOKUP(BQ165,[1]Список!$A:$P,6,FALSE))</f>
        <v>#REF!</v>
      </c>
      <c r="BW165" s="200"/>
      <c r="BX165" s="173">
        <f>IF(AG169&lt;AH169,AT169,IF(AH169&lt;AG169,AT169," "))</f>
        <v>1</v>
      </c>
      <c r="BY165" s="179"/>
      <c r="BZ165" s="191"/>
      <c r="CA165" s="173">
        <f>IF(AG178&lt;AH178,AT178,IF(AH178&lt;AG178,AT178," "))</f>
        <v>1</v>
      </c>
      <c r="CB165" s="192"/>
      <c r="CC165" s="329"/>
      <c r="CD165" s="329"/>
      <c r="CE165" s="329"/>
      <c r="CF165" s="191"/>
      <c r="CG165" s="173">
        <f>IF(AG174&lt;AH174,AI174,IF(AH174&lt;AG174,AI174," "))</f>
        <v>2</v>
      </c>
      <c r="CH165" s="192"/>
      <c r="CI165" s="179"/>
      <c r="CJ165" s="173">
        <f>IF(AG154&lt;AH154,AI154,IF(AH154&lt;AG154,AI154," "))</f>
        <v>1</v>
      </c>
      <c r="CK165" s="179"/>
      <c r="CL165" s="191"/>
      <c r="CM165" s="173">
        <f>IF(AG168&lt;AH168,AI168,IF(AH168&lt;AG168,AI168," "))</f>
        <v>2</v>
      </c>
      <c r="CN165" s="192"/>
      <c r="CO165" s="179"/>
      <c r="CP165" s="173">
        <f>IF(AG164&lt;AH164,AI164,IF(AH164&lt;AG164,AI164," "))</f>
        <v>2</v>
      </c>
      <c r="CQ165" s="179"/>
      <c r="CR165" s="191"/>
      <c r="CS165" s="173">
        <f>IF(AG159&lt;AH159,AI159,IF(AH159&lt;AG159,AI159," "))</f>
        <v>2</v>
      </c>
      <c r="CT165" s="192"/>
      <c r="CU165" s="193"/>
      <c r="CV165" s="330">
        <f>BE157</f>
        <v>11</v>
      </c>
      <c r="CW165" s="196"/>
      <c r="CX165" s="332">
        <v>4</v>
      </c>
    </row>
    <row r="166" spans="1:102" ht="11.1" customHeight="1" x14ac:dyDescent="0.2">
      <c r="A166" s="139">
        <v>14</v>
      </c>
      <c r="C166" s="141">
        <v>4</v>
      </c>
      <c r="D166" s="141">
        <v>5</v>
      </c>
      <c r="E166" s="142">
        <v>11</v>
      </c>
      <c r="F166" s="143">
        <v>5</v>
      </c>
      <c r="G166" s="144">
        <v>4</v>
      </c>
      <c r="H166" s="145">
        <v>11</v>
      </c>
      <c r="I166" s="142">
        <v>9</v>
      </c>
      <c r="J166" s="143">
        <v>11</v>
      </c>
      <c r="K166" s="144">
        <v>8</v>
      </c>
      <c r="L166" s="145">
        <v>11</v>
      </c>
      <c r="M166" s="142"/>
      <c r="N166" s="143"/>
      <c r="O166" s="144"/>
      <c r="P166" s="145"/>
      <c r="Q166" s="142"/>
      <c r="R166" s="143"/>
      <c r="S166" s="146">
        <f t="shared" si="196"/>
        <v>1</v>
      </c>
      <c r="T166" s="146">
        <f t="shared" si="197"/>
        <v>0</v>
      </c>
      <c r="U166" s="146">
        <f t="shared" si="198"/>
        <v>0</v>
      </c>
      <c r="V166" s="146">
        <f t="shared" si="199"/>
        <v>1</v>
      </c>
      <c r="W166" s="146">
        <f t="shared" si="200"/>
        <v>0</v>
      </c>
      <c r="X166" s="146">
        <f t="shared" si="201"/>
        <v>1</v>
      </c>
      <c r="Y166" s="146">
        <f t="shared" si="202"/>
        <v>0</v>
      </c>
      <c r="Z166" s="146">
        <f t="shared" si="203"/>
        <v>1</v>
      </c>
      <c r="AA166" s="146">
        <f t="shared" si="204"/>
        <v>0</v>
      </c>
      <c r="AB166" s="146">
        <f t="shared" si="205"/>
        <v>0</v>
      </c>
      <c r="AC166" s="146">
        <f t="shared" si="206"/>
        <v>0</v>
      </c>
      <c r="AD166" s="146">
        <f t="shared" si="207"/>
        <v>0</v>
      </c>
      <c r="AE166" s="146">
        <f t="shared" si="208"/>
        <v>0</v>
      </c>
      <c r="AF166" s="146">
        <f t="shared" si="209"/>
        <v>0</v>
      </c>
      <c r="AG166" s="147">
        <f t="shared" si="210"/>
        <v>1</v>
      </c>
      <c r="AH166" s="147">
        <f t="shared" si="210"/>
        <v>3</v>
      </c>
      <c r="AI166" s="148">
        <f t="shared" si="211"/>
        <v>1</v>
      </c>
      <c r="AJ166" s="148">
        <f t="shared" si="212"/>
        <v>2</v>
      </c>
      <c r="AK166" s="149">
        <f t="shared" si="213"/>
        <v>5</v>
      </c>
      <c r="AL166" s="149">
        <f t="shared" si="214"/>
        <v>-4</v>
      </c>
      <c r="AM166" s="149">
        <f t="shared" si="215"/>
        <v>-9</v>
      </c>
      <c r="AN166" s="149">
        <f t="shared" si="216"/>
        <v>-8</v>
      </c>
      <c r="AO166" s="149" t="str">
        <f t="shared" si="217"/>
        <v/>
      </c>
      <c r="AP166" s="149" t="str">
        <f t="shared" si="218"/>
        <v/>
      </c>
      <c r="AQ166" s="149" t="str">
        <f t="shared" si="219"/>
        <v/>
      </c>
      <c r="AR166" s="150" t="str">
        <f t="shared" si="220"/>
        <v>1 - 3</v>
      </c>
      <c r="AS166" s="151" t="str">
        <f t="shared" si="221"/>
        <v>5,-4,-9,-8</v>
      </c>
      <c r="AT166" s="152">
        <f t="shared" si="222"/>
        <v>2</v>
      </c>
      <c r="AU166" s="152">
        <f t="shared" si="223"/>
        <v>1</v>
      </c>
      <c r="AV166" s="149">
        <f t="shared" si="224"/>
        <v>-5</v>
      </c>
      <c r="AW166" s="149">
        <f t="shared" si="225"/>
        <v>4</v>
      </c>
      <c r="AX166" s="149">
        <f t="shared" si="226"/>
        <v>9</v>
      </c>
      <c r="AY166" s="149">
        <f t="shared" si="227"/>
        <v>8</v>
      </c>
      <c r="AZ166" s="149" t="str">
        <f t="shared" si="228"/>
        <v/>
      </c>
      <c r="BA166" s="149" t="str">
        <f t="shared" si="229"/>
        <v/>
      </c>
      <c r="BB166" s="149" t="str">
        <f t="shared" si="230"/>
        <v/>
      </c>
      <c r="BC166" s="150" t="str">
        <f t="shared" si="231"/>
        <v>3 - 1</v>
      </c>
      <c r="BD166" s="151" t="str">
        <f t="shared" si="232"/>
        <v>-5,4,9,8</v>
      </c>
      <c r="BE166" s="162"/>
      <c r="BF166" s="163"/>
      <c r="BG166" s="154" t="e">
        <f>SUMIF(A153:A160,C166,B153:B160)</f>
        <v>#REF!</v>
      </c>
      <c r="BH166" s="155" t="e">
        <f>SUMIF(A153:A160,D166,B153:B160)</f>
        <v>#REF!</v>
      </c>
      <c r="BI166" s="132" t="e">
        <f>1+#REF!</f>
        <v>#REF!</v>
      </c>
      <c r="BJ166" s="156" t="e">
        <f t="shared" si="233"/>
        <v>#REF!</v>
      </c>
      <c r="BK166" s="170">
        <v>4</v>
      </c>
      <c r="BL166" s="164" t="str">
        <f t="shared" si="195"/>
        <v>4 - 5</v>
      </c>
      <c r="BM166" s="165" t="s">
        <v>87</v>
      </c>
      <c r="BN166" s="166" t="s">
        <v>94</v>
      </c>
      <c r="BO166" s="167">
        <v>11</v>
      </c>
      <c r="BP166" s="321"/>
      <c r="BQ166" s="323"/>
      <c r="BR166" s="324" t="s">
        <v>174</v>
      </c>
      <c r="BS166" s="325"/>
      <c r="BT166" s="326"/>
      <c r="BU166" s="197" t="e">
        <f>IF(BQ165=0,0,VLOOKUP(BQ165,[1]Список!$A:P,8,FALSE))</f>
        <v>#REF!</v>
      </c>
      <c r="BV166" s="327"/>
      <c r="BW166" s="363" t="str">
        <f>IF(AI169&gt;AJ169,BC169,IF(AJ169&gt;AI169,BD169," "))</f>
        <v>0 - 3</v>
      </c>
      <c r="BX166" s="363"/>
      <c r="BY166" s="363"/>
      <c r="BZ166" s="364" t="str">
        <f>IF(AI178&gt;AJ178,BC178,IF(AJ178&gt;AI178,BD178," "))</f>
        <v>2 - 3</v>
      </c>
      <c r="CA166" s="363"/>
      <c r="CB166" s="365"/>
      <c r="CC166" s="329"/>
      <c r="CD166" s="329"/>
      <c r="CE166" s="329"/>
      <c r="CF166" s="364" t="str">
        <f>IF(AI174&lt;AJ174,AR174,IF(AJ174&lt;AI174,AS174," "))</f>
        <v>3,-10,3,10</v>
      </c>
      <c r="CG166" s="363"/>
      <c r="CH166" s="365"/>
      <c r="CI166" s="363" t="str">
        <f>IF(AI154&lt;AJ154,AR154,IF(AJ154&lt;AI154,AS154," "))</f>
        <v>1 - 3</v>
      </c>
      <c r="CJ166" s="363"/>
      <c r="CK166" s="363"/>
      <c r="CL166" s="364" t="str">
        <f>IF(AI168&lt;AJ168,AR168,IF(AJ168&lt;AI168,AS168," "))</f>
        <v>4,-7,4,3</v>
      </c>
      <c r="CM166" s="363"/>
      <c r="CN166" s="365"/>
      <c r="CO166" s="363" t="str">
        <f>IF(AI164&lt;AJ164,AR164,IF(AJ164&lt;AI164,AS164," "))</f>
        <v>10,-10,8,9</v>
      </c>
      <c r="CP166" s="363"/>
      <c r="CQ166" s="363"/>
      <c r="CR166" s="364" t="str">
        <f>IF(AI159&lt;AJ159,AR159,IF(AJ159&lt;AI159,AS159," "))</f>
        <v>7,-6,0,9</v>
      </c>
      <c r="CS166" s="363"/>
      <c r="CT166" s="365"/>
      <c r="CU166" s="194"/>
      <c r="CV166" s="330"/>
      <c r="CW166" s="196"/>
      <c r="CX166" s="332"/>
    </row>
    <row r="167" spans="1:102" ht="11.1" customHeight="1" x14ac:dyDescent="0.2">
      <c r="A167" s="139">
        <v>15</v>
      </c>
      <c r="C167" s="141">
        <v>2</v>
      </c>
      <c r="D167" s="141">
        <v>7</v>
      </c>
      <c r="E167" s="142">
        <v>9</v>
      </c>
      <c r="F167" s="143">
        <v>11</v>
      </c>
      <c r="G167" s="144">
        <v>7</v>
      </c>
      <c r="H167" s="145">
        <v>11</v>
      </c>
      <c r="I167" s="142">
        <v>13</v>
      </c>
      <c r="J167" s="143">
        <v>11</v>
      </c>
      <c r="K167" s="144">
        <v>11</v>
      </c>
      <c r="L167" s="145">
        <v>7</v>
      </c>
      <c r="M167" s="142">
        <v>4</v>
      </c>
      <c r="N167" s="143">
        <v>11</v>
      </c>
      <c r="O167" s="144"/>
      <c r="P167" s="145"/>
      <c r="Q167" s="142"/>
      <c r="R167" s="143"/>
      <c r="S167" s="146">
        <f t="shared" si="196"/>
        <v>0</v>
      </c>
      <c r="T167" s="146">
        <f t="shared" si="197"/>
        <v>1</v>
      </c>
      <c r="U167" s="146">
        <f t="shared" si="198"/>
        <v>0</v>
      </c>
      <c r="V167" s="146">
        <f t="shared" si="199"/>
        <v>1</v>
      </c>
      <c r="W167" s="146">
        <f t="shared" si="200"/>
        <v>1</v>
      </c>
      <c r="X167" s="146">
        <f t="shared" si="201"/>
        <v>0</v>
      </c>
      <c r="Y167" s="146">
        <f t="shared" si="202"/>
        <v>1</v>
      </c>
      <c r="Z167" s="146">
        <f t="shared" si="203"/>
        <v>0</v>
      </c>
      <c r="AA167" s="146">
        <f t="shared" si="204"/>
        <v>0</v>
      </c>
      <c r="AB167" s="146">
        <f t="shared" si="205"/>
        <v>1</v>
      </c>
      <c r="AC167" s="146">
        <f t="shared" si="206"/>
        <v>0</v>
      </c>
      <c r="AD167" s="146">
        <f t="shared" si="207"/>
        <v>0</v>
      </c>
      <c r="AE167" s="146">
        <f t="shared" si="208"/>
        <v>0</v>
      </c>
      <c r="AF167" s="146">
        <f t="shared" si="209"/>
        <v>0</v>
      </c>
      <c r="AG167" s="147">
        <f t="shared" si="210"/>
        <v>2</v>
      </c>
      <c r="AH167" s="147">
        <f t="shared" si="210"/>
        <v>3</v>
      </c>
      <c r="AI167" s="148">
        <f t="shared" si="211"/>
        <v>1</v>
      </c>
      <c r="AJ167" s="148">
        <f t="shared" si="212"/>
        <v>2</v>
      </c>
      <c r="AK167" s="149">
        <f t="shared" si="213"/>
        <v>-9</v>
      </c>
      <c r="AL167" s="149">
        <f t="shared" si="214"/>
        <v>-7</v>
      </c>
      <c r="AM167" s="149">
        <f t="shared" si="215"/>
        <v>11</v>
      </c>
      <c r="AN167" s="149">
        <f t="shared" si="216"/>
        <v>7</v>
      </c>
      <c r="AO167" s="149">
        <f t="shared" si="217"/>
        <v>-4</v>
      </c>
      <c r="AP167" s="149" t="str">
        <f t="shared" si="218"/>
        <v/>
      </c>
      <c r="AQ167" s="149" t="str">
        <f t="shared" si="219"/>
        <v/>
      </c>
      <c r="AR167" s="150" t="str">
        <f t="shared" si="220"/>
        <v>2 - 3</v>
      </c>
      <c r="AS167" s="151" t="str">
        <f t="shared" si="221"/>
        <v>-9,-7,11,7,-4</v>
      </c>
      <c r="AT167" s="152">
        <f t="shared" si="222"/>
        <v>2</v>
      </c>
      <c r="AU167" s="152">
        <f t="shared" si="223"/>
        <v>1</v>
      </c>
      <c r="AV167" s="149">
        <f t="shared" si="224"/>
        <v>9</v>
      </c>
      <c r="AW167" s="149">
        <f t="shared" si="225"/>
        <v>7</v>
      </c>
      <c r="AX167" s="149">
        <f t="shared" si="226"/>
        <v>-11</v>
      </c>
      <c r="AY167" s="149">
        <f t="shared" si="227"/>
        <v>-7</v>
      </c>
      <c r="AZ167" s="149">
        <f t="shared" si="228"/>
        <v>4</v>
      </c>
      <c r="BA167" s="149" t="str">
        <f t="shared" si="229"/>
        <v/>
      </c>
      <c r="BB167" s="149" t="str">
        <f t="shared" si="230"/>
        <v/>
      </c>
      <c r="BC167" s="150" t="str">
        <f t="shared" si="231"/>
        <v>3 - 2</v>
      </c>
      <c r="BD167" s="151" t="str">
        <f t="shared" si="232"/>
        <v>9,7,-11,-7,4</v>
      </c>
      <c r="BE167" s="153">
        <f>SUMIF(C153:C180,8,AI153:AI180)+SUMIF(D153:D180,8,AJ153:AJ180)</f>
        <v>8</v>
      </c>
      <c r="BF167" s="153">
        <f>IF(BE167&lt;&gt;0,RANK(BE167,BE153:BE168),"")</f>
        <v>8</v>
      </c>
      <c r="BG167" s="154" t="e">
        <f>SUMIF(A153:A160,C167,B153:B160)</f>
        <v>#REF!</v>
      </c>
      <c r="BH167" s="155" t="e">
        <f>SUMIF(A153:A160,D167,B153:B160)</f>
        <v>#REF!</v>
      </c>
      <c r="BI167" s="132" t="e">
        <f>1+#REF!</f>
        <v>#REF!</v>
      </c>
      <c r="BJ167" s="156" t="e">
        <f t="shared" si="233"/>
        <v>#REF!</v>
      </c>
      <c r="BK167" s="170">
        <v>4</v>
      </c>
      <c r="BL167" s="174" t="str">
        <f t="shared" si="195"/>
        <v>2 - 7</v>
      </c>
      <c r="BM167" s="165" t="s">
        <v>87</v>
      </c>
      <c r="BN167" s="166" t="s">
        <v>94</v>
      </c>
      <c r="BO167" s="167">
        <v>10</v>
      </c>
      <c r="BP167" s="366">
        <v>4</v>
      </c>
      <c r="BQ167" s="368" t="e">
        <f>B156</f>
        <v>#REF!</v>
      </c>
      <c r="BR167" s="370" t="s">
        <v>126</v>
      </c>
      <c r="BS167" s="371"/>
      <c r="BT167" s="372"/>
      <c r="BU167" s="201" t="e">
        <f>IF(BQ167=0,0,VLOOKUP(BQ167,[1]Список!$A:P,7,FALSE))</f>
        <v>#REF!</v>
      </c>
      <c r="BV167" s="373" t="e">
        <f>IF(BQ167=0,0,VLOOKUP(BQ167,[1]Список!$A:$P,6,FALSE))</f>
        <v>#REF!</v>
      </c>
      <c r="BW167" s="202"/>
      <c r="BX167" s="203">
        <f>IF(AG177&lt;AH177,AT177,IF(AH177&lt;AG177,AT177," "))</f>
        <v>1</v>
      </c>
      <c r="BY167" s="204"/>
      <c r="BZ167" s="205"/>
      <c r="CA167" s="203">
        <f>IF(AG170&lt;AH170,AT170,IF(AH170&lt;AG170,AT170," "))</f>
        <v>1</v>
      </c>
      <c r="CB167" s="206"/>
      <c r="CC167" s="204"/>
      <c r="CD167" s="203">
        <f>IF(AG174&lt;AH174,AT174,IF(AH174&lt;AG174,AT174," "))</f>
        <v>1</v>
      </c>
      <c r="CE167" s="204"/>
      <c r="CF167" s="375"/>
      <c r="CG167" s="376"/>
      <c r="CH167" s="377"/>
      <c r="CI167" s="204"/>
      <c r="CJ167" s="203">
        <f>IF(AG166&lt;AH166,AI166,IF(AH166&lt;AG166,AI166," "))</f>
        <v>1</v>
      </c>
      <c r="CK167" s="204"/>
      <c r="CL167" s="205"/>
      <c r="CM167" s="203">
        <f>IF(AG163&lt;AH163,AI163,IF(AH163&lt;AG163,AI163," "))</f>
        <v>1</v>
      </c>
      <c r="CN167" s="206"/>
      <c r="CO167" s="204"/>
      <c r="CP167" s="203">
        <f>IF(AG160&lt;AH160,AI160,IF(AH160&lt;AG160,AI160," "))</f>
        <v>2</v>
      </c>
      <c r="CQ167" s="204"/>
      <c r="CR167" s="205"/>
      <c r="CS167" s="203">
        <f>IF(AG156&lt;AH156,AI156,IF(AH156&lt;AG156,AI156," "))</f>
        <v>2</v>
      </c>
      <c r="CT167" s="206"/>
      <c r="CU167" s="207"/>
      <c r="CV167" s="351">
        <f>BE159</f>
        <v>9</v>
      </c>
      <c r="CW167" s="381"/>
      <c r="CX167" s="355">
        <v>7</v>
      </c>
    </row>
    <row r="168" spans="1:102" ht="11.1" customHeight="1" x14ac:dyDescent="0.2">
      <c r="A168" s="139">
        <v>16</v>
      </c>
      <c r="C168" s="141">
        <v>3</v>
      </c>
      <c r="D168" s="141">
        <v>6</v>
      </c>
      <c r="E168" s="142">
        <v>11</v>
      </c>
      <c r="F168" s="143">
        <v>4</v>
      </c>
      <c r="G168" s="144">
        <v>7</v>
      </c>
      <c r="H168" s="145">
        <v>11</v>
      </c>
      <c r="I168" s="142">
        <v>11</v>
      </c>
      <c r="J168" s="143">
        <v>4</v>
      </c>
      <c r="K168" s="144">
        <v>11</v>
      </c>
      <c r="L168" s="145">
        <v>3</v>
      </c>
      <c r="M168" s="142"/>
      <c r="N168" s="143"/>
      <c r="O168" s="144"/>
      <c r="P168" s="145"/>
      <c r="Q168" s="142"/>
      <c r="R168" s="143"/>
      <c r="S168" s="146">
        <f t="shared" si="196"/>
        <v>1</v>
      </c>
      <c r="T168" s="146">
        <f t="shared" si="197"/>
        <v>0</v>
      </c>
      <c r="U168" s="146">
        <f t="shared" si="198"/>
        <v>0</v>
      </c>
      <c r="V168" s="146">
        <f t="shared" si="199"/>
        <v>1</v>
      </c>
      <c r="W168" s="146">
        <f t="shared" si="200"/>
        <v>1</v>
      </c>
      <c r="X168" s="146">
        <f t="shared" si="201"/>
        <v>0</v>
      </c>
      <c r="Y168" s="146">
        <f t="shared" si="202"/>
        <v>1</v>
      </c>
      <c r="Z168" s="146">
        <f t="shared" si="203"/>
        <v>0</v>
      </c>
      <c r="AA168" s="146">
        <f t="shared" si="204"/>
        <v>0</v>
      </c>
      <c r="AB168" s="146">
        <f t="shared" si="205"/>
        <v>0</v>
      </c>
      <c r="AC168" s="146">
        <f t="shared" si="206"/>
        <v>0</v>
      </c>
      <c r="AD168" s="146">
        <f t="shared" si="207"/>
        <v>0</v>
      </c>
      <c r="AE168" s="146">
        <f t="shared" si="208"/>
        <v>0</v>
      </c>
      <c r="AF168" s="146">
        <f t="shared" si="209"/>
        <v>0</v>
      </c>
      <c r="AG168" s="147">
        <f t="shared" si="210"/>
        <v>3</v>
      </c>
      <c r="AH168" s="147">
        <f t="shared" si="210"/>
        <v>1</v>
      </c>
      <c r="AI168" s="148">
        <f t="shared" si="211"/>
        <v>2</v>
      </c>
      <c r="AJ168" s="148">
        <f t="shared" si="212"/>
        <v>1</v>
      </c>
      <c r="AK168" s="149">
        <f t="shared" si="213"/>
        <v>4</v>
      </c>
      <c r="AL168" s="149">
        <f t="shared" si="214"/>
        <v>-7</v>
      </c>
      <c r="AM168" s="149">
        <f t="shared" si="215"/>
        <v>4</v>
      </c>
      <c r="AN168" s="149">
        <f t="shared" si="216"/>
        <v>3</v>
      </c>
      <c r="AO168" s="149" t="str">
        <f t="shared" si="217"/>
        <v/>
      </c>
      <c r="AP168" s="149" t="str">
        <f t="shared" si="218"/>
        <v/>
      </c>
      <c r="AQ168" s="149" t="str">
        <f t="shared" si="219"/>
        <v/>
      </c>
      <c r="AR168" s="150" t="str">
        <f t="shared" si="220"/>
        <v>3 - 1</v>
      </c>
      <c r="AS168" s="151" t="str">
        <f t="shared" si="221"/>
        <v>4,-7,4,3</v>
      </c>
      <c r="AT168" s="152">
        <f t="shared" si="222"/>
        <v>1</v>
      </c>
      <c r="AU168" s="152">
        <f t="shared" si="223"/>
        <v>2</v>
      </c>
      <c r="AV168" s="149">
        <f t="shared" si="224"/>
        <v>-4</v>
      </c>
      <c r="AW168" s="149">
        <f t="shared" si="225"/>
        <v>7</v>
      </c>
      <c r="AX168" s="149">
        <f t="shared" si="226"/>
        <v>-4</v>
      </c>
      <c r="AY168" s="149">
        <f t="shared" si="227"/>
        <v>-3</v>
      </c>
      <c r="AZ168" s="149" t="str">
        <f t="shared" si="228"/>
        <v/>
      </c>
      <c r="BA168" s="149" t="str">
        <f t="shared" si="229"/>
        <v/>
      </c>
      <c r="BB168" s="149" t="str">
        <f t="shared" si="230"/>
        <v/>
      </c>
      <c r="BC168" s="150" t="str">
        <f t="shared" si="231"/>
        <v>1 - 3</v>
      </c>
      <c r="BD168" s="151" t="str">
        <f t="shared" si="232"/>
        <v>-4,7,-4,-3</v>
      </c>
      <c r="BE168" s="162"/>
      <c r="BF168" s="163"/>
      <c r="BG168" s="154" t="e">
        <f>SUMIF(A153:A160,C168,B153:B160)</f>
        <v>#REF!</v>
      </c>
      <c r="BH168" s="155" t="e">
        <f>SUMIF(A153:A160,D168,B153:B160)</f>
        <v>#REF!</v>
      </c>
      <c r="BI168" s="132" t="e">
        <f>1+#REF!</f>
        <v>#REF!</v>
      </c>
      <c r="BJ168" s="156" t="e">
        <f t="shared" si="233"/>
        <v>#REF!</v>
      </c>
      <c r="BK168" s="170">
        <v>4</v>
      </c>
      <c r="BL168" s="175" t="str">
        <f t="shared" si="195"/>
        <v>3 - 6</v>
      </c>
      <c r="BM168" s="165" t="s">
        <v>87</v>
      </c>
      <c r="BN168" s="166" t="s">
        <v>94</v>
      </c>
      <c r="BO168" s="167">
        <v>9</v>
      </c>
      <c r="BP168" s="367"/>
      <c r="BQ168" s="369"/>
      <c r="BR168" s="357" t="s">
        <v>173</v>
      </c>
      <c r="BS168" s="358"/>
      <c r="BT168" s="359"/>
      <c r="BU168" s="180" t="e">
        <f>IF(BQ167=0,0,VLOOKUP(BQ167,[1]Список!$A:P,8,FALSE))</f>
        <v>#REF!</v>
      </c>
      <c r="BV168" s="374"/>
      <c r="BW168" s="360" t="str">
        <f>IF(AI177&gt;AJ177,BC177,IF(AJ177&gt;AI177,BD177," "))</f>
        <v>0 - 3</v>
      </c>
      <c r="BX168" s="360"/>
      <c r="BY168" s="360"/>
      <c r="BZ168" s="361" t="str">
        <f>IF(AI170&gt;AJ170,BC170,IF(AJ170&gt;AI170,BD170," "))</f>
        <v>0 - 3</v>
      </c>
      <c r="CA168" s="360"/>
      <c r="CB168" s="362"/>
      <c r="CC168" s="360" t="str">
        <f>IF(AI174&gt;AJ174,BC174,IF(AJ174&gt;AI174,BD174," "))</f>
        <v>1 - 3</v>
      </c>
      <c r="CD168" s="360"/>
      <c r="CE168" s="360"/>
      <c r="CF168" s="378"/>
      <c r="CG168" s="379"/>
      <c r="CH168" s="380"/>
      <c r="CI168" s="360" t="str">
        <f>IF(AI166&lt;AJ166,AR166,IF(AJ166&lt;AI166,AS166," "))</f>
        <v>1 - 3</v>
      </c>
      <c r="CJ168" s="360"/>
      <c r="CK168" s="360"/>
      <c r="CL168" s="361" t="str">
        <f>IF(AI163&lt;AJ163,AR163,IF(AJ163&lt;AI163,AS163," "))</f>
        <v>2 - 3</v>
      </c>
      <c r="CM168" s="360"/>
      <c r="CN168" s="362"/>
      <c r="CO168" s="360" t="str">
        <f>IF(AI160&lt;AJ160,AR160,IF(AJ160&lt;AI160,AS160," "))</f>
        <v>4,9,-7,4</v>
      </c>
      <c r="CP168" s="360"/>
      <c r="CQ168" s="360"/>
      <c r="CR168" s="361" t="str">
        <f>IF(AI156&lt;AJ156,AR156,IF(AJ156&lt;AI156,AS156," "))</f>
        <v>6,-10,2,9</v>
      </c>
      <c r="CS168" s="360"/>
      <c r="CT168" s="362"/>
      <c r="CU168" s="195"/>
      <c r="CV168" s="352"/>
      <c r="CW168" s="382"/>
      <c r="CX168" s="356"/>
    </row>
    <row r="169" spans="1:102" ht="11.1" customHeight="1" x14ac:dyDescent="0.2">
      <c r="A169" s="139">
        <v>17</v>
      </c>
      <c r="C169" s="141">
        <v>1</v>
      </c>
      <c r="D169" s="141">
        <v>3</v>
      </c>
      <c r="E169" s="142">
        <v>11</v>
      </c>
      <c r="F169" s="143">
        <v>5</v>
      </c>
      <c r="G169" s="144">
        <v>11</v>
      </c>
      <c r="H169" s="145">
        <v>6</v>
      </c>
      <c r="I169" s="142">
        <v>11</v>
      </c>
      <c r="J169" s="143">
        <v>5</v>
      </c>
      <c r="K169" s="144"/>
      <c r="L169" s="145"/>
      <c r="M169" s="142"/>
      <c r="N169" s="143"/>
      <c r="O169" s="144"/>
      <c r="P169" s="145"/>
      <c r="Q169" s="142"/>
      <c r="R169" s="143"/>
      <c r="S169" s="146">
        <f t="shared" si="196"/>
        <v>1</v>
      </c>
      <c r="T169" s="146">
        <f t="shared" si="197"/>
        <v>0</v>
      </c>
      <c r="U169" s="146">
        <f t="shared" si="198"/>
        <v>1</v>
      </c>
      <c r="V169" s="146">
        <f t="shared" si="199"/>
        <v>0</v>
      </c>
      <c r="W169" s="146">
        <f t="shared" si="200"/>
        <v>1</v>
      </c>
      <c r="X169" s="146">
        <f t="shared" si="201"/>
        <v>0</v>
      </c>
      <c r="Y169" s="146">
        <f t="shared" si="202"/>
        <v>0</v>
      </c>
      <c r="Z169" s="146">
        <f t="shared" si="203"/>
        <v>0</v>
      </c>
      <c r="AA169" s="146">
        <f t="shared" si="204"/>
        <v>0</v>
      </c>
      <c r="AB169" s="146">
        <f t="shared" si="205"/>
        <v>0</v>
      </c>
      <c r="AC169" s="146">
        <f t="shared" si="206"/>
        <v>0</v>
      </c>
      <c r="AD169" s="146">
        <f t="shared" si="207"/>
        <v>0</v>
      </c>
      <c r="AE169" s="146">
        <f t="shared" si="208"/>
        <v>0</v>
      </c>
      <c r="AF169" s="146">
        <f t="shared" si="209"/>
        <v>0</v>
      </c>
      <c r="AG169" s="147">
        <f t="shared" si="210"/>
        <v>3</v>
      </c>
      <c r="AH169" s="147">
        <f t="shared" si="210"/>
        <v>0</v>
      </c>
      <c r="AI169" s="148">
        <f t="shared" si="211"/>
        <v>2</v>
      </c>
      <c r="AJ169" s="148">
        <f t="shared" si="212"/>
        <v>1</v>
      </c>
      <c r="AK169" s="149">
        <f t="shared" si="213"/>
        <v>5</v>
      </c>
      <c r="AL169" s="149">
        <f t="shared" si="214"/>
        <v>6</v>
      </c>
      <c r="AM169" s="149">
        <f t="shared" si="215"/>
        <v>5</v>
      </c>
      <c r="AN169" s="149" t="str">
        <f t="shared" si="216"/>
        <v/>
      </c>
      <c r="AO169" s="149" t="str">
        <f t="shared" si="217"/>
        <v/>
      </c>
      <c r="AP169" s="149" t="str">
        <f t="shared" si="218"/>
        <v/>
      </c>
      <c r="AQ169" s="149" t="str">
        <f t="shared" si="219"/>
        <v/>
      </c>
      <c r="AR169" s="150" t="str">
        <f t="shared" si="220"/>
        <v>3 - 0</v>
      </c>
      <c r="AS169" s="151" t="str">
        <f t="shared" si="221"/>
        <v>5,6,5</v>
      </c>
      <c r="AT169" s="152">
        <f t="shared" si="222"/>
        <v>1</v>
      </c>
      <c r="AU169" s="152">
        <f t="shared" si="223"/>
        <v>2</v>
      </c>
      <c r="AV169" s="149">
        <f t="shared" si="224"/>
        <v>-5</v>
      </c>
      <c r="AW169" s="149">
        <f t="shared" si="225"/>
        <v>-6</v>
      </c>
      <c r="AX169" s="149">
        <f t="shared" si="226"/>
        <v>-5</v>
      </c>
      <c r="AY169" s="149" t="str">
        <f t="shared" si="227"/>
        <v/>
      </c>
      <c r="AZ169" s="149" t="str">
        <f t="shared" si="228"/>
        <v/>
      </c>
      <c r="BA169" s="149" t="str">
        <f t="shared" si="229"/>
        <v/>
      </c>
      <c r="BB169" s="149" t="str">
        <f t="shared" si="230"/>
        <v/>
      </c>
      <c r="BC169" s="150" t="str">
        <f t="shared" si="231"/>
        <v>0 - 3</v>
      </c>
      <c r="BD169" s="151" t="str">
        <f t="shared" si="232"/>
        <v>-5,-6,-5</v>
      </c>
      <c r="BG169" s="154" t="e">
        <f>SUMIF(A153:A160,C169,B153:B160)</f>
        <v>#REF!</v>
      </c>
      <c r="BH169" s="155" t="e">
        <f>SUMIF(A153:A160,D169,B153:B160)</f>
        <v>#REF!</v>
      </c>
      <c r="BI169" s="132" t="e">
        <f>1+#REF!</f>
        <v>#REF!</v>
      </c>
      <c r="BJ169" s="156" t="e">
        <f t="shared" si="233"/>
        <v>#REF!</v>
      </c>
      <c r="BK169" s="170">
        <v>5</v>
      </c>
      <c r="BL169" s="176" t="str">
        <f t="shared" si="195"/>
        <v>1 - 3</v>
      </c>
      <c r="BM169" s="159" t="s">
        <v>87</v>
      </c>
      <c r="BN169" s="160" t="s">
        <v>95</v>
      </c>
      <c r="BO169" s="161">
        <v>7</v>
      </c>
      <c r="BP169" s="320">
        <v>5</v>
      </c>
      <c r="BQ169" s="322" t="e">
        <f>B157</f>
        <v>#REF!</v>
      </c>
      <c r="BR169" s="324" t="s">
        <v>127</v>
      </c>
      <c r="BS169" s="325"/>
      <c r="BT169" s="326"/>
      <c r="BU169" s="197" t="e">
        <f>IF(BQ169=0,0,VLOOKUP(BQ169,[1]Список!$A:P,7,FALSE))</f>
        <v>#REF!</v>
      </c>
      <c r="BV169" s="327" t="e">
        <f>IF(BQ169=0,0,VLOOKUP(BQ169,[1]Список!$A:$P,6,FALSE))</f>
        <v>#REF!</v>
      </c>
      <c r="BW169" s="178"/>
      <c r="BX169" s="173">
        <f>IF(AG161&lt;AH161,AT161,IF(AH161&lt;AG161,AT161," "))</f>
        <v>1</v>
      </c>
      <c r="BY169" s="179"/>
      <c r="BZ169" s="191"/>
      <c r="CA169" s="173">
        <f>IF(AG157&lt;AH157,AT157,IF(AH157&lt;AG157,AT157," "))</f>
        <v>1</v>
      </c>
      <c r="CB169" s="192"/>
      <c r="CC169" s="179"/>
      <c r="CD169" s="173">
        <f>IF(AG154&lt;AH154,AT154,IF(AH154&lt;AG154,AT154," "))</f>
        <v>2</v>
      </c>
      <c r="CE169" s="179"/>
      <c r="CF169" s="191"/>
      <c r="CG169" s="173">
        <f>IF(AG166&lt;AH166,AT166,IF(AH166&lt;AG166,AT166," "))</f>
        <v>2</v>
      </c>
      <c r="CH169" s="192"/>
      <c r="CI169" s="329"/>
      <c r="CJ169" s="329"/>
      <c r="CK169" s="329"/>
      <c r="CL169" s="191"/>
      <c r="CM169" s="173">
        <f>IF(AG175&lt;AH175,AI175,IF(AH175&lt;AG175,AI175," "))</f>
        <v>2</v>
      </c>
      <c r="CN169" s="192"/>
      <c r="CO169" s="179"/>
      <c r="CP169" s="173">
        <f>IF(AG171&lt;AH171,AI171,IF(AH171&lt;AG171,AI171," "))</f>
        <v>1</v>
      </c>
      <c r="CQ169" s="179"/>
      <c r="CR169" s="191"/>
      <c r="CS169" s="173">
        <f>IF(AG180&lt;AH180,AI180,IF(AH180&lt;AG180,AI180," "))</f>
        <v>2</v>
      </c>
      <c r="CT169" s="192"/>
      <c r="CU169" s="194"/>
      <c r="CV169" s="330">
        <f>BE161</f>
        <v>11</v>
      </c>
      <c r="CW169" s="196"/>
      <c r="CX169" s="332">
        <f>IF(BF162="",BF161,BF162)</f>
        <v>3</v>
      </c>
    </row>
    <row r="170" spans="1:102" ht="11.1" customHeight="1" x14ac:dyDescent="0.2">
      <c r="A170" s="139">
        <v>18</v>
      </c>
      <c r="C170" s="141">
        <v>2</v>
      </c>
      <c r="D170" s="141">
        <v>4</v>
      </c>
      <c r="E170" s="142">
        <v>11</v>
      </c>
      <c r="F170" s="143">
        <v>9</v>
      </c>
      <c r="G170" s="144">
        <v>11</v>
      </c>
      <c r="H170" s="145">
        <v>4</v>
      </c>
      <c r="I170" s="142">
        <v>11</v>
      </c>
      <c r="J170" s="143">
        <v>7</v>
      </c>
      <c r="K170" s="144"/>
      <c r="L170" s="145"/>
      <c r="M170" s="142"/>
      <c r="N170" s="143"/>
      <c r="O170" s="144"/>
      <c r="P170" s="145"/>
      <c r="Q170" s="142"/>
      <c r="R170" s="143"/>
      <c r="S170" s="146">
        <f t="shared" si="196"/>
        <v>1</v>
      </c>
      <c r="T170" s="146">
        <f t="shared" si="197"/>
        <v>0</v>
      </c>
      <c r="U170" s="146">
        <f t="shared" si="198"/>
        <v>1</v>
      </c>
      <c r="V170" s="146">
        <f t="shared" si="199"/>
        <v>0</v>
      </c>
      <c r="W170" s="146">
        <f t="shared" si="200"/>
        <v>1</v>
      </c>
      <c r="X170" s="146">
        <f t="shared" si="201"/>
        <v>0</v>
      </c>
      <c r="Y170" s="146">
        <f t="shared" si="202"/>
        <v>0</v>
      </c>
      <c r="Z170" s="146">
        <f t="shared" si="203"/>
        <v>0</v>
      </c>
      <c r="AA170" s="146">
        <f t="shared" si="204"/>
        <v>0</v>
      </c>
      <c r="AB170" s="146">
        <f t="shared" si="205"/>
        <v>0</v>
      </c>
      <c r="AC170" s="146">
        <f t="shared" si="206"/>
        <v>0</v>
      </c>
      <c r="AD170" s="146">
        <f t="shared" si="207"/>
        <v>0</v>
      </c>
      <c r="AE170" s="146">
        <f t="shared" si="208"/>
        <v>0</v>
      </c>
      <c r="AF170" s="146">
        <f t="shared" si="209"/>
        <v>0</v>
      </c>
      <c r="AG170" s="147">
        <f t="shared" si="210"/>
        <v>3</v>
      </c>
      <c r="AH170" s="147">
        <f t="shared" si="210"/>
        <v>0</v>
      </c>
      <c r="AI170" s="148">
        <f t="shared" si="211"/>
        <v>2</v>
      </c>
      <c r="AJ170" s="148">
        <f t="shared" si="212"/>
        <v>1</v>
      </c>
      <c r="AK170" s="149">
        <f t="shared" si="213"/>
        <v>9</v>
      </c>
      <c r="AL170" s="149">
        <f t="shared" si="214"/>
        <v>4</v>
      </c>
      <c r="AM170" s="149">
        <f t="shared" si="215"/>
        <v>7</v>
      </c>
      <c r="AN170" s="149" t="str">
        <f t="shared" si="216"/>
        <v/>
      </c>
      <c r="AO170" s="149" t="str">
        <f t="shared" si="217"/>
        <v/>
      </c>
      <c r="AP170" s="149" t="str">
        <f t="shared" si="218"/>
        <v/>
      </c>
      <c r="AQ170" s="149" t="str">
        <f t="shared" si="219"/>
        <v/>
      </c>
      <c r="AR170" s="150" t="str">
        <f t="shared" si="220"/>
        <v>3 - 0</v>
      </c>
      <c r="AS170" s="151" t="str">
        <f t="shared" si="221"/>
        <v>9,4,7</v>
      </c>
      <c r="AT170" s="152">
        <f t="shared" si="222"/>
        <v>1</v>
      </c>
      <c r="AU170" s="152">
        <f t="shared" si="223"/>
        <v>2</v>
      </c>
      <c r="AV170" s="149">
        <f t="shared" si="224"/>
        <v>-9</v>
      </c>
      <c r="AW170" s="149">
        <f t="shared" si="225"/>
        <v>-4</v>
      </c>
      <c r="AX170" s="149">
        <f t="shared" si="226"/>
        <v>-7</v>
      </c>
      <c r="AY170" s="149" t="str">
        <f t="shared" si="227"/>
        <v/>
      </c>
      <c r="AZ170" s="149" t="str">
        <f t="shared" si="228"/>
        <v/>
      </c>
      <c r="BA170" s="149" t="str">
        <f t="shared" si="229"/>
        <v/>
      </c>
      <c r="BB170" s="149" t="str">
        <f t="shared" si="230"/>
        <v/>
      </c>
      <c r="BC170" s="150" t="str">
        <f t="shared" si="231"/>
        <v>0 - 3</v>
      </c>
      <c r="BD170" s="151" t="str">
        <f t="shared" si="232"/>
        <v>-9,-4,-7</v>
      </c>
      <c r="BG170" s="154" t="e">
        <f>SUMIF(A153:A160,C170,B153:B160)</f>
        <v>#REF!</v>
      </c>
      <c r="BH170" s="155" t="e">
        <f>SUMIF(A153:A160,D170,B153:B160)</f>
        <v>#REF!</v>
      </c>
      <c r="BI170" s="132" t="e">
        <f>1+#REF!</f>
        <v>#REF!</v>
      </c>
      <c r="BJ170" s="156" t="e">
        <f t="shared" si="233"/>
        <v>#REF!</v>
      </c>
      <c r="BK170" s="170">
        <v>5</v>
      </c>
      <c r="BL170" s="176" t="str">
        <f t="shared" si="195"/>
        <v>2 - 4</v>
      </c>
      <c r="BM170" s="159" t="s">
        <v>87</v>
      </c>
      <c r="BN170" s="160" t="s">
        <v>95</v>
      </c>
      <c r="BO170" s="161">
        <v>6</v>
      </c>
      <c r="BP170" s="321"/>
      <c r="BQ170" s="323"/>
      <c r="BR170" s="324" t="s">
        <v>172</v>
      </c>
      <c r="BS170" s="325"/>
      <c r="BT170" s="326"/>
      <c r="BU170" s="197" t="e">
        <f>IF(BQ169=0,0,VLOOKUP(BQ169,[1]Список!$A:P,8,FALSE))</f>
        <v>#REF!</v>
      </c>
      <c r="BV170" s="327"/>
      <c r="BW170" s="388" t="str">
        <f>IF(AI161&gt;AJ161,BC161,IF(AJ161&gt;AI161,BD161," "))</f>
        <v>0 - 3</v>
      </c>
      <c r="BX170" s="363"/>
      <c r="BY170" s="363"/>
      <c r="BZ170" s="364" t="str">
        <f>IF(AI157&gt;AJ157,BC157,IF(AJ157&gt;AI157,BD157," "))</f>
        <v>0 - 3</v>
      </c>
      <c r="CA170" s="363"/>
      <c r="CB170" s="365"/>
      <c r="CC170" s="363" t="str">
        <f>IF(AI154&gt;AJ154,BC154,IF(AJ154&gt;AI154,BD154," "))</f>
        <v>-4,7,8,5</v>
      </c>
      <c r="CD170" s="363"/>
      <c r="CE170" s="363"/>
      <c r="CF170" s="364" t="str">
        <f>IF(AI166&gt;AJ166,BC166,IF(AJ166&gt;AI166,BD166," "))</f>
        <v>-5,4,9,8</v>
      </c>
      <c r="CG170" s="363"/>
      <c r="CH170" s="365"/>
      <c r="CI170" s="329"/>
      <c r="CJ170" s="329"/>
      <c r="CK170" s="329"/>
      <c r="CL170" s="364" t="str">
        <f>IF(AI175&lt;AJ175,AR175,IF(AJ175&lt;AI175,AS175," "))</f>
        <v>5,7,-7,7</v>
      </c>
      <c r="CM170" s="363"/>
      <c r="CN170" s="365"/>
      <c r="CO170" s="363" t="str">
        <f>IF(AI171&lt;AJ171,AR171,IF(AJ171&lt;AI171,AS171," "))</f>
        <v>1 - 3</v>
      </c>
      <c r="CP170" s="363"/>
      <c r="CQ170" s="363"/>
      <c r="CR170" s="364" t="str">
        <f>IF(AI180&lt;AJ180,AR180,IF(AJ180&lt;AI180,AS180," "))</f>
        <v>11,4,-6,7</v>
      </c>
      <c r="CS170" s="363"/>
      <c r="CT170" s="365"/>
      <c r="CU170" s="194"/>
      <c r="CV170" s="330"/>
      <c r="CW170" s="196"/>
      <c r="CX170" s="332"/>
    </row>
    <row r="171" spans="1:102" ht="11.1" customHeight="1" x14ac:dyDescent="0.2">
      <c r="A171" s="139">
        <v>19</v>
      </c>
      <c r="C171" s="141">
        <v>5</v>
      </c>
      <c r="D171" s="141">
        <v>7</v>
      </c>
      <c r="E171" s="142">
        <v>7</v>
      </c>
      <c r="F171" s="143">
        <v>11</v>
      </c>
      <c r="G171" s="144">
        <v>7</v>
      </c>
      <c r="H171" s="145">
        <v>11</v>
      </c>
      <c r="I171" s="142">
        <v>14</v>
      </c>
      <c r="J171" s="143">
        <v>12</v>
      </c>
      <c r="K171" s="144">
        <v>7</v>
      </c>
      <c r="L171" s="145">
        <v>11</v>
      </c>
      <c r="M171" s="142"/>
      <c r="N171" s="143"/>
      <c r="O171" s="144"/>
      <c r="P171" s="145"/>
      <c r="Q171" s="142"/>
      <c r="R171" s="143"/>
      <c r="S171" s="146">
        <f t="shared" si="196"/>
        <v>0</v>
      </c>
      <c r="T171" s="146">
        <f t="shared" si="197"/>
        <v>1</v>
      </c>
      <c r="U171" s="146">
        <f t="shared" si="198"/>
        <v>0</v>
      </c>
      <c r="V171" s="146">
        <f t="shared" si="199"/>
        <v>1</v>
      </c>
      <c r="W171" s="146">
        <f t="shared" si="200"/>
        <v>1</v>
      </c>
      <c r="X171" s="146">
        <f t="shared" si="201"/>
        <v>0</v>
      </c>
      <c r="Y171" s="146">
        <f t="shared" si="202"/>
        <v>0</v>
      </c>
      <c r="Z171" s="146">
        <f t="shared" si="203"/>
        <v>1</v>
      </c>
      <c r="AA171" s="146">
        <f t="shared" si="204"/>
        <v>0</v>
      </c>
      <c r="AB171" s="146">
        <f t="shared" si="205"/>
        <v>0</v>
      </c>
      <c r="AC171" s="146">
        <f t="shared" si="206"/>
        <v>0</v>
      </c>
      <c r="AD171" s="146">
        <f t="shared" si="207"/>
        <v>0</v>
      </c>
      <c r="AE171" s="146">
        <f t="shared" si="208"/>
        <v>0</v>
      </c>
      <c r="AF171" s="146">
        <f t="shared" si="209"/>
        <v>0</v>
      </c>
      <c r="AG171" s="147">
        <f t="shared" si="210"/>
        <v>1</v>
      </c>
      <c r="AH171" s="147">
        <f t="shared" si="210"/>
        <v>3</v>
      </c>
      <c r="AI171" s="148">
        <f t="shared" si="211"/>
        <v>1</v>
      </c>
      <c r="AJ171" s="148">
        <f t="shared" si="212"/>
        <v>2</v>
      </c>
      <c r="AK171" s="149">
        <f t="shared" si="213"/>
        <v>-7</v>
      </c>
      <c r="AL171" s="149">
        <f t="shared" si="214"/>
        <v>-7</v>
      </c>
      <c r="AM171" s="149">
        <f t="shared" si="215"/>
        <v>12</v>
      </c>
      <c r="AN171" s="149">
        <f t="shared" si="216"/>
        <v>-7</v>
      </c>
      <c r="AO171" s="149" t="str">
        <f t="shared" si="217"/>
        <v/>
      </c>
      <c r="AP171" s="149" t="str">
        <f t="shared" si="218"/>
        <v/>
      </c>
      <c r="AQ171" s="149" t="str">
        <f t="shared" si="219"/>
        <v/>
      </c>
      <c r="AR171" s="150" t="str">
        <f t="shared" si="220"/>
        <v>1 - 3</v>
      </c>
      <c r="AS171" s="151" t="str">
        <f t="shared" si="221"/>
        <v>-7,-7,12,-7</v>
      </c>
      <c r="AT171" s="152">
        <f t="shared" si="222"/>
        <v>2</v>
      </c>
      <c r="AU171" s="152">
        <f t="shared" si="223"/>
        <v>1</v>
      </c>
      <c r="AV171" s="149">
        <f t="shared" si="224"/>
        <v>7</v>
      </c>
      <c r="AW171" s="149">
        <f t="shared" si="225"/>
        <v>7</v>
      </c>
      <c r="AX171" s="149">
        <f t="shared" si="226"/>
        <v>-12</v>
      </c>
      <c r="AY171" s="149">
        <f t="shared" si="227"/>
        <v>7</v>
      </c>
      <c r="AZ171" s="149" t="str">
        <f t="shared" si="228"/>
        <v/>
      </c>
      <c r="BA171" s="149" t="str">
        <f t="shared" si="229"/>
        <v/>
      </c>
      <c r="BB171" s="149" t="str">
        <f t="shared" si="230"/>
        <v/>
      </c>
      <c r="BC171" s="150" t="str">
        <f t="shared" si="231"/>
        <v>3 - 1</v>
      </c>
      <c r="BD171" s="151" t="str">
        <f t="shared" si="232"/>
        <v>7,7,-12,7</v>
      </c>
      <c r="BG171" s="154" t="e">
        <f>SUMIF(A153:A160,C171,B153:B160)</f>
        <v>#REF!</v>
      </c>
      <c r="BH171" s="155" t="e">
        <f>SUMIF(A153:A160,D171,B153:B160)</f>
        <v>#REF!</v>
      </c>
      <c r="BI171" s="132" t="e">
        <f>1+#REF!</f>
        <v>#REF!</v>
      </c>
      <c r="BJ171" s="156" t="e">
        <f t="shared" si="233"/>
        <v>#REF!</v>
      </c>
      <c r="BK171" s="170">
        <v>5</v>
      </c>
      <c r="BL171" s="176" t="str">
        <f t="shared" si="195"/>
        <v>5 - 7</v>
      </c>
      <c r="BM171" s="159" t="s">
        <v>87</v>
      </c>
      <c r="BN171" s="160" t="s">
        <v>95</v>
      </c>
      <c r="BO171" s="161">
        <v>5</v>
      </c>
      <c r="BP171" s="384">
        <v>6</v>
      </c>
      <c r="BQ171" s="386" t="e">
        <f>B158</f>
        <v>#REF!</v>
      </c>
      <c r="BR171" s="370" t="s">
        <v>102</v>
      </c>
      <c r="BS171" s="371"/>
      <c r="BT171" s="372"/>
      <c r="BU171" s="201" t="e">
        <f>IF(BQ171=0,0,VLOOKUP(BQ171,[1]Список!$A:P,7,FALSE))</f>
        <v>#REF!</v>
      </c>
      <c r="BV171" s="373" t="e">
        <f>IF(BQ171=0,0,VLOOKUP(BQ171,[1]Список!$A:$P,6,FALSE))</f>
        <v>#REF!</v>
      </c>
      <c r="BW171" s="208"/>
      <c r="BX171" s="203">
        <f>IF(AG158&lt;AH158,AT158,IF(AH158&lt;AG158,AT158," "))</f>
        <v>1</v>
      </c>
      <c r="BY171" s="204"/>
      <c r="BZ171" s="205"/>
      <c r="CA171" s="203">
        <f>IF(AG153&lt;AH153,AT153,IF(AH153&lt;AG153,AT153," "))</f>
        <v>1</v>
      </c>
      <c r="CB171" s="206"/>
      <c r="CC171" s="204"/>
      <c r="CD171" s="203">
        <f>IF(AG168&lt;AH168,AT168,IF(AH168&lt;AG168,AT168," "))</f>
        <v>1</v>
      </c>
      <c r="CE171" s="204"/>
      <c r="CF171" s="205"/>
      <c r="CG171" s="203">
        <f>IF(AG163&lt;AH163,AT163,IF(AH163&lt;AG163,AT163," "))</f>
        <v>2</v>
      </c>
      <c r="CH171" s="206"/>
      <c r="CI171" s="204"/>
      <c r="CJ171" s="203">
        <f>IF(AG175&lt;AH175,AT175,IF(AH175&lt;AG175,AT175," "))</f>
        <v>1</v>
      </c>
      <c r="CK171" s="204"/>
      <c r="CL171" s="375"/>
      <c r="CM171" s="376"/>
      <c r="CN171" s="377"/>
      <c r="CO171" s="204"/>
      <c r="CP171" s="203">
        <f>IF(AG179&lt;AH179,AI179,IF(AH179&lt;AG179,AI179," "))</f>
        <v>2</v>
      </c>
      <c r="CQ171" s="204"/>
      <c r="CR171" s="205"/>
      <c r="CS171" s="203">
        <f>IF(AG172&lt;AH172,AI172,IF(AH172&lt;AG172,AI172," "))</f>
        <v>1</v>
      </c>
      <c r="CT171" s="206"/>
      <c r="CU171" s="209"/>
      <c r="CV171" s="351">
        <f>BE163</f>
        <v>9</v>
      </c>
      <c r="CW171" s="236"/>
      <c r="CX171" s="355">
        <f>IF(BF164="",BF163,BF164)</f>
        <v>6</v>
      </c>
    </row>
    <row r="172" spans="1:102" ht="11.1" customHeight="1" x14ac:dyDescent="0.2">
      <c r="A172" s="139">
        <v>20</v>
      </c>
      <c r="C172" s="141">
        <v>6</v>
      </c>
      <c r="D172" s="141">
        <v>8</v>
      </c>
      <c r="E172" s="142">
        <v>8</v>
      </c>
      <c r="F172" s="143">
        <v>11</v>
      </c>
      <c r="G172" s="144">
        <v>11</v>
      </c>
      <c r="H172" s="145">
        <v>6</v>
      </c>
      <c r="I172" s="142">
        <v>1</v>
      </c>
      <c r="J172" s="143">
        <v>11</v>
      </c>
      <c r="K172" s="144">
        <v>9</v>
      </c>
      <c r="L172" s="145">
        <v>11</v>
      </c>
      <c r="M172" s="142"/>
      <c r="N172" s="143"/>
      <c r="O172" s="144"/>
      <c r="P172" s="145"/>
      <c r="Q172" s="142"/>
      <c r="R172" s="143"/>
      <c r="S172" s="146">
        <f t="shared" si="196"/>
        <v>0</v>
      </c>
      <c r="T172" s="146">
        <f t="shared" si="197"/>
        <v>1</v>
      </c>
      <c r="U172" s="146">
        <f t="shared" si="198"/>
        <v>1</v>
      </c>
      <c r="V172" s="146">
        <f t="shared" si="199"/>
        <v>0</v>
      </c>
      <c r="W172" s="146">
        <f t="shared" si="200"/>
        <v>0</v>
      </c>
      <c r="X172" s="146">
        <f t="shared" si="201"/>
        <v>1</v>
      </c>
      <c r="Y172" s="146">
        <f t="shared" si="202"/>
        <v>0</v>
      </c>
      <c r="Z172" s="146">
        <f t="shared" si="203"/>
        <v>1</v>
      </c>
      <c r="AA172" s="146">
        <f t="shared" si="204"/>
        <v>0</v>
      </c>
      <c r="AB172" s="146">
        <f t="shared" si="205"/>
        <v>0</v>
      </c>
      <c r="AC172" s="146">
        <f t="shared" si="206"/>
        <v>0</v>
      </c>
      <c r="AD172" s="146">
        <f t="shared" si="207"/>
        <v>0</v>
      </c>
      <c r="AE172" s="146">
        <f t="shared" si="208"/>
        <v>0</v>
      </c>
      <c r="AF172" s="146">
        <f t="shared" si="209"/>
        <v>0</v>
      </c>
      <c r="AG172" s="147">
        <f t="shared" si="210"/>
        <v>1</v>
      </c>
      <c r="AH172" s="147">
        <f t="shared" si="210"/>
        <v>3</v>
      </c>
      <c r="AI172" s="148">
        <f t="shared" si="211"/>
        <v>1</v>
      </c>
      <c r="AJ172" s="148">
        <f t="shared" si="212"/>
        <v>2</v>
      </c>
      <c r="AK172" s="149">
        <f t="shared" si="213"/>
        <v>-8</v>
      </c>
      <c r="AL172" s="149">
        <f t="shared" si="214"/>
        <v>6</v>
      </c>
      <c r="AM172" s="149">
        <f t="shared" si="215"/>
        <v>-1</v>
      </c>
      <c r="AN172" s="149">
        <f t="shared" si="216"/>
        <v>-9</v>
      </c>
      <c r="AO172" s="149" t="str">
        <f t="shared" si="217"/>
        <v/>
      </c>
      <c r="AP172" s="149" t="str">
        <f t="shared" si="218"/>
        <v/>
      </c>
      <c r="AQ172" s="149" t="str">
        <f t="shared" si="219"/>
        <v/>
      </c>
      <c r="AR172" s="150" t="str">
        <f t="shared" si="220"/>
        <v>1 - 3</v>
      </c>
      <c r="AS172" s="151" t="str">
        <f t="shared" si="221"/>
        <v>-8,6,-1,-9</v>
      </c>
      <c r="AT172" s="152">
        <f t="shared" si="222"/>
        <v>2</v>
      </c>
      <c r="AU172" s="152">
        <f t="shared" si="223"/>
        <v>1</v>
      </c>
      <c r="AV172" s="149">
        <f t="shared" si="224"/>
        <v>8</v>
      </c>
      <c r="AW172" s="149">
        <f t="shared" si="225"/>
        <v>-6</v>
      </c>
      <c r="AX172" s="149">
        <f t="shared" si="226"/>
        <v>1</v>
      </c>
      <c r="AY172" s="149">
        <f t="shared" si="227"/>
        <v>9</v>
      </c>
      <c r="AZ172" s="149" t="str">
        <f t="shared" si="228"/>
        <v/>
      </c>
      <c r="BA172" s="149" t="str">
        <f t="shared" si="229"/>
        <v/>
      </c>
      <c r="BB172" s="149" t="str">
        <f t="shared" si="230"/>
        <v/>
      </c>
      <c r="BC172" s="150" t="str">
        <f t="shared" si="231"/>
        <v>3 - 1</v>
      </c>
      <c r="BD172" s="151" t="str">
        <f t="shared" si="232"/>
        <v>8,-6,1,9</v>
      </c>
      <c r="BG172" s="154" t="e">
        <f>SUMIF(A153:A160,C172,B153:B160)</f>
        <v>#REF!</v>
      </c>
      <c r="BH172" s="155" t="e">
        <f>SUMIF(A153:A160,D172,B153:B160)</f>
        <v>#REF!</v>
      </c>
      <c r="BI172" s="132" t="e">
        <f>1+#REF!</f>
        <v>#REF!</v>
      </c>
      <c r="BJ172" s="156" t="e">
        <f t="shared" si="233"/>
        <v>#REF!</v>
      </c>
      <c r="BK172" s="170">
        <v>5</v>
      </c>
      <c r="BL172" s="176" t="str">
        <f t="shared" si="195"/>
        <v>6 - 8</v>
      </c>
      <c r="BM172" s="159" t="s">
        <v>87</v>
      </c>
      <c r="BN172" s="160" t="s">
        <v>95</v>
      </c>
      <c r="BO172" s="161">
        <v>8</v>
      </c>
      <c r="BP172" s="385"/>
      <c r="BQ172" s="387"/>
      <c r="BR172" s="357" t="s">
        <v>171</v>
      </c>
      <c r="BS172" s="358"/>
      <c r="BT172" s="359"/>
      <c r="BU172" s="180" t="e">
        <f>IF(BQ171=0,0,VLOOKUP(BQ171,[1]Список!$A:P,8,FALSE))</f>
        <v>#REF!</v>
      </c>
      <c r="BV172" s="374"/>
      <c r="BW172" s="383" t="str">
        <f>IF(AI158&gt;AJ158,BC158,IF(AJ158&gt;AI158,BD158," "))</f>
        <v>0 - 3</v>
      </c>
      <c r="BX172" s="360"/>
      <c r="BY172" s="360"/>
      <c r="BZ172" s="361" t="str">
        <f>IF(AI153&gt;AJ153,BC153,IF(AJ153&gt;AI153,BD153," "))</f>
        <v>0 - 3</v>
      </c>
      <c r="CA172" s="360"/>
      <c r="CB172" s="362"/>
      <c r="CC172" s="360" t="str">
        <f>IF(AI168&gt;AJ168,BC168,IF(AJ168&gt;AI168,BD168," "))</f>
        <v>1 - 3</v>
      </c>
      <c r="CD172" s="360"/>
      <c r="CE172" s="360"/>
      <c r="CF172" s="361" t="str">
        <f>IF(AI163&gt;AJ163,BC163,IF(AJ163&gt;AI163,BD163," "))</f>
        <v>7,7,-4,-10,9</v>
      </c>
      <c r="CG172" s="360"/>
      <c r="CH172" s="362"/>
      <c r="CI172" s="360" t="str">
        <f>IF(AI175&gt;AJ175,BC175,IF(AJ175&gt;AI175,BD175," "))</f>
        <v>1 - 3</v>
      </c>
      <c r="CJ172" s="360"/>
      <c r="CK172" s="360"/>
      <c r="CL172" s="378"/>
      <c r="CM172" s="379"/>
      <c r="CN172" s="380"/>
      <c r="CO172" s="360" t="str">
        <f>IF(AI179&lt;AJ179,AR179,IF(AJ179&lt;AI179,AS179," "))</f>
        <v>4,10,-8,-10,9</v>
      </c>
      <c r="CP172" s="360"/>
      <c r="CQ172" s="360"/>
      <c r="CR172" s="361" t="str">
        <f>IF(AI172&lt;AJ172,AR172,IF(AJ172&lt;AI172,AS172," "))</f>
        <v>1 - 3</v>
      </c>
      <c r="CS172" s="360"/>
      <c r="CT172" s="362"/>
      <c r="CU172" s="195"/>
      <c r="CV172" s="352"/>
      <c r="CW172" s="237"/>
      <c r="CX172" s="356"/>
    </row>
    <row r="173" spans="1:102" ht="11.1" customHeight="1" x14ac:dyDescent="0.2">
      <c r="A173" s="139">
        <v>21</v>
      </c>
      <c r="C173" s="141">
        <v>1</v>
      </c>
      <c r="D173" s="141">
        <v>2</v>
      </c>
      <c r="E173" s="142">
        <v>11</v>
      </c>
      <c r="F173" s="143">
        <v>4</v>
      </c>
      <c r="G173" s="144">
        <v>9</v>
      </c>
      <c r="H173" s="145">
        <v>11</v>
      </c>
      <c r="I173" s="142">
        <v>11</v>
      </c>
      <c r="J173" s="143">
        <v>9</v>
      </c>
      <c r="K173" s="144">
        <v>9</v>
      </c>
      <c r="L173" s="145">
        <v>11</v>
      </c>
      <c r="M173" s="142">
        <v>7</v>
      </c>
      <c r="N173" s="143">
        <v>11</v>
      </c>
      <c r="O173" s="144"/>
      <c r="P173" s="145"/>
      <c r="Q173" s="142"/>
      <c r="R173" s="143"/>
      <c r="S173" s="146">
        <f t="shared" si="196"/>
        <v>1</v>
      </c>
      <c r="T173" s="146">
        <f t="shared" si="197"/>
        <v>0</v>
      </c>
      <c r="U173" s="146">
        <f t="shared" si="198"/>
        <v>0</v>
      </c>
      <c r="V173" s="146">
        <f t="shared" si="199"/>
        <v>1</v>
      </c>
      <c r="W173" s="146">
        <f t="shared" si="200"/>
        <v>1</v>
      </c>
      <c r="X173" s="146">
        <f t="shared" si="201"/>
        <v>0</v>
      </c>
      <c r="Y173" s="146">
        <f t="shared" si="202"/>
        <v>0</v>
      </c>
      <c r="Z173" s="146">
        <f t="shared" si="203"/>
        <v>1</v>
      </c>
      <c r="AA173" s="146">
        <f t="shared" si="204"/>
        <v>0</v>
      </c>
      <c r="AB173" s="146">
        <f t="shared" si="205"/>
        <v>1</v>
      </c>
      <c r="AC173" s="146">
        <f t="shared" si="206"/>
        <v>0</v>
      </c>
      <c r="AD173" s="146">
        <f t="shared" si="207"/>
        <v>0</v>
      </c>
      <c r="AE173" s="146">
        <f t="shared" si="208"/>
        <v>0</v>
      </c>
      <c r="AF173" s="146">
        <f t="shared" si="209"/>
        <v>0</v>
      </c>
      <c r="AG173" s="147">
        <f t="shared" si="210"/>
        <v>2</v>
      </c>
      <c r="AH173" s="147">
        <f t="shared" si="210"/>
        <v>3</v>
      </c>
      <c r="AI173" s="148">
        <f t="shared" si="211"/>
        <v>1</v>
      </c>
      <c r="AJ173" s="148">
        <f t="shared" si="212"/>
        <v>2</v>
      </c>
      <c r="AK173" s="149">
        <f t="shared" si="213"/>
        <v>4</v>
      </c>
      <c r="AL173" s="149">
        <f t="shared" si="214"/>
        <v>-9</v>
      </c>
      <c r="AM173" s="149">
        <f t="shared" si="215"/>
        <v>9</v>
      </c>
      <c r="AN173" s="149">
        <f t="shared" si="216"/>
        <v>-9</v>
      </c>
      <c r="AO173" s="149">
        <f t="shared" si="217"/>
        <v>-7</v>
      </c>
      <c r="AP173" s="149" t="str">
        <f t="shared" si="218"/>
        <v/>
      </c>
      <c r="AQ173" s="149" t="str">
        <f t="shared" si="219"/>
        <v/>
      </c>
      <c r="AR173" s="150" t="str">
        <f t="shared" si="220"/>
        <v>2 - 3</v>
      </c>
      <c r="AS173" s="151" t="str">
        <f t="shared" si="221"/>
        <v>4,-9,9,-9,-7</v>
      </c>
      <c r="AT173" s="152">
        <f t="shared" si="222"/>
        <v>2</v>
      </c>
      <c r="AU173" s="152">
        <f t="shared" si="223"/>
        <v>1</v>
      </c>
      <c r="AV173" s="149">
        <f t="shared" si="224"/>
        <v>-4</v>
      </c>
      <c r="AW173" s="149">
        <f t="shared" si="225"/>
        <v>9</v>
      </c>
      <c r="AX173" s="149">
        <f t="shared" si="226"/>
        <v>-9</v>
      </c>
      <c r="AY173" s="149">
        <f t="shared" si="227"/>
        <v>9</v>
      </c>
      <c r="AZ173" s="149">
        <f t="shared" si="228"/>
        <v>7</v>
      </c>
      <c r="BA173" s="149" t="str">
        <f t="shared" si="229"/>
        <v/>
      </c>
      <c r="BB173" s="149" t="str">
        <f t="shared" si="230"/>
        <v/>
      </c>
      <c r="BC173" s="150" t="str">
        <f t="shared" si="231"/>
        <v>3 - 2</v>
      </c>
      <c r="BD173" s="151" t="str">
        <f t="shared" si="232"/>
        <v>-4,9,-9,9,7</v>
      </c>
      <c r="BG173" s="154" t="e">
        <f>SUMIF(A153:A160,C173,B153:B160)</f>
        <v>#REF!</v>
      </c>
      <c r="BH173" s="155" t="e">
        <f>SUMIF(A153:A160,D173,B153:B160)</f>
        <v>#REF!</v>
      </c>
      <c r="BI173" s="132" t="e">
        <f>1+#REF!</f>
        <v>#REF!</v>
      </c>
      <c r="BJ173" s="156" t="e">
        <f t="shared" si="233"/>
        <v>#REF!</v>
      </c>
      <c r="BK173" s="170">
        <v>6</v>
      </c>
      <c r="BL173" s="175" t="str">
        <f t="shared" si="195"/>
        <v>1 - 2</v>
      </c>
      <c r="BM173" s="177" t="s">
        <v>90</v>
      </c>
      <c r="BN173" s="166" t="s">
        <v>96</v>
      </c>
      <c r="BO173" s="167">
        <v>2</v>
      </c>
      <c r="BP173" s="320">
        <v>7</v>
      </c>
      <c r="BQ173" s="322" t="e">
        <f>B159</f>
        <v>#REF!</v>
      </c>
      <c r="BR173" s="324" t="s">
        <v>128</v>
      </c>
      <c r="BS173" s="325"/>
      <c r="BT173" s="326"/>
      <c r="BU173" s="197" t="e">
        <f>IF(BQ173=0,0,VLOOKUP(BQ173,[1]Список!$A:P,7,FALSE))</f>
        <v>#REF!</v>
      </c>
      <c r="BV173" s="327" t="e">
        <f>IF(BQ173=0,0,VLOOKUP(BQ173,[1]Список!$A:$P,6,FALSE))</f>
        <v>#REF!</v>
      </c>
      <c r="BW173" s="178"/>
      <c r="BX173" s="173">
        <f>IF(AG155&lt;AH155,AT155,IF(AH155&lt;AG155,AT155," "))</f>
        <v>1</v>
      </c>
      <c r="BY173" s="179"/>
      <c r="BZ173" s="191"/>
      <c r="CA173" s="173">
        <f>IF(AG167&lt;AH167,AT167,IF(AH167&lt;AG167,AT167," "))</f>
        <v>2</v>
      </c>
      <c r="CB173" s="192"/>
      <c r="CC173" s="179"/>
      <c r="CD173" s="173">
        <f>IF(AG164&lt;AH164,AT164,IF(AH164&lt;AG164,AT164," "))</f>
        <v>1</v>
      </c>
      <c r="CE173" s="179"/>
      <c r="CF173" s="191"/>
      <c r="CG173" s="173">
        <f>IF(AG160&lt;AH160,AT160,IF(AH160&lt;AG160,AT160," "))</f>
        <v>1</v>
      </c>
      <c r="CH173" s="192"/>
      <c r="CI173" s="179"/>
      <c r="CJ173" s="173">
        <f>IF(AG171&lt;AH171,AT171,IF(AH171&lt;AG171,AT171," "))</f>
        <v>2</v>
      </c>
      <c r="CK173" s="179"/>
      <c r="CL173" s="191"/>
      <c r="CM173" s="173">
        <f>IF(AG179&lt;AH179,AT179,IF(AH179&lt;AG179,AT179," "))</f>
        <v>1</v>
      </c>
      <c r="CN173" s="192"/>
      <c r="CO173" s="329"/>
      <c r="CP173" s="329"/>
      <c r="CQ173" s="329"/>
      <c r="CR173" s="191"/>
      <c r="CS173" s="173">
        <f>IF(AG176&lt;AH176,AI176,IF(AH176&lt;AG176,AI176," "))</f>
        <v>2</v>
      </c>
      <c r="CT173" s="192"/>
      <c r="CU173" s="194"/>
      <c r="CV173" s="330">
        <f>BE165</f>
        <v>10</v>
      </c>
      <c r="CW173" s="196"/>
      <c r="CX173" s="332">
        <f>IF(BF166="",BF165,BF166)</f>
        <v>5</v>
      </c>
    </row>
    <row r="174" spans="1:102" ht="11.1" customHeight="1" x14ac:dyDescent="0.2">
      <c r="A174" s="139">
        <v>22</v>
      </c>
      <c r="C174" s="141">
        <v>3</v>
      </c>
      <c r="D174" s="141">
        <v>4</v>
      </c>
      <c r="E174" s="142">
        <v>11</v>
      </c>
      <c r="F174" s="143">
        <v>3</v>
      </c>
      <c r="G174" s="144">
        <v>10</v>
      </c>
      <c r="H174" s="145">
        <v>12</v>
      </c>
      <c r="I174" s="142">
        <v>11</v>
      </c>
      <c r="J174" s="143">
        <v>3</v>
      </c>
      <c r="K174" s="144">
        <v>12</v>
      </c>
      <c r="L174" s="145">
        <v>10</v>
      </c>
      <c r="M174" s="142"/>
      <c r="N174" s="143"/>
      <c r="O174" s="144"/>
      <c r="P174" s="145"/>
      <c r="Q174" s="142"/>
      <c r="R174" s="143"/>
      <c r="S174" s="146">
        <f t="shared" si="196"/>
        <v>1</v>
      </c>
      <c r="T174" s="146">
        <f t="shared" si="197"/>
        <v>0</v>
      </c>
      <c r="U174" s="146">
        <f t="shared" si="198"/>
        <v>0</v>
      </c>
      <c r="V174" s="146">
        <f t="shared" si="199"/>
        <v>1</v>
      </c>
      <c r="W174" s="146">
        <f t="shared" si="200"/>
        <v>1</v>
      </c>
      <c r="X174" s="146">
        <f t="shared" si="201"/>
        <v>0</v>
      </c>
      <c r="Y174" s="146">
        <f t="shared" si="202"/>
        <v>1</v>
      </c>
      <c r="Z174" s="146">
        <f t="shared" si="203"/>
        <v>0</v>
      </c>
      <c r="AA174" s="146">
        <f t="shared" si="204"/>
        <v>0</v>
      </c>
      <c r="AB174" s="146">
        <f t="shared" si="205"/>
        <v>0</v>
      </c>
      <c r="AC174" s="146">
        <f t="shared" si="206"/>
        <v>0</v>
      </c>
      <c r="AD174" s="146">
        <f t="shared" si="207"/>
        <v>0</v>
      </c>
      <c r="AE174" s="146">
        <f t="shared" si="208"/>
        <v>0</v>
      </c>
      <c r="AF174" s="146">
        <f t="shared" si="209"/>
        <v>0</v>
      </c>
      <c r="AG174" s="147">
        <f t="shared" si="210"/>
        <v>3</v>
      </c>
      <c r="AH174" s="147">
        <f t="shared" si="210"/>
        <v>1</v>
      </c>
      <c r="AI174" s="148">
        <f t="shared" si="211"/>
        <v>2</v>
      </c>
      <c r="AJ174" s="148">
        <f t="shared" si="212"/>
        <v>1</v>
      </c>
      <c r="AK174" s="149">
        <f t="shared" si="213"/>
        <v>3</v>
      </c>
      <c r="AL174" s="149">
        <f t="shared" si="214"/>
        <v>-10</v>
      </c>
      <c r="AM174" s="149">
        <f t="shared" si="215"/>
        <v>3</v>
      </c>
      <c r="AN174" s="149">
        <f t="shared" si="216"/>
        <v>10</v>
      </c>
      <c r="AO174" s="149" t="str">
        <f t="shared" si="217"/>
        <v/>
      </c>
      <c r="AP174" s="149" t="str">
        <f t="shared" si="218"/>
        <v/>
      </c>
      <c r="AQ174" s="149" t="str">
        <f t="shared" si="219"/>
        <v/>
      </c>
      <c r="AR174" s="150" t="str">
        <f t="shared" si="220"/>
        <v>3 - 1</v>
      </c>
      <c r="AS174" s="151" t="str">
        <f t="shared" si="221"/>
        <v>3,-10,3,10</v>
      </c>
      <c r="AT174" s="152">
        <f t="shared" si="222"/>
        <v>1</v>
      </c>
      <c r="AU174" s="152">
        <f t="shared" si="223"/>
        <v>2</v>
      </c>
      <c r="AV174" s="149">
        <f t="shared" si="224"/>
        <v>-3</v>
      </c>
      <c r="AW174" s="149">
        <f t="shared" si="225"/>
        <v>10</v>
      </c>
      <c r="AX174" s="149">
        <f t="shared" si="226"/>
        <v>-3</v>
      </c>
      <c r="AY174" s="149">
        <f t="shared" si="227"/>
        <v>-10</v>
      </c>
      <c r="AZ174" s="149" t="str">
        <f t="shared" si="228"/>
        <v/>
      </c>
      <c r="BA174" s="149" t="str">
        <f t="shared" si="229"/>
        <v/>
      </c>
      <c r="BB174" s="149" t="str">
        <f t="shared" si="230"/>
        <v/>
      </c>
      <c r="BC174" s="150" t="str">
        <f t="shared" si="231"/>
        <v>1 - 3</v>
      </c>
      <c r="BD174" s="151" t="str">
        <f t="shared" si="232"/>
        <v>-3,10,-3,-10</v>
      </c>
      <c r="BG174" s="154" t="e">
        <f>SUMIF(A153:A160,C174,B153:B160)</f>
        <v>#REF!</v>
      </c>
      <c r="BH174" s="155" t="e">
        <f>SUMIF(A153:A160,D174,B153:B160)</f>
        <v>#REF!</v>
      </c>
      <c r="BI174" s="132" t="e">
        <f>1+#REF!</f>
        <v>#REF!</v>
      </c>
      <c r="BJ174" s="156" t="e">
        <f t="shared" si="233"/>
        <v>#REF!</v>
      </c>
      <c r="BK174" s="170">
        <v>6</v>
      </c>
      <c r="BL174" s="175" t="str">
        <f t="shared" si="195"/>
        <v>3 - 4</v>
      </c>
      <c r="BM174" s="177" t="s">
        <v>90</v>
      </c>
      <c r="BN174" s="166" t="s">
        <v>96</v>
      </c>
      <c r="BO174" s="167">
        <v>3</v>
      </c>
      <c r="BP174" s="321"/>
      <c r="BQ174" s="323"/>
      <c r="BR174" s="324" t="s">
        <v>170</v>
      </c>
      <c r="BS174" s="325"/>
      <c r="BT174" s="326"/>
      <c r="BU174" s="197" t="e">
        <f>IF(BQ173=0,0,VLOOKUP(BQ173,[1]Список!$A:P,8,FALSE))</f>
        <v>#REF!</v>
      </c>
      <c r="BV174" s="327"/>
      <c r="BW174" s="388" t="str">
        <f>IF(AI155&gt;AJ155,BC155,IF(AJ155&gt;AI155,BD155," "))</f>
        <v>2 - 3</v>
      </c>
      <c r="BX174" s="363"/>
      <c r="BY174" s="363"/>
      <c r="BZ174" s="364" t="str">
        <f>IF(AI167&gt;AJ167,BC167,IF(AJ167&gt;AI167,BD167," "))</f>
        <v>9,7,-11,-7,4</v>
      </c>
      <c r="CA174" s="363"/>
      <c r="CB174" s="365"/>
      <c r="CC174" s="363" t="str">
        <f>IF(AI164&gt;AJ164,BC164,IF(AJ164&gt;AI164,BD164," "))</f>
        <v>1 - 3</v>
      </c>
      <c r="CD174" s="363"/>
      <c r="CE174" s="363"/>
      <c r="CF174" s="364" t="str">
        <f>IF(AI160&gt;AJ160,BC160,IF(AJ160&gt;AI160,BD160," "))</f>
        <v>1 - 3</v>
      </c>
      <c r="CG174" s="363"/>
      <c r="CH174" s="365"/>
      <c r="CI174" s="363" t="str">
        <f>IF(AI171&gt;AJ171,BC171,IF(AJ171&gt;AI171,BD171," "))</f>
        <v>7,7,-12,7</v>
      </c>
      <c r="CJ174" s="363"/>
      <c r="CK174" s="363"/>
      <c r="CL174" s="364" t="str">
        <f>IF(AI179&gt;AJ179,BC179,IF(AJ179&gt;AI179,BD179," "))</f>
        <v>2 - 3</v>
      </c>
      <c r="CM174" s="363"/>
      <c r="CN174" s="365"/>
      <c r="CO174" s="329"/>
      <c r="CP174" s="329"/>
      <c r="CQ174" s="329"/>
      <c r="CR174" s="364" t="str">
        <f>IF(AI176&lt;AJ176,AR176,IF(AJ176&lt;AI176,AS176," "))</f>
        <v>9,7,5</v>
      </c>
      <c r="CS174" s="363"/>
      <c r="CT174" s="365"/>
      <c r="CU174" s="194"/>
      <c r="CV174" s="330"/>
      <c r="CW174" s="196"/>
      <c r="CX174" s="332"/>
    </row>
    <row r="175" spans="1:102" ht="11.1" customHeight="1" x14ac:dyDescent="0.2">
      <c r="A175" s="139">
        <v>23</v>
      </c>
      <c r="C175" s="141">
        <v>5</v>
      </c>
      <c r="D175" s="141">
        <v>6</v>
      </c>
      <c r="E175" s="142">
        <v>11</v>
      </c>
      <c r="F175" s="143">
        <v>5</v>
      </c>
      <c r="G175" s="144">
        <v>11</v>
      </c>
      <c r="H175" s="145">
        <v>7</v>
      </c>
      <c r="I175" s="142">
        <v>7</v>
      </c>
      <c r="J175" s="143">
        <v>11</v>
      </c>
      <c r="K175" s="144">
        <v>11</v>
      </c>
      <c r="L175" s="145">
        <v>7</v>
      </c>
      <c r="M175" s="142"/>
      <c r="N175" s="143"/>
      <c r="O175" s="144"/>
      <c r="P175" s="145"/>
      <c r="Q175" s="142"/>
      <c r="R175" s="143"/>
      <c r="S175" s="146">
        <f t="shared" si="196"/>
        <v>1</v>
      </c>
      <c r="T175" s="146">
        <f t="shared" si="197"/>
        <v>0</v>
      </c>
      <c r="U175" s="146">
        <f t="shared" si="198"/>
        <v>1</v>
      </c>
      <c r="V175" s="146">
        <f t="shared" si="199"/>
        <v>0</v>
      </c>
      <c r="W175" s="146">
        <f t="shared" si="200"/>
        <v>0</v>
      </c>
      <c r="X175" s="146">
        <f t="shared" si="201"/>
        <v>1</v>
      </c>
      <c r="Y175" s="146">
        <f t="shared" si="202"/>
        <v>1</v>
      </c>
      <c r="Z175" s="146">
        <f t="shared" si="203"/>
        <v>0</v>
      </c>
      <c r="AA175" s="146">
        <f t="shared" si="204"/>
        <v>0</v>
      </c>
      <c r="AB175" s="146">
        <f t="shared" si="205"/>
        <v>0</v>
      </c>
      <c r="AC175" s="146">
        <f t="shared" si="206"/>
        <v>0</v>
      </c>
      <c r="AD175" s="146">
        <f t="shared" si="207"/>
        <v>0</v>
      </c>
      <c r="AE175" s="146">
        <f t="shared" si="208"/>
        <v>0</v>
      </c>
      <c r="AF175" s="146">
        <f t="shared" si="209"/>
        <v>0</v>
      </c>
      <c r="AG175" s="147">
        <f t="shared" si="210"/>
        <v>3</v>
      </c>
      <c r="AH175" s="147">
        <f t="shared" si="210"/>
        <v>1</v>
      </c>
      <c r="AI175" s="148">
        <f t="shared" si="211"/>
        <v>2</v>
      </c>
      <c r="AJ175" s="148">
        <f t="shared" si="212"/>
        <v>1</v>
      </c>
      <c r="AK175" s="149">
        <f t="shared" si="213"/>
        <v>5</v>
      </c>
      <c r="AL175" s="149">
        <f t="shared" si="214"/>
        <v>7</v>
      </c>
      <c r="AM175" s="149">
        <f t="shared" si="215"/>
        <v>-7</v>
      </c>
      <c r="AN175" s="149">
        <f t="shared" si="216"/>
        <v>7</v>
      </c>
      <c r="AO175" s="149" t="str">
        <f t="shared" si="217"/>
        <v/>
      </c>
      <c r="AP175" s="149" t="str">
        <f t="shared" si="218"/>
        <v/>
      </c>
      <c r="AQ175" s="149" t="str">
        <f t="shared" si="219"/>
        <v/>
      </c>
      <c r="AR175" s="150" t="str">
        <f t="shared" si="220"/>
        <v>3 - 1</v>
      </c>
      <c r="AS175" s="151" t="str">
        <f t="shared" si="221"/>
        <v>5,7,-7,7</v>
      </c>
      <c r="AT175" s="152">
        <f t="shared" si="222"/>
        <v>1</v>
      </c>
      <c r="AU175" s="152">
        <f t="shared" si="223"/>
        <v>2</v>
      </c>
      <c r="AV175" s="149">
        <f t="shared" si="224"/>
        <v>-5</v>
      </c>
      <c r="AW175" s="149">
        <f t="shared" si="225"/>
        <v>-7</v>
      </c>
      <c r="AX175" s="149">
        <f t="shared" si="226"/>
        <v>7</v>
      </c>
      <c r="AY175" s="149">
        <f t="shared" si="227"/>
        <v>-7</v>
      </c>
      <c r="AZ175" s="149" t="str">
        <f t="shared" si="228"/>
        <v/>
      </c>
      <c r="BA175" s="149" t="str">
        <f t="shared" si="229"/>
        <v/>
      </c>
      <c r="BB175" s="149" t="str">
        <f t="shared" si="230"/>
        <v/>
      </c>
      <c r="BC175" s="150" t="str">
        <f t="shared" si="231"/>
        <v>1 - 3</v>
      </c>
      <c r="BD175" s="151" t="str">
        <f t="shared" si="232"/>
        <v>-5,-7,7,-7</v>
      </c>
      <c r="BG175" s="154" t="e">
        <f>SUMIF(A153:A160,C175,B153:B160)</f>
        <v>#REF!</v>
      </c>
      <c r="BH175" s="155" t="e">
        <f>SUMIF(A153:A160,D175,B153:B160)</f>
        <v>#REF!</v>
      </c>
      <c r="BI175" s="132" t="e">
        <f>1+#REF!</f>
        <v>#REF!</v>
      </c>
      <c r="BJ175" s="156" t="e">
        <f t="shared" si="233"/>
        <v>#REF!</v>
      </c>
      <c r="BK175" s="170">
        <v>6</v>
      </c>
      <c r="BL175" s="175" t="str">
        <f t="shared" si="195"/>
        <v>5 - 6</v>
      </c>
      <c r="BM175" s="177" t="s">
        <v>90</v>
      </c>
      <c r="BN175" s="166" t="s">
        <v>96</v>
      </c>
      <c r="BO175" s="167">
        <v>1</v>
      </c>
      <c r="BP175" s="384">
        <v>8</v>
      </c>
      <c r="BQ175" s="386" t="e">
        <f>B160</f>
        <v>#REF!</v>
      </c>
      <c r="BR175" s="370" t="s">
        <v>129</v>
      </c>
      <c r="BS175" s="371"/>
      <c r="BT175" s="372"/>
      <c r="BU175" s="201" t="e">
        <f>IF(BQ175=0,0,VLOOKUP(BQ175,[1]Список!$A:P,7,FALSE))</f>
        <v>#REF!</v>
      </c>
      <c r="BV175" s="373" t="e">
        <f>IF(BQ175=0,0,VLOOKUP(BQ175,[1]Список!$A:$P,6,FALSE))</f>
        <v>#REF!</v>
      </c>
      <c r="BW175" s="208"/>
      <c r="BX175" s="203">
        <f>IF(AG165&lt;AH165,AT165,IF(AH165&lt;AG165,AT165," "))</f>
        <v>1</v>
      </c>
      <c r="BY175" s="204"/>
      <c r="BZ175" s="205"/>
      <c r="CA175" s="203">
        <f>IF(AG162&lt;AH162,AT162,IF(AH162&lt;AG162,AT162," "))</f>
        <v>1</v>
      </c>
      <c r="CB175" s="206"/>
      <c r="CC175" s="204"/>
      <c r="CD175" s="203">
        <f>IF(AG159&lt;AH159,AT159,IF(AH159&lt;AG159,AT159," "))</f>
        <v>1</v>
      </c>
      <c r="CE175" s="204"/>
      <c r="CF175" s="205"/>
      <c r="CG175" s="203">
        <f>IF(AG156&lt;AH156,AT156,IF(AH156&lt;AG156,AT156," "))</f>
        <v>1</v>
      </c>
      <c r="CH175" s="206"/>
      <c r="CI175" s="204"/>
      <c r="CJ175" s="203">
        <f>IF(AG180&lt;AH180,AT180,IF(AH180&lt;AG180,AT180," "))</f>
        <v>1</v>
      </c>
      <c r="CK175" s="204"/>
      <c r="CL175" s="205"/>
      <c r="CM175" s="203">
        <f>IF(AG172&lt;AH172,AT172,IF(AH172&lt;AG172,AT172," "))</f>
        <v>2</v>
      </c>
      <c r="CN175" s="206"/>
      <c r="CO175" s="204"/>
      <c r="CP175" s="203">
        <f>IF(AG176&lt;AH176,AT176,IF(AH176&lt;AG176,AT176," "))</f>
        <v>1</v>
      </c>
      <c r="CQ175" s="204"/>
      <c r="CR175" s="375"/>
      <c r="CS175" s="376"/>
      <c r="CT175" s="377"/>
      <c r="CU175" s="209"/>
      <c r="CV175" s="351">
        <f>BE167</f>
        <v>8</v>
      </c>
      <c r="CW175" s="236"/>
      <c r="CX175" s="355">
        <f>IF(BF168="",BF167,BF168)</f>
        <v>8</v>
      </c>
    </row>
    <row r="176" spans="1:102" ht="11.1" customHeight="1" x14ac:dyDescent="0.2">
      <c r="A176" s="139">
        <v>24</v>
      </c>
      <c r="C176" s="141">
        <v>7</v>
      </c>
      <c r="D176" s="141">
        <v>8</v>
      </c>
      <c r="E176" s="142">
        <v>11</v>
      </c>
      <c r="F176" s="143">
        <v>9</v>
      </c>
      <c r="G176" s="144">
        <v>11</v>
      </c>
      <c r="H176" s="145">
        <v>7</v>
      </c>
      <c r="I176" s="142">
        <v>11</v>
      </c>
      <c r="J176" s="143">
        <v>5</v>
      </c>
      <c r="K176" s="144"/>
      <c r="L176" s="145"/>
      <c r="M176" s="142"/>
      <c r="N176" s="143"/>
      <c r="O176" s="144"/>
      <c r="P176" s="145"/>
      <c r="Q176" s="142"/>
      <c r="R176" s="143"/>
      <c r="S176" s="146">
        <f t="shared" si="196"/>
        <v>1</v>
      </c>
      <c r="T176" s="146">
        <f t="shared" si="197"/>
        <v>0</v>
      </c>
      <c r="U176" s="146">
        <f t="shared" si="198"/>
        <v>1</v>
      </c>
      <c r="V176" s="146">
        <f t="shared" si="199"/>
        <v>0</v>
      </c>
      <c r="W176" s="146">
        <f t="shared" si="200"/>
        <v>1</v>
      </c>
      <c r="X176" s="146">
        <f t="shared" si="201"/>
        <v>0</v>
      </c>
      <c r="Y176" s="146">
        <f t="shared" si="202"/>
        <v>0</v>
      </c>
      <c r="Z176" s="146">
        <f t="shared" si="203"/>
        <v>0</v>
      </c>
      <c r="AA176" s="146">
        <f t="shared" si="204"/>
        <v>0</v>
      </c>
      <c r="AB176" s="146">
        <f t="shared" si="205"/>
        <v>0</v>
      </c>
      <c r="AC176" s="146">
        <f t="shared" si="206"/>
        <v>0</v>
      </c>
      <c r="AD176" s="146">
        <f t="shared" si="207"/>
        <v>0</v>
      </c>
      <c r="AE176" s="146">
        <f t="shared" si="208"/>
        <v>0</v>
      </c>
      <c r="AF176" s="146">
        <f t="shared" si="209"/>
        <v>0</v>
      </c>
      <c r="AG176" s="147">
        <f t="shared" si="210"/>
        <v>3</v>
      </c>
      <c r="AH176" s="147">
        <f t="shared" si="210"/>
        <v>0</v>
      </c>
      <c r="AI176" s="148">
        <f t="shared" si="211"/>
        <v>2</v>
      </c>
      <c r="AJ176" s="148">
        <f t="shared" si="212"/>
        <v>1</v>
      </c>
      <c r="AK176" s="149">
        <f t="shared" si="213"/>
        <v>9</v>
      </c>
      <c r="AL176" s="149">
        <f t="shared" si="214"/>
        <v>7</v>
      </c>
      <c r="AM176" s="149">
        <f t="shared" si="215"/>
        <v>5</v>
      </c>
      <c r="AN176" s="149" t="str">
        <f t="shared" si="216"/>
        <v/>
      </c>
      <c r="AO176" s="149" t="str">
        <f t="shared" si="217"/>
        <v/>
      </c>
      <c r="AP176" s="149" t="str">
        <f t="shared" si="218"/>
        <v/>
      </c>
      <c r="AQ176" s="149" t="str">
        <f t="shared" si="219"/>
        <v/>
      </c>
      <c r="AR176" s="150" t="str">
        <f t="shared" si="220"/>
        <v>3 - 0</v>
      </c>
      <c r="AS176" s="151" t="str">
        <f t="shared" si="221"/>
        <v>9,7,5</v>
      </c>
      <c r="AT176" s="152">
        <f t="shared" si="222"/>
        <v>1</v>
      </c>
      <c r="AU176" s="152">
        <f t="shared" si="223"/>
        <v>2</v>
      </c>
      <c r="AV176" s="149">
        <f t="shared" si="224"/>
        <v>-9</v>
      </c>
      <c r="AW176" s="149">
        <f t="shared" si="225"/>
        <v>-7</v>
      </c>
      <c r="AX176" s="149">
        <f t="shared" si="226"/>
        <v>-5</v>
      </c>
      <c r="AY176" s="149" t="str">
        <f t="shared" si="227"/>
        <v/>
      </c>
      <c r="AZ176" s="149" t="str">
        <f t="shared" si="228"/>
        <v/>
      </c>
      <c r="BA176" s="149" t="str">
        <f t="shared" si="229"/>
        <v/>
      </c>
      <c r="BB176" s="149" t="str">
        <f t="shared" si="230"/>
        <v/>
      </c>
      <c r="BC176" s="150" t="str">
        <f t="shared" si="231"/>
        <v>0 - 3</v>
      </c>
      <c r="BD176" s="151" t="str">
        <f t="shared" si="232"/>
        <v>-9,-7,-5</v>
      </c>
      <c r="BG176" s="154" t="e">
        <f>SUMIF(A153:A160,C176,B153:B160)</f>
        <v>#REF!</v>
      </c>
      <c r="BH176" s="155" t="e">
        <f>SUMIF(A153:A160,D176,B153:B160)</f>
        <v>#REF!</v>
      </c>
      <c r="BI176" s="132" t="e">
        <f>1+#REF!</f>
        <v>#REF!</v>
      </c>
      <c r="BJ176" s="156" t="e">
        <f t="shared" si="233"/>
        <v>#REF!</v>
      </c>
      <c r="BK176" s="170">
        <v>6</v>
      </c>
      <c r="BL176" s="175" t="str">
        <f t="shared" si="195"/>
        <v>7 - 8</v>
      </c>
      <c r="BM176" s="177" t="s">
        <v>90</v>
      </c>
      <c r="BN176" s="166" t="s">
        <v>96</v>
      </c>
      <c r="BO176" s="167">
        <v>4</v>
      </c>
      <c r="BP176" s="385"/>
      <c r="BQ176" s="387"/>
      <c r="BR176" s="357" t="s">
        <v>169</v>
      </c>
      <c r="BS176" s="358"/>
      <c r="BT176" s="359"/>
      <c r="BU176" s="180" t="e">
        <f>IF(BQ175=0,0,VLOOKUP(BQ175,[1]Список!$A:P,8,FALSE))</f>
        <v>#REF!</v>
      </c>
      <c r="BV176" s="374"/>
      <c r="BW176" s="383" t="str">
        <f>IF(AI165&gt;AJ165,BC165,IF(AJ165&gt;AI165,BD165," "))</f>
        <v>0 - 3</v>
      </c>
      <c r="BX176" s="360"/>
      <c r="BY176" s="360"/>
      <c r="BZ176" s="361" t="str">
        <f>IF(AI162&gt;AJ162,BC162,IF(AJ162&gt;AI162,BD162," "))</f>
        <v>0 - 3</v>
      </c>
      <c r="CA176" s="360"/>
      <c r="CB176" s="362"/>
      <c r="CC176" s="360" t="str">
        <f>IF(AI159&gt;AJ159,BC159,IF(AJ159&gt;AI159,BD159," "))</f>
        <v>1 - 3</v>
      </c>
      <c r="CD176" s="360"/>
      <c r="CE176" s="360"/>
      <c r="CF176" s="361" t="str">
        <f>IF(AI156&gt;AJ156,BC156,IF(AJ156&gt;AI156,BD156," "))</f>
        <v>1 - 3</v>
      </c>
      <c r="CG176" s="360"/>
      <c r="CH176" s="362"/>
      <c r="CI176" s="360" t="str">
        <f>IF(AI180&gt;AJ180,BC180,IF(AJ180&gt;AI180,BD180," "))</f>
        <v>1 - 3</v>
      </c>
      <c r="CJ176" s="360"/>
      <c r="CK176" s="360"/>
      <c r="CL176" s="361" t="str">
        <f>IF(AI172&gt;AJ172,BC172,IF(AJ172&gt;AI172,BD172," "))</f>
        <v>8,-6,1,9</v>
      </c>
      <c r="CM176" s="360"/>
      <c r="CN176" s="362"/>
      <c r="CO176" s="360" t="str">
        <f>IF(AI176&gt;AJ176,BC176,IF(AJ176&gt;AI176,BD176," "))</f>
        <v>0 - 3</v>
      </c>
      <c r="CP176" s="360"/>
      <c r="CQ176" s="360"/>
      <c r="CR176" s="378"/>
      <c r="CS176" s="379"/>
      <c r="CT176" s="380"/>
      <c r="CU176" s="195"/>
      <c r="CV176" s="352"/>
      <c r="CW176" s="237"/>
      <c r="CX176" s="356"/>
    </row>
    <row r="177" spans="1:102" ht="11.1" hidden="1" customHeight="1" outlineLevel="2" x14ac:dyDescent="0.2">
      <c r="A177" s="139">
        <v>25</v>
      </c>
      <c r="C177" s="141">
        <v>1</v>
      </c>
      <c r="D177" s="141">
        <v>4</v>
      </c>
      <c r="E177" s="142">
        <v>11</v>
      </c>
      <c r="F177" s="143">
        <v>6</v>
      </c>
      <c r="G177" s="144">
        <v>11</v>
      </c>
      <c r="H177" s="145">
        <v>7</v>
      </c>
      <c r="I177" s="142">
        <v>11</v>
      </c>
      <c r="J177" s="143">
        <v>5</v>
      </c>
      <c r="K177" s="144"/>
      <c r="L177" s="145"/>
      <c r="M177" s="142"/>
      <c r="N177" s="143"/>
      <c r="O177" s="144"/>
      <c r="P177" s="145"/>
      <c r="Q177" s="142"/>
      <c r="R177" s="143"/>
      <c r="S177" s="146">
        <f t="shared" si="196"/>
        <v>1</v>
      </c>
      <c r="T177" s="146">
        <f t="shared" si="197"/>
        <v>0</v>
      </c>
      <c r="U177" s="146">
        <f t="shared" si="198"/>
        <v>1</v>
      </c>
      <c r="V177" s="146">
        <f t="shared" si="199"/>
        <v>0</v>
      </c>
      <c r="W177" s="146">
        <f t="shared" si="200"/>
        <v>1</v>
      </c>
      <c r="X177" s="146">
        <f t="shared" si="201"/>
        <v>0</v>
      </c>
      <c r="Y177" s="146">
        <f t="shared" si="202"/>
        <v>0</v>
      </c>
      <c r="Z177" s="146">
        <f t="shared" si="203"/>
        <v>0</v>
      </c>
      <c r="AA177" s="146">
        <f t="shared" si="204"/>
        <v>0</v>
      </c>
      <c r="AB177" s="146">
        <f t="shared" si="205"/>
        <v>0</v>
      </c>
      <c r="AC177" s="146">
        <f t="shared" si="206"/>
        <v>0</v>
      </c>
      <c r="AD177" s="146">
        <f t="shared" si="207"/>
        <v>0</v>
      </c>
      <c r="AE177" s="146">
        <f t="shared" si="208"/>
        <v>0</v>
      </c>
      <c r="AF177" s="146">
        <f t="shared" si="209"/>
        <v>0</v>
      </c>
      <c r="AG177" s="147">
        <f t="shared" si="210"/>
        <v>3</v>
      </c>
      <c r="AH177" s="147">
        <f t="shared" si="210"/>
        <v>0</v>
      </c>
      <c r="AI177" s="148">
        <f t="shared" si="211"/>
        <v>2</v>
      </c>
      <c r="AJ177" s="148">
        <f t="shared" si="212"/>
        <v>1</v>
      </c>
      <c r="AK177" s="149">
        <f t="shared" si="213"/>
        <v>6</v>
      </c>
      <c r="AL177" s="149">
        <f t="shared" si="214"/>
        <v>7</v>
      </c>
      <c r="AM177" s="149">
        <f t="shared" si="215"/>
        <v>5</v>
      </c>
      <c r="AN177" s="149" t="str">
        <f t="shared" si="216"/>
        <v/>
      </c>
      <c r="AO177" s="149" t="str">
        <f t="shared" si="217"/>
        <v/>
      </c>
      <c r="AP177" s="149" t="str">
        <f t="shared" si="218"/>
        <v/>
      </c>
      <c r="AQ177" s="149" t="str">
        <f t="shared" si="219"/>
        <v/>
      </c>
      <c r="AR177" s="150" t="str">
        <f t="shared" si="220"/>
        <v>3 - 0</v>
      </c>
      <c r="AS177" s="151" t="str">
        <f t="shared" si="221"/>
        <v>6,7,5</v>
      </c>
      <c r="AT177" s="152">
        <f t="shared" si="222"/>
        <v>1</v>
      </c>
      <c r="AU177" s="152">
        <f t="shared" si="223"/>
        <v>2</v>
      </c>
      <c r="AV177" s="149">
        <f t="shared" si="224"/>
        <v>-6</v>
      </c>
      <c r="AW177" s="149">
        <f t="shared" si="225"/>
        <v>-7</v>
      </c>
      <c r="AX177" s="149">
        <f t="shared" si="226"/>
        <v>-5</v>
      </c>
      <c r="AY177" s="149" t="str">
        <f t="shared" si="227"/>
        <v/>
      </c>
      <c r="AZ177" s="149" t="str">
        <f t="shared" si="228"/>
        <v/>
      </c>
      <c r="BA177" s="149" t="str">
        <f t="shared" si="229"/>
        <v/>
      </c>
      <c r="BB177" s="149" t="str">
        <f t="shared" si="230"/>
        <v/>
      </c>
      <c r="BC177" s="150" t="str">
        <f t="shared" si="231"/>
        <v>0 - 3</v>
      </c>
      <c r="BD177" s="151" t="str">
        <f t="shared" si="232"/>
        <v>-6,-7,-5</v>
      </c>
      <c r="BG177" s="154" t="e">
        <f>SUMIF(A153:A160,C177,B153:B160)</f>
        <v>#REF!</v>
      </c>
      <c r="BH177" s="155" t="e">
        <f>SUMIF(A153:A160,D177,B153:B160)</f>
        <v>#REF!</v>
      </c>
      <c r="BI177" s="132" t="e">
        <f>1+#REF!</f>
        <v>#REF!</v>
      </c>
      <c r="BJ177" s="156" t="e">
        <f t="shared" si="233"/>
        <v>#REF!</v>
      </c>
      <c r="BK177" s="170">
        <v>7</v>
      </c>
      <c r="BL177" s="176" t="str">
        <f t="shared" si="195"/>
        <v>1 - 4</v>
      </c>
      <c r="BM177" s="181" t="s">
        <v>90</v>
      </c>
      <c r="BN177" s="160" t="s">
        <v>97</v>
      </c>
      <c r="BO177" s="161">
        <v>13</v>
      </c>
      <c r="BP177" s="186"/>
      <c r="BQ177" s="186"/>
      <c r="BR177" s="186"/>
      <c r="BS177" s="186"/>
      <c r="BT177" s="186"/>
      <c r="BU177" s="186"/>
      <c r="BV177" s="186"/>
      <c r="BW177" s="186"/>
      <c r="BX177" s="187"/>
      <c r="BY177" s="187"/>
      <c r="BZ177" s="187"/>
      <c r="CA177" s="187"/>
      <c r="CB177" s="187"/>
      <c r="CC177" s="187"/>
      <c r="CD177" s="187"/>
      <c r="CE177" s="187"/>
      <c r="CF177" s="187"/>
      <c r="CG177" s="187"/>
      <c r="CH177" s="187"/>
      <c r="CI177" s="187"/>
      <c r="CJ177" s="187"/>
      <c r="CK177" s="187"/>
      <c r="CL177" s="187"/>
      <c r="CM177" s="187"/>
      <c r="CN177" s="187"/>
      <c r="CO177" s="187"/>
      <c r="CP177" s="187"/>
      <c r="CQ177" s="187"/>
      <c r="CR177" s="187"/>
      <c r="CS177" s="187"/>
      <c r="CT177" s="187"/>
      <c r="CU177" s="187"/>
      <c r="CV177" s="187"/>
      <c r="CW177" s="187"/>
      <c r="CX177" s="187"/>
    </row>
    <row r="178" spans="1:102" ht="11.1" hidden="1" customHeight="1" outlineLevel="2" x14ac:dyDescent="0.2">
      <c r="A178" s="139">
        <v>26</v>
      </c>
      <c r="C178" s="141">
        <v>2</v>
      </c>
      <c r="D178" s="141">
        <v>3</v>
      </c>
      <c r="E178" s="142">
        <v>11</v>
      </c>
      <c r="F178" s="143">
        <v>7</v>
      </c>
      <c r="G178" s="144">
        <v>11</v>
      </c>
      <c r="H178" s="145">
        <v>6</v>
      </c>
      <c r="I178" s="142">
        <v>7</v>
      </c>
      <c r="J178" s="143">
        <v>11</v>
      </c>
      <c r="K178" s="144">
        <v>9</v>
      </c>
      <c r="L178" s="145">
        <v>11</v>
      </c>
      <c r="M178" s="142">
        <v>11</v>
      </c>
      <c r="N178" s="143">
        <v>4</v>
      </c>
      <c r="O178" s="144"/>
      <c r="P178" s="145"/>
      <c r="Q178" s="142"/>
      <c r="R178" s="143"/>
      <c r="S178" s="146">
        <f t="shared" si="196"/>
        <v>1</v>
      </c>
      <c r="T178" s="146">
        <f t="shared" si="197"/>
        <v>0</v>
      </c>
      <c r="U178" s="146">
        <f t="shared" si="198"/>
        <v>1</v>
      </c>
      <c r="V178" s="146">
        <f t="shared" si="199"/>
        <v>0</v>
      </c>
      <c r="W178" s="146">
        <f t="shared" si="200"/>
        <v>0</v>
      </c>
      <c r="X178" s="146">
        <f t="shared" si="201"/>
        <v>1</v>
      </c>
      <c r="Y178" s="146">
        <f t="shared" si="202"/>
        <v>0</v>
      </c>
      <c r="Z178" s="146">
        <f t="shared" si="203"/>
        <v>1</v>
      </c>
      <c r="AA178" s="146">
        <f t="shared" si="204"/>
        <v>1</v>
      </c>
      <c r="AB178" s="146">
        <f t="shared" si="205"/>
        <v>0</v>
      </c>
      <c r="AC178" s="146">
        <f t="shared" si="206"/>
        <v>0</v>
      </c>
      <c r="AD178" s="146">
        <f t="shared" si="207"/>
        <v>0</v>
      </c>
      <c r="AE178" s="146">
        <f t="shared" si="208"/>
        <v>0</v>
      </c>
      <c r="AF178" s="146">
        <f t="shared" si="209"/>
        <v>0</v>
      </c>
      <c r="AG178" s="147">
        <f t="shared" si="210"/>
        <v>3</v>
      </c>
      <c r="AH178" s="147">
        <f t="shared" si="210"/>
        <v>2</v>
      </c>
      <c r="AI178" s="148">
        <f t="shared" si="211"/>
        <v>2</v>
      </c>
      <c r="AJ178" s="148">
        <f t="shared" si="212"/>
        <v>1</v>
      </c>
      <c r="AK178" s="149">
        <f t="shared" si="213"/>
        <v>7</v>
      </c>
      <c r="AL178" s="149">
        <f t="shared" si="214"/>
        <v>6</v>
      </c>
      <c r="AM178" s="149">
        <f t="shared" si="215"/>
        <v>-7</v>
      </c>
      <c r="AN178" s="149">
        <f t="shared" si="216"/>
        <v>-9</v>
      </c>
      <c r="AO178" s="149">
        <f t="shared" si="217"/>
        <v>4</v>
      </c>
      <c r="AP178" s="149" t="str">
        <f t="shared" si="218"/>
        <v/>
      </c>
      <c r="AQ178" s="149" t="str">
        <f t="shared" si="219"/>
        <v/>
      </c>
      <c r="AR178" s="150" t="str">
        <f t="shared" si="220"/>
        <v>3 - 2</v>
      </c>
      <c r="AS178" s="151" t="str">
        <f t="shared" si="221"/>
        <v>7,6,-7,-9,4</v>
      </c>
      <c r="AT178" s="152">
        <f t="shared" si="222"/>
        <v>1</v>
      </c>
      <c r="AU178" s="152">
        <f t="shared" si="223"/>
        <v>2</v>
      </c>
      <c r="AV178" s="149">
        <f t="shared" si="224"/>
        <v>-7</v>
      </c>
      <c r="AW178" s="149">
        <f t="shared" si="225"/>
        <v>-6</v>
      </c>
      <c r="AX178" s="149">
        <f t="shared" si="226"/>
        <v>7</v>
      </c>
      <c r="AY178" s="149">
        <f t="shared" si="227"/>
        <v>9</v>
      </c>
      <c r="AZ178" s="149">
        <f t="shared" si="228"/>
        <v>-4</v>
      </c>
      <c r="BA178" s="149" t="str">
        <f t="shared" si="229"/>
        <v/>
      </c>
      <c r="BB178" s="149" t="str">
        <f t="shared" si="230"/>
        <v/>
      </c>
      <c r="BC178" s="150" t="str">
        <f t="shared" si="231"/>
        <v>2 - 3</v>
      </c>
      <c r="BD178" s="151" t="str">
        <f t="shared" si="232"/>
        <v>-7,-6,7,9,-4</v>
      </c>
      <c r="BG178" s="154" t="e">
        <f>SUMIF(A153:A160,C178,B153:B160)</f>
        <v>#REF!</v>
      </c>
      <c r="BH178" s="155" t="e">
        <f>SUMIF(A153:A160,D178,B153:B160)</f>
        <v>#REF!</v>
      </c>
      <c r="BI178" s="132" t="e">
        <f>1+#REF!</f>
        <v>#REF!</v>
      </c>
      <c r="BJ178" s="156" t="e">
        <f t="shared" si="233"/>
        <v>#REF!</v>
      </c>
      <c r="BK178" s="170">
        <v>7</v>
      </c>
      <c r="BL178" s="176" t="str">
        <f t="shared" si="195"/>
        <v>2 - 3</v>
      </c>
      <c r="BM178" s="181" t="s">
        <v>90</v>
      </c>
      <c r="BN178" s="160" t="s">
        <v>97</v>
      </c>
      <c r="BO178" s="161">
        <v>15</v>
      </c>
      <c r="BP178" s="182"/>
      <c r="BQ178" s="182"/>
      <c r="BR178" s="182"/>
      <c r="BS178" s="182"/>
      <c r="BT178" s="182"/>
      <c r="BU178" s="182"/>
      <c r="BV178" s="182"/>
      <c r="BW178" s="182"/>
      <c r="BX178" s="183"/>
      <c r="BY178" s="183"/>
      <c r="BZ178" s="183"/>
      <c r="CA178" s="183"/>
      <c r="CB178" s="183"/>
      <c r="CC178" s="183"/>
      <c r="CD178" s="183"/>
      <c r="CE178" s="183"/>
      <c r="CF178" s="183"/>
      <c r="CG178" s="183"/>
      <c r="CH178" s="183"/>
      <c r="CI178" s="183"/>
      <c r="CJ178" s="183"/>
      <c r="CK178" s="183"/>
      <c r="CL178" s="183"/>
      <c r="CM178" s="183"/>
      <c r="CN178" s="183"/>
      <c r="CO178" s="183"/>
      <c r="CP178" s="183"/>
      <c r="CQ178" s="183"/>
      <c r="CR178" s="183"/>
      <c r="CS178" s="183"/>
      <c r="CT178" s="183"/>
      <c r="CU178" s="183"/>
      <c r="CV178" s="183"/>
      <c r="CW178" s="183"/>
      <c r="CX178" s="183"/>
    </row>
    <row r="179" spans="1:102" ht="11.1" hidden="1" customHeight="1" outlineLevel="2" x14ac:dyDescent="0.2">
      <c r="A179" s="139">
        <v>27</v>
      </c>
      <c r="C179" s="141">
        <v>6</v>
      </c>
      <c r="D179" s="141">
        <v>7</v>
      </c>
      <c r="E179" s="142">
        <v>11</v>
      </c>
      <c r="F179" s="143">
        <v>4</v>
      </c>
      <c r="G179" s="144">
        <v>12</v>
      </c>
      <c r="H179" s="145">
        <v>10</v>
      </c>
      <c r="I179" s="142">
        <v>8</v>
      </c>
      <c r="J179" s="143">
        <v>11</v>
      </c>
      <c r="K179" s="144">
        <v>10</v>
      </c>
      <c r="L179" s="145">
        <v>12</v>
      </c>
      <c r="M179" s="142">
        <v>11</v>
      </c>
      <c r="N179" s="143">
        <v>9</v>
      </c>
      <c r="O179" s="144"/>
      <c r="P179" s="145"/>
      <c r="Q179" s="142"/>
      <c r="R179" s="143"/>
      <c r="S179" s="146">
        <f t="shared" si="196"/>
        <v>1</v>
      </c>
      <c r="T179" s="146">
        <f t="shared" si="197"/>
        <v>0</v>
      </c>
      <c r="U179" s="146">
        <f t="shared" si="198"/>
        <v>1</v>
      </c>
      <c r="V179" s="146">
        <f t="shared" si="199"/>
        <v>0</v>
      </c>
      <c r="W179" s="146">
        <f t="shared" si="200"/>
        <v>0</v>
      </c>
      <c r="X179" s="146">
        <f t="shared" si="201"/>
        <v>1</v>
      </c>
      <c r="Y179" s="146">
        <f t="shared" si="202"/>
        <v>0</v>
      </c>
      <c r="Z179" s="146">
        <f t="shared" si="203"/>
        <v>1</v>
      </c>
      <c r="AA179" s="146">
        <f t="shared" si="204"/>
        <v>1</v>
      </c>
      <c r="AB179" s="146">
        <f t="shared" si="205"/>
        <v>0</v>
      </c>
      <c r="AC179" s="146">
        <f t="shared" si="206"/>
        <v>0</v>
      </c>
      <c r="AD179" s="146">
        <f t="shared" si="207"/>
        <v>0</v>
      </c>
      <c r="AE179" s="146">
        <f t="shared" si="208"/>
        <v>0</v>
      </c>
      <c r="AF179" s="146">
        <f t="shared" si="209"/>
        <v>0</v>
      </c>
      <c r="AG179" s="147">
        <f t="shared" si="210"/>
        <v>3</v>
      </c>
      <c r="AH179" s="147">
        <f t="shared" si="210"/>
        <v>2</v>
      </c>
      <c r="AI179" s="148">
        <f t="shared" si="211"/>
        <v>2</v>
      </c>
      <c r="AJ179" s="148">
        <f t="shared" si="212"/>
        <v>1</v>
      </c>
      <c r="AK179" s="149">
        <f t="shared" si="213"/>
        <v>4</v>
      </c>
      <c r="AL179" s="149">
        <f t="shared" si="214"/>
        <v>10</v>
      </c>
      <c r="AM179" s="149">
        <f t="shared" si="215"/>
        <v>-8</v>
      </c>
      <c r="AN179" s="149">
        <f t="shared" si="216"/>
        <v>-10</v>
      </c>
      <c r="AO179" s="149">
        <f t="shared" si="217"/>
        <v>9</v>
      </c>
      <c r="AP179" s="149" t="str">
        <f t="shared" si="218"/>
        <v/>
      </c>
      <c r="AQ179" s="149" t="str">
        <f t="shared" si="219"/>
        <v/>
      </c>
      <c r="AR179" s="150" t="str">
        <f t="shared" si="220"/>
        <v>3 - 2</v>
      </c>
      <c r="AS179" s="151" t="str">
        <f t="shared" si="221"/>
        <v>4,10,-8,-10,9</v>
      </c>
      <c r="AT179" s="152">
        <f t="shared" si="222"/>
        <v>1</v>
      </c>
      <c r="AU179" s="152">
        <f t="shared" si="223"/>
        <v>2</v>
      </c>
      <c r="AV179" s="149">
        <f t="shared" si="224"/>
        <v>-4</v>
      </c>
      <c r="AW179" s="149">
        <f t="shared" si="225"/>
        <v>-10</v>
      </c>
      <c r="AX179" s="149">
        <f t="shared" si="226"/>
        <v>8</v>
      </c>
      <c r="AY179" s="149">
        <f t="shared" si="227"/>
        <v>10</v>
      </c>
      <c r="AZ179" s="149">
        <f t="shared" si="228"/>
        <v>-9</v>
      </c>
      <c r="BA179" s="149" t="str">
        <f t="shared" si="229"/>
        <v/>
      </c>
      <c r="BB179" s="149" t="str">
        <f t="shared" si="230"/>
        <v/>
      </c>
      <c r="BC179" s="150" t="str">
        <f t="shared" si="231"/>
        <v>2 - 3</v>
      </c>
      <c r="BD179" s="151" t="str">
        <f t="shared" si="232"/>
        <v>-4,-10,8,10,-9</v>
      </c>
      <c r="BG179" s="154" t="e">
        <f>SUMIF(A153:A160,C179,B153:B160)</f>
        <v>#REF!</v>
      </c>
      <c r="BH179" s="155" t="e">
        <f>SUMIF(A153:A160,D179,B153:B160)</f>
        <v>#REF!</v>
      </c>
      <c r="BI179" s="132" t="e">
        <f>1+#REF!</f>
        <v>#REF!</v>
      </c>
      <c r="BJ179" s="156" t="e">
        <f t="shared" si="233"/>
        <v>#REF!</v>
      </c>
      <c r="BK179" s="170">
        <v>7</v>
      </c>
      <c r="BL179" s="176" t="str">
        <f t="shared" si="195"/>
        <v>6 - 7</v>
      </c>
      <c r="BM179" s="181" t="s">
        <v>90</v>
      </c>
      <c r="BN179" s="160" t="s">
        <v>97</v>
      </c>
      <c r="BO179" s="161">
        <v>14</v>
      </c>
      <c r="BP179" s="182"/>
      <c r="BQ179" s="182"/>
      <c r="BR179" s="182"/>
      <c r="BS179" s="182"/>
      <c r="BT179" s="182"/>
      <c r="BU179" s="182"/>
      <c r="BV179" s="182"/>
      <c r="BW179" s="182"/>
      <c r="BX179" s="183"/>
      <c r="BY179" s="183"/>
      <c r="BZ179" s="183"/>
      <c r="CA179" s="183"/>
      <c r="CB179" s="183"/>
      <c r="CC179" s="183"/>
      <c r="CD179" s="183"/>
      <c r="CE179" s="183"/>
      <c r="CF179" s="183"/>
      <c r="CG179" s="183"/>
      <c r="CH179" s="183"/>
      <c r="CI179" s="183"/>
      <c r="CJ179" s="183"/>
      <c r="CK179" s="183"/>
      <c r="CL179" s="183"/>
      <c r="CM179" s="183"/>
      <c r="CN179" s="183"/>
      <c r="CO179" s="183"/>
      <c r="CP179" s="183"/>
      <c r="CQ179" s="183"/>
      <c r="CR179" s="183"/>
      <c r="CS179" s="183"/>
      <c r="CT179" s="183"/>
      <c r="CU179" s="183"/>
      <c r="CV179" s="183"/>
      <c r="CW179" s="183"/>
      <c r="CX179" s="183"/>
    </row>
    <row r="180" spans="1:102" ht="11.1" hidden="1" customHeight="1" outlineLevel="2" x14ac:dyDescent="0.2">
      <c r="A180" s="139">
        <v>28</v>
      </c>
      <c r="C180" s="141">
        <v>5</v>
      </c>
      <c r="D180" s="141">
        <v>8</v>
      </c>
      <c r="E180" s="142">
        <v>13</v>
      </c>
      <c r="F180" s="143">
        <v>11</v>
      </c>
      <c r="G180" s="144">
        <v>11</v>
      </c>
      <c r="H180" s="145">
        <v>4</v>
      </c>
      <c r="I180" s="142">
        <v>6</v>
      </c>
      <c r="J180" s="143">
        <v>11</v>
      </c>
      <c r="K180" s="144">
        <v>11</v>
      </c>
      <c r="L180" s="145">
        <v>7</v>
      </c>
      <c r="M180" s="142"/>
      <c r="N180" s="143"/>
      <c r="O180" s="144"/>
      <c r="P180" s="145"/>
      <c r="Q180" s="142"/>
      <c r="R180" s="143"/>
      <c r="S180" s="146">
        <f t="shared" si="196"/>
        <v>1</v>
      </c>
      <c r="T180" s="146">
        <f t="shared" si="197"/>
        <v>0</v>
      </c>
      <c r="U180" s="146">
        <f t="shared" si="198"/>
        <v>1</v>
      </c>
      <c r="V180" s="146">
        <f t="shared" si="199"/>
        <v>0</v>
      </c>
      <c r="W180" s="146">
        <f t="shared" si="200"/>
        <v>0</v>
      </c>
      <c r="X180" s="146">
        <f t="shared" si="201"/>
        <v>1</v>
      </c>
      <c r="Y180" s="146">
        <f t="shared" si="202"/>
        <v>1</v>
      </c>
      <c r="Z180" s="146">
        <f t="shared" si="203"/>
        <v>0</v>
      </c>
      <c r="AA180" s="146">
        <f t="shared" si="204"/>
        <v>0</v>
      </c>
      <c r="AB180" s="146">
        <f t="shared" si="205"/>
        <v>0</v>
      </c>
      <c r="AC180" s="146">
        <f t="shared" si="206"/>
        <v>0</v>
      </c>
      <c r="AD180" s="146">
        <f t="shared" si="207"/>
        <v>0</v>
      </c>
      <c r="AE180" s="146">
        <f t="shared" si="208"/>
        <v>0</v>
      </c>
      <c r="AF180" s="146">
        <f t="shared" si="209"/>
        <v>0</v>
      </c>
      <c r="AG180" s="147">
        <f t="shared" si="210"/>
        <v>3</v>
      </c>
      <c r="AH180" s="147">
        <f t="shared" si="210"/>
        <v>1</v>
      </c>
      <c r="AI180" s="148">
        <f t="shared" si="211"/>
        <v>2</v>
      </c>
      <c r="AJ180" s="148">
        <f t="shared" si="212"/>
        <v>1</v>
      </c>
      <c r="AK180" s="149">
        <f t="shared" si="213"/>
        <v>11</v>
      </c>
      <c r="AL180" s="149">
        <f t="shared" si="214"/>
        <v>4</v>
      </c>
      <c r="AM180" s="149">
        <f t="shared" si="215"/>
        <v>-6</v>
      </c>
      <c r="AN180" s="149">
        <f t="shared" si="216"/>
        <v>7</v>
      </c>
      <c r="AO180" s="149" t="str">
        <f t="shared" si="217"/>
        <v/>
      </c>
      <c r="AP180" s="149" t="str">
        <f t="shared" si="218"/>
        <v/>
      </c>
      <c r="AQ180" s="149" t="str">
        <f t="shared" si="219"/>
        <v/>
      </c>
      <c r="AR180" s="150" t="str">
        <f t="shared" si="220"/>
        <v>3 - 1</v>
      </c>
      <c r="AS180" s="151" t="str">
        <f t="shared" si="221"/>
        <v>11,4,-6,7</v>
      </c>
      <c r="AT180" s="152">
        <f t="shared" si="222"/>
        <v>1</v>
      </c>
      <c r="AU180" s="152">
        <f t="shared" si="223"/>
        <v>2</v>
      </c>
      <c r="AV180" s="149">
        <f t="shared" si="224"/>
        <v>-11</v>
      </c>
      <c r="AW180" s="149">
        <f t="shared" si="225"/>
        <v>-4</v>
      </c>
      <c r="AX180" s="149">
        <f t="shared" si="226"/>
        <v>6</v>
      </c>
      <c r="AY180" s="149">
        <f t="shared" si="227"/>
        <v>-7</v>
      </c>
      <c r="AZ180" s="149" t="str">
        <f t="shared" si="228"/>
        <v/>
      </c>
      <c r="BA180" s="149" t="str">
        <f t="shared" si="229"/>
        <v/>
      </c>
      <c r="BB180" s="149" t="str">
        <f t="shared" si="230"/>
        <v/>
      </c>
      <c r="BC180" s="150" t="str">
        <f t="shared" si="231"/>
        <v>1 - 3</v>
      </c>
      <c r="BD180" s="151" t="str">
        <f t="shared" si="232"/>
        <v>-11,-4,6,-7</v>
      </c>
      <c r="BG180" s="154" t="e">
        <f>SUMIF(A153:A160,C180,B153:B160)</f>
        <v>#REF!</v>
      </c>
      <c r="BH180" s="155" t="e">
        <f>SUMIF(A153:A160,D180,B153:B160)</f>
        <v>#REF!</v>
      </c>
      <c r="BI180" s="132" t="e">
        <f>1+#REF!</f>
        <v>#REF!</v>
      </c>
      <c r="BJ180" s="156" t="e">
        <f t="shared" si="233"/>
        <v>#REF!</v>
      </c>
      <c r="BK180" s="170">
        <v>7</v>
      </c>
      <c r="BL180" s="185" t="str">
        <f t="shared" si="195"/>
        <v>5 - 8</v>
      </c>
      <c r="BM180" s="181" t="s">
        <v>90</v>
      </c>
      <c r="BN180" s="160" t="s">
        <v>97</v>
      </c>
      <c r="BO180" s="161">
        <v>16</v>
      </c>
      <c r="BP180" s="182"/>
      <c r="BQ180" s="182"/>
      <c r="BR180" s="182"/>
      <c r="BS180" s="182"/>
      <c r="BT180" s="182"/>
      <c r="BU180" s="182"/>
      <c r="BV180" s="182"/>
      <c r="BW180" s="182"/>
      <c r="BX180" s="183"/>
      <c r="BY180" s="183"/>
      <c r="BZ180" s="183"/>
      <c r="CA180" s="183"/>
      <c r="CB180" s="183"/>
      <c r="CC180" s="183"/>
      <c r="CD180" s="183"/>
      <c r="CE180" s="183"/>
      <c r="CF180" s="183"/>
      <c r="CG180" s="183"/>
      <c r="CH180" s="183"/>
      <c r="CI180" s="183"/>
      <c r="CJ180" s="183"/>
      <c r="CK180" s="183"/>
      <c r="CL180" s="183"/>
      <c r="CM180" s="183"/>
      <c r="CN180" s="183"/>
      <c r="CO180" s="183"/>
      <c r="CP180" s="183"/>
      <c r="CQ180" s="183"/>
      <c r="CR180" s="183"/>
      <c r="CS180" s="183"/>
      <c r="CT180" s="183"/>
      <c r="CU180" s="183"/>
      <c r="CV180" s="183"/>
      <c r="CW180" s="183"/>
      <c r="CX180" s="183"/>
    </row>
    <row r="181" spans="1:102" ht="11.1" hidden="1" customHeight="1" outlineLevel="2" x14ac:dyDescent="0.2">
      <c r="A181" s="125">
        <v>1</v>
      </c>
      <c r="B181" s="126">
        <v>8</v>
      </c>
      <c r="C181" s="127" t="s">
        <v>367</v>
      </c>
      <c r="D181" s="127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9">
        <v>1</v>
      </c>
      <c r="AR181" s="130" t="e">
        <f>#VALUE!</f>
        <v>#VALUE!</v>
      </c>
      <c r="BC181" s="130" t="e">
        <f>IF(BE181=77,7,IF(BE181&gt;77,8))</f>
        <v>#REF!</v>
      </c>
      <c r="BE181" s="131" t="e">
        <f>SUM(#REF!,#REF!,#REF!,#REF!,#REF!,#REF!,#REF!,#REF!)</f>
        <v>#REF!</v>
      </c>
      <c r="BF181" s="131" t="e">
        <f>SUM(#REF!,#REF!,#REF!,#REF!,#REF!,#REF!,#REF!,#REF!)</f>
        <v>#REF!</v>
      </c>
      <c r="BK181" s="133"/>
      <c r="BL181" s="134" t="s">
        <v>84</v>
      </c>
      <c r="BM181" s="135" t="s">
        <v>2</v>
      </c>
      <c r="BN181" s="136" t="s">
        <v>85</v>
      </c>
      <c r="BO181" s="137" t="s">
        <v>86</v>
      </c>
      <c r="BP181" s="138"/>
      <c r="BQ181" s="138"/>
      <c r="BR181" s="138"/>
      <c r="BS181" s="138"/>
      <c r="BT181" s="138"/>
      <c r="BU181" s="138"/>
      <c r="BV181" s="138"/>
      <c r="BW181" s="138"/>
      <c r="BX181" s="138"/>
      <c r="BY181" s="138"/>
      <c r="BZ181" s="138"/>
      <c r="CA181" s="138"/>
      <c r="CB181" s="138"/>
      <c r="CC181" s="138"/>
      <c r="CD181" s="138"/>
      <c r="CE181" s="138"/>
      <c r="CF181" s="138"/>
      <c r="CG181" s="138"/>
      <c r="CH181" s="138"/>
      <c r="CI181" s="138"/>
      <c r="CJ181" s="138"/>
      <c r="CK181" s="138"/>
      <c r="CL181" s="138"/>
      <c r="CM181" s="138"/>
      <c r="CN181" s="138"/>
      <c r="CO181" s="138"/>
      <c r="CP181" s="138"/>
      <c r="CQ181" s="138"/>
      <c r="CR181" s="138"/>
      <c r="CS181" s="138"/>
      <c r="CT181" s="138"/>
      <c r="CU181" s="138"/>
      <c r="CV181" s="138"/>
      <c r="CW181" s="138"/>
      <c r="CX181" s="138"/>
    </row>
    <row r="182" spans="1:102" ht="11.1" hidden="1" customHeight="1" outlineLevel="2" x14ac:dyDescent="0.2">
      <c r="A182" s="139">
        <v>1</v>
      </c>
      <c r="B182" s="140" t="e">
        <f>IF(#REF!="","",VLOOKUP(#REF!,'[1]Посев групп - Д'!B:AO,2,FALSE))</f>
        <v>#REF!</v>
      </c>
      <c r="C182" s="141">
        <v>2</v>
      </c>
      <c r="D182" s="141">
        <v>6</v>
      </c>
      <c r="E182" s="142">
        <v>7</v>
      </c>
      <c r="F182" s="143">
        <v>11</v>
      </c>
      <c r="G182" s="144">
        <v>11</v>
      </c>
      <c r="H182" s="145">
        <v>0</v>
      </c>
      <c r="I182" s="142">
        <v>11</v>
      </c>
      <c r="J182" s="143">
        <v>5</v>
      </c>
      <c r="K182" s="144">
        <v>11</v>
      </c>
      <c r="L182" s="145">
        <v>6</v>
      </c>
      <c r="M182" s="142"/>
      <c r="N182" s="143"/>
      <c r="O182" s="144"/>
      <c r="P182" s="145"/>
      <c r="Q182" s="142"/>
      <c r="R182" s="143"/>
      <c r="S182" s="146">
        <f>IF(E182="wo",0,IF(F182="wo",1,IF(E182&gt;F182,1,0)))</f>
        <v>0</v>
      </c>
      <c r="T182" s="146">
        <f>IF(E182="wo",1,IF(F182="wo",0,IF(F182&gt;E182,1,0)))</f>
        <v>1</v>
      </c>
      <c r="U182" s="146">
        <f>IF(G182="wo",0,IF(H182="wo",1,IF(G182&gt;H182,1,0)))</f>
        <v>1</v>
      </c>
      <c r="V182" s="146">
        <f>IF(G182="wo",1,IF(H182="wo",0,IF(H182&gt;G182,1,0)))</f>
        <v>0</v>
      </c>
      <c r="W182" s="146">
        <f>IF(I182="wo",0,IF(J182="wo",1,IF(I182&gt;J182,1,0)))</f>
        <v>1</v>
      </c>
      <c r="X182" s="146">
        <f>IF(I182="wo",1,IF(J182="wo",0,IF(J182&gt;I182,1,0)))</f>
        <v>0</v>
      </c>
      <c r="Y182" s="146">
        <f>IF(K182="wo",0,IF(L182="wo",1,IF(K182&gt;L182,1,0)))</f>
        <v>1</v>
      </c>
      <c r="Z182" s="146">
        <f>IF(K182="wo",1,IF(L182="wo",0,IF(L182&gt;K182,1,0)))</f>
        <v>0</v>
      </c>
      <c r="AA182" s="146">
        <f>IF(M182="wo",0,IF(N182="wo",1,IF(M182&gt;N182,1,0)))</f>
        <v>0</v>
      </c>
      <c r="AB182" s="146">
        <f>IF(M182="wo",1,IF(N182="wo",0,IF(N182&gt;M182,1,0)))</f>
        <v>0</v>
      </c>
      <c r="AC182" s="146">
        <f>IF(O182="wo",0,IF(P182="wo",1,IF(O182&gt;P182,1,0)))</f>
        <v>0</v>
      </c>
      <c r="AD182" s="146">
        <f>IF(O182="wo",1,IF(P182="wo",0,IF(P182&gt;O182,1,0)))</f>
        <v>0</v>
      </c>
      <c r="AE182" s="146">
        <f>IF(Q182="wo",0,IF(R182="wo",1,IF(Q182&gt;R182,1,0)))</f>
        <v>0</v>
      </c>
      <c r="AF182" s="146">
        <f>IF(Q182="wo",1,IF(R182="wo",0,IF(R182&gt;Q182,1,0)))</f>
        <v>0</v>
      </c>
      <c r="AG182" s="147">
        <f>IF(E182="wo","wo",+S182+U182+W182+Y182+AA182+AC182+AE182)</f>
        <v>3</v>
      </c>
      <c r="AH182" s="147">
        <f>IF(F182="wo","wo",+T182+V182+X182+Z182+AB182+AD182+AF182)</f>
        <v>1</v>
      </c>
      <c r="AI182" s="148">
        <f>IF(E182="",0,IF(E182="wo",0,IF(F182="wo",2,IF(AG182=AH182,0,IF(AG182&gt;AH182,2,1)))))</f>
        <v>2</v>
      </c>
      <c r="AJ182" s="148">
        <f>IF(F182="",0,IF(F182="wo",0,IF(E182="wo",2,IF(AH182=AG182,0,IF(AH182&gt;AG182,2,1)))))</f>
        <v>1</v>
      </c>
      <c r="AK182" s="149">
        <f>IF(E182="","",IF(E182="wo",0,IF(F182="wo",0,IF(E182=F182,"ERROR",IF(E182&gt;F182,F182,-1*E182)))))</f>
        <v>-7</v>
      </c>
      <c r="AL182" s="149">
        <f>IF(G182="","",IF(G182="wo",0,IF(H182="wo",0,IF(G182=H182,"ERROR",IF(G182&gt;H182,H182,-1*G182)))))</f>
        <v>0</v>
      </c>
      <c r="AM182" s="149">
        <f>IF(I182="","",IF(I182="wo",0,IF(J182="wo",0,IF(I182=J182,"ERROR",IF(I182&gt;J182,J182,-1*I182)))))</f>
        <v>5</v>
      </c>
      <c r="AN182" s="149">
        <f>IF(K182="","",IF(K182="wo",0,IF(L182="wo",0,IF(K182=L182,"ERROR",IF(K182&gt;L182,L182,-1*K182)))))</f>
        <v>6</v>
      </c>
      <c r="AO182" s="149" t="str">
        <f>IF(M182="","",IF(M182="wo",0,IF(N182="wo",0,IF(M182=N182,"ERROR",IF(M182&gt;N182,N182,-1*M182)))))</f>
        <v/>
      </c>
      <c r="AP182" s="149" t="str">
        <f>IF(O182="","",IF(O182="wo",0,IF(P182="wo",0,IF(O182=P182,"ERROR",IF(O182&gt;P182,P182,-1*O182)))))</f>
        <v/>
      </c>
      <c r="AQ182" s="149" t="str">
        <f>IF(Q182="","",IF(Q182="wo",0,IF(R182="wo",0,IF(Q182=R182,"ERROR",IF(Q182&gt;R182,R182,-1*Q182)))))</f>
        <v/>
      </c>
      <c r="AR182" s="150" t="str">
        <f>CONCATENATE(AG182," - ",AH182)</f>
        <v>3 - 1</v>
      </c>
      <c r="AS182" s="151" t="str">
        <f>IF(E182="","",(IF(K182="",AK182&amp;","&amp;AL182&amp;","&amp;AM182,IF(M182="",AK182&amp;","&amp;AL182&amp;","&amp;AM182&amp;","&amp;AN182,IF(O182="",AK182&amp;","&amp;AL182&amp;","&amp;AM182&amp;","&amp;AN182&amp;","&amp;AO182,IF(Q182="",AK182&amp;","&amp;AL182&amp;","&amp;AM182&amp;","&amp;AN182&amp;","&amp;AO182&amp;","&amp;AP182,AK182&amp;","&amp;AL182&amp;","&amp;AM182&amp;","&amp;AN182&amp;","&amp;AO182&amp;","&amp;AP182&amp;","&amp;AQ182))))))</f>
        <v>-7,0,5,6</v>
      </c>
      <c r="AT182" s="152">
        <f>IF(F182="",0,IF(F182="wo",0,IF(E182="wo",2,IF(AH182=AG182,0,IF(AH182&gt;AG182,2,1)))))</f>
        <v>1</v>
      </c>
      <c r="AU182" s="152">
        <f>IF(E182="",0,IF(E182="wo",0,IF(F182="wo",2,IF(AG182=AH182,0,IF(AG182&gt;AH182,2,1)))))</f>
        <v>2</v>
      </c>
      <c r="AV182" s="149">
        <f>IF(F182="","",IF(F182="wo",0,IF(E182="wo",0,IF(F182=E182,"ERROR",IF(F182&gt;E182,E182,-1*F182)))))</f>
        <v>7</v>
      </c>
      <c r="AW182" s="149">
        <f>IF(H182="","",IF(H182="wo",0,IF(G182="wo",0,IF(H182=G182,"ERROR",IF(H182&gt;G182,G182,-1*H182)))))</f>
        <v>0</v>
      </c>
      <c r="AX182" s="149">
        <f>IF(J182="","",IF(J182="wo",0,IF(I182="wo",0,IF(J182=I182,"ERROR",IF(J182&gt;I182,I182,-1*J182)))))</f>
        <v>-5</v>
      </c>
      <c r="AY182" s="149">
        <f>IF(L182="","",IF(L182="wo",0,IF(K182="wo",0,IF(L182=K182,"ERROR",IF(L182&gt;K182,K182,-1*L182)))))</f>
        <v>-6</v>
      </c>
      <c r="AZ182" s="149" t="str">
        <f>IF(N182="","",IF(N182="wo",0,IF(M182="wo",0,IF(N182=M182,"ERROR",IF(N182&gt;M182,M182,-1*N182)))))</f>
        <v/>
      </c>
      <c r="BA182" s="149" t="str">
        <f>IF(P182="","",IF(P182="wo",0,IF(O182="wo",0,IF(P182=O182,"ERROR",IF(P182&gt;O182,O182,-1*P182)))))</f>
        <v/>
      </c>
      <c r="BB182" s="149" t="str">
        <f>IF(R182="","",IF(R182="wo",0,IF(Q182="wo",0,IF(R182=Q182,"ERROR",IF(R182&gt;Q182,Q182,-1*R182)))))</f>
        <v/>
      </c>
      <c r="BC182" s="150" t="str">
        <f>CONCATENATE(AH182," - ",AG182)</f>
        <v>1 - 3</v>
      </c>
      <c r="BD182" s="151" t="str">
        <f>IF(E182="","",(IF(K182="",AV182&amp;","&amp;AW182&amp;","&amp;AX182,IF(M182="",AV182&amp;","&amp;AW182&amp;","&amp;AX182&amp;","&amp;AY182,IF(O182="",AV182&amp;","&amp;AW182&amp;","&amp;AX182&amp;","&amp;AY182&amp;","&amp;AZ182,IF(Q182="",AV182&amp;","&amp;AW182&amp;","&amp;AX182&amp;","&amp;AY182&amp;","&amp;AZ182&amp;","&amp;BA182,AV182&amp;","&amp;AW182&amp;","&amp;AX182&amp;","&amp;AY182&amp;","&amp;AZ182&amp;","&amp;BA182&amp;","&amp;BB182))))))</f>
        <v>7,0,-5,-6</v>
      </c>
      <c r="BE182" s="153">
        <f>SUMIF(C182:C209,1,AI182:AI209)+SUMIF(D182:D209,1,AJ182:AJ209)</f>
        <v>14</v>
      </c>
      <c r="BF182" s="153">
        <f>IF(BE182&lt;&gt;0,RANK(BE182,BE182:BE197),"")</f>
        <v>1</v>
      </c>
      <c r="BG182" s="154" t="e">
        <f>SUMIF(A182:A189,C182,B182:B189)</f>
        <v>#REF!</v>
      </c>
      <c r="BH182" s="155" t="e">
        <f>SUMIF(A182:A189,D182,B182:B189)</f>
        <v>#REF!</v>
      </c>
      <c r="BI182" s="132" t="e">
        <f>1+#REF!</f>
        <v>#REF!</v>
      </c>
      <c r="BJ182" s="156" t="e">
        <f>1*#REF!+1</f>
        <v>#REF!</v>
      </c>
      <c r="BK182" s="157">
        <v>1</v>
      </c>
      <c r="BL182" s="158" t="str">
        <f t="shared" ref="BL182:BL209" si="234">CONCATENATE(C182," ","-"," ",D182)</f>
        <v>2 - 6</v>
      </c>
      <c r="BM182" s="159" t="s">
        <v>87</v>
      </c>
      <c r="BN182" s="160" t="s">
        <v>91</v>
      </c>
      <c r="BO182" s="161">
        <v>5</v>
      </c>
      <c r="BP182" s="138"/>
      <c r="BQ182" s="138"/>
      <c r="BR182" s="138"/>
      <c r="BS182" s="138"/>
      <c r="BT182" s="138"/>
      <c r="BU182" s="138"/>
      <c r="BV182" s="138"/>
      <c r="BW182" s="138"/>
      <c r="BX182" s="138"/>
      <c r="BY182" s="138"/>
      <c r="BZ182" s="138"/>
      <c r="CA182" s="138"/>
      <c r="CB182" s="138"/>
      <c r="CC182" s="138"/>
      <c r="CD182" s="138"/>
      <c r="CE182" s="138"/>
      <c r="CF182" s="138"/>
      <c r="CG182" s="138"/>
      <c r="CH182" s="138"/>
      <c r="CI182" s="138"/>
      <c r="CJ182" s="138"/>
      <c r="CK182" s="138"/>
      <c r="CL182" s="138"/>
      <c r="CM182" s="138"/>
      <c r="CN182" s="138"/>
      <c r="CO182" s="138"/>
      <c r="CP182" s="138"/>
      <c r="CQ182" s="138"/>
      <c r="CR182" s="138"/>
      <c r="CS182" s="138"/>
      <c r="CT182" s="138"/>
      <c r="CU182" s="138"/>
      <c r="CV182" s="138"/>
      <c r="CW182" s="138"/>
      <c r="CX182" s="138"/>
    </row>
    <row r="183" spans="1:102" ht="11.1" hidden="1" customHeight="1" outlineLevel="2" x14ac:dyDescent="0.2">
      <c r="A183" s="139">
        <v>2</v>
      </c>
      <c r="B183" s="140" t="e">
        <f>IF(#REF!="","",VLOOKUP(#REF!,'[1]Посев групп - Д'!B:AM,6,FALSE))</f>
        <v>#REF!</v>
      </c>
      <c r="C183" s="141">
        <v>3</v>
      </c>
      <c r="D183" s="141">
        <v>5</v>
      </c>
      <c r="E183" s="142">
        <v>8</v>
      </c>
      <c r="F183" s="143">
        <v>11</v>
      </c>
      <c r="G183" s="144">
        <v>12</v>
      </c>
      <c r="H183" s="145">
        <v>10</v>
      </c>
      <c r="I183" s="142">
        <v>11</v>
      </c>
      <c r="J183" s="143">
        <v>8</v>
      </c>
      <c r="K183" s="144">
        <v>7</v>
      </c>
      <c r="L183" s="145">
        <v>11</v>
      </c>
      <c r="M183" s="142">
        <v>11</v>
      </c>
      <c r="N183" s="143">
        <v>9</v>
      </c>
      <c r="O183" s="144"/>
      <c r="P183" s="145"/>
      <c r="Q183" s="142"/>
      <c r="R183" s="143"/>
      <c r="S183" s="146">
        <f t="shared" ref="S183:S209" si="235">IF(E183="wo",0,IF(F183="wo",1,IF(E183&gt;F183,1,0)))</f>
        <v>0</v>
      </c>
      <c r="T183" s="146">
        <f t="shared" ref="T183:T209" si="236">IF(E183="wo",1,IF(F183="wo",0,IF(F183&gt;E183,1,0)))</f>
        <v>1</v>
      </c>
      <c r="U183" s="146">
        <f t="shared" ref="U183:U209" si="237">IF(G183="wo",0,IF(H183="wo",1,IF(G183&gt;H183,1,0)))</f>
        <v>1</v>
      </c>
      <c r="V183" s="146">
        <f t="shared" ref="V183:V209" si="238">IF(G183="wo",1,IF(H183="wo",0,IF(H183&gt;G183,1,0)))</f>
        <v>0</v>
      </c>
      <c r="W183" s="146">
        <f t="shared" ref="W183:W209" si="239">IF(I183="wo",0,IF(J183="wo",1,IF(I183&gt;J183,1,0)))</f>
        <v>1</v>
      </c>
      <c r="X183" s="146">
        <f t="shared" ref="X183:X209" si="240">IF(I183="wo",1,IF(J183="wo",0,IF(J183&gt;I183,1,0)))</f>
        <v>0</v>
      </c>
      <c r="Y183" s="146">
        <f t="shared" ref="Y183:Y209" si="241">IF(K183="wo",0,IF(L183="wo",1,IF(K183&gt;L183,1,0)))</f>
        <v>0</v>
      </c>
      <c r="Z183" s="146">
        <f t="shared" ref="Z183:Z209" si="242">IF(K183="wo",1,IF(L183="wo",0,IF(L183&gt;K183,1,0)))</f>
        <v>1</v>
      </c>
      <c r="AA183" s="146">
        <f t="shared" ref="AA183:AA209" si="243">IF(M183="wo",0,IF(N183="wo",1,IF(M183&gt;N183,1,0)))</f>
        <v>1</v>
      </c>
      <c r="AB183" s="146">
        <f t="shared" ref="AB183:AB209" si="244">IF(M183="wo",1,IF(N183="wo",0,IF(N183&gt;M183,1,0)))</f>
        <v>0</v>
      </c>
      <c r="AC183" s="146">
        <f t="shared" ref="AC183:AC209" si="245">IF(O183="wo",0,IF(P183="wo",1,IF(O183&gt;P183,1,0)))</f>
        <v>0</v>
      </c>
      <c r="AD183" s="146">
        <f t="shared" ref="AD183:AD209" si="246">IF(O183="wo",1,IF(P183="wo",0,IF(P183&gt;O183,1,0)))</f>
        <v>0</v>
      </c>
      <c r="AE183" s="146">
        <f t="shared" ref="AE183:AE209" si="247">IF(Q183="wo",0,IF(R183="wo",1,IF(Q183&gt;R183,1,0)))</f>
        <v>0</v>
      </c>
      <c r="AF183" s="146">
        <f t="shared" ref="AF183:AF209" si="248">IF(Q183="wo",1,IF(R183="wo",0,IF(R183&gt;Q183,1,0)))</f>
        <v>0</v>
      </c>
      <c r="AG183" s="147">
        <f t="shared" ref="AG183:AH209" si="249">IF(E183="wo","wo",+S183+U183+W183+Y183+AA183+AC183+AE183)</f>
        <v>3</v>
      </c>
      <c r="AH183" s="147">
        <f t="shared" si="249"/>
        <v>2</v>
      </c>
      <c r="AI183" s="148">
        <f t="shared" ref="AI183:AI209" si="250">IF(E183="",0,IF(E183="wo",0,IF(F183="wo",2,IF(AG183=AH183,0,IF(AG183&gt;AH183,2,1)))))</f>
        <v>2</v>
      </c>
      <c r="AJ183" s="148">
        <f t="shared" ref="AJ183:AJ209" si="251">IF(F183="",0,IF(F183="wo",0,IF(E183="wo",2,IF(AH183=AG183,0,IF(AH183&gt;AG183,2,1)))))</f>
        <v>1</v>
      </c>
      <c r="AK183" s="149">
        <f t="shared" ref="AK183:AK209" si="252">IF(E183="","",IF(E183="wo",0,IF(F183="wo",0,IF(E183=F183,"ERROR",IF(E183&gt;F183,F183,-1*E183)))))</f>
        <v>-8</v>
      </c>
      <c r="AL183" s="149">
        <f t="shared" ref="AL183:AL209" si="253">IF(G183="","",IF(G183="wo",0,IF(H183="wo",0,IF(G183=H183,"ERROR",IF(G183&gt;H183,H183,-1*G183)))))</f>
        <v>10</v>
      </c>
      <c r="AM183" s="149">
        <f t="shared" ref="AM183:AM209" si="254">IF(I183="","",IF(I183="wo",0,IF(J183="wo",0,IF(I183=J183,"ERROR",IF(I183&gt;J183,J183,-1*I183)))))</f>
        <v>8</v>
      </c>
      <c r="AN183" s="149">
        <f t="shared" ref="AN183:AN209" si="255">IF(K183="","",IF(K183="wo",0,IF(L183="wo",0,IF(K183=L183,"ERROR",IF(K183&gt;L183,L183,-1*K183)))))</f>
        <v>-7</v>
      </c>
      <c r="AO183" s="149">
        <f t="shared" ref="AO183:AO209" si="256">IF(M183="","",IF(M183="wo",0,IF(N183="wo",0,IF(M183=N183,"ERROR",IF(M183&gt;N183,N183,-1*M183)))))</f>
        <v>9</v>
      </c>
      <c r="AP183" s="149" t="str">
        <f t="shared" ref="AP183:AP209" si="257">IF(O183="","",IF(O183="wo",0,IF(P183="wo",0,IF(O183=P183,"ERROR",IF(O183&gt;P183,P183,-1*O183)))))</f>
        <v/>
      </c>
      <c r="AQ183" s="149" t="str">
        <f t="shared" ref="AQ183:AQ209" si="258">IF(Q183="","",IF(Q183="wo",0,IF(R183="wo",0,IF(Q183=R183,"ERROR",IF(Q183&gt;R183,R183,-1*Q183)))))</f>
        <v/>
      </c>
      <c r="AR183" s="150" t="str">
        <f t="shared" ref="AR183:AR209" si="259">CONCATENATE(AG183," - ",AH183)</f>
        <v>3 - 2</v>
      </c>
      <c r="AS183" s="151" t="str">
        <f t="shared" ref="AS183:AS209" si="260">IF(E183="","",(IF(K183="",AK183&amp;","&amp;AL183&amp;","&amp;AM183,IF(M183="",AK183&amp;","&amp;AL183&amp;","&amp;AM183&amp;","&amp;AN183,IF(O183="",AK183&amp;","&amp;AL183&amp;","&amp;AM183&amp;","&amp;AN183&amp;","&amp;AO183,IF(Q183="",AK183&amp;","&amp;AL183&amp;","&amp;AM183&amp;","&amp;AN183&amp;","&amp;AO183&amp;","&amp;AP183,AK183&amp;","&amp;AL183&amp;","&amp;AM183&amp;","&amp;AN183&amp;","&amp;AO183&amp;","&amp;AP183&amp;","&amp;AQ183))))))</f>
        <v>-8,10,8,-7,9</v>
      </c>
      <c r="AT183" s="152">
        <f t="shared" ref="AT183:AT209" si="261">IF(F183="",0,IF(F183="wo",0,IF(E183="wo",2,IF(AH183=AG183,0,IF(AH183&gt;AG183,2,1)))))</f>
        <v>1</v>
      </c>
      <c r="AU183" s="152">
        <f t="shared" ref="AU183:AU209" si="262">IF(E183="",0,IF(E183="wo",0,IF(F183="wo",2,IF(AG183=AH183,0,IF(AG183&gt;AH183,2,1)))))</f>
        <v>2</v>
      </c>
      <c r="AV183" s="149">
        <f t="shared" ref="AV183:AV209" si="263">IF(F183="","",IF(F183="wo",0,IF(E183="wo",0,IF(F183=E183,"ERROR",IF(F183&gt;E183,E183,-1*F183)))))</f>
        <v>8</v>
      </c>
      <c r="AW183" s="149">
        <f t="shared" ref="AW183:AW209" si="264">IF(H183="","",IF(H183="wo",0,IF(G183="wo",0,IF(H183=G183,"ERROR",IF(H183&gt;G183,G183,-1*H183)))))</f>
        <v>-10</v>
      </c>
      <c r="AX183" s="149">
        <f t="shared" ref="AX183:AX209" si="265">IF(J183="","",IF(J183="wo",0,IF(I183="wo",0,IF(J183=I183,"ERROR",IF(J183&gt;I183,I183,-1*J183)))))</f>
        <v>-8</v>
      </c>
      <c r="AY183" s="149">
        <f t="shared" ref="AY183:AY209" si="266">IF(L183="","",IF(L183="wo",0,IF(K183="wo",0,IF(L183=K183,"ERROR",IF(L183&gt;K183,K183,-1*L183)))))</f>
        <v>7</v>
      </c>
      <c r="AZ183" s="149">
        <f t="shared" ref="AZ183:AZ209" si="267">IF(N183="","",IF(N183="wo",0,IF(M183="wo",0,IF(N183=M183,"ERROR",IF(N183&gt;M183,M183,-1*N183)))))</f>
        <v>-9</v>
      </c>
      <c r="BA183" s="149" t="str">
        <f t="shared" ref="BA183:BA209" si="268">IF(P183="","",IF(P183="wo",0,IF(O183="wo",0,IF(P183=O183,"ERROR",IF(P183&gt;O183,O183,-1*P183)))))</f>
        <v/>
      </c>
      <c r="BB183" s="149" t="str">
        <f t="shared" ref="BB183:BB209" si="269">IF(R183="","",IF(R183="wo",0,IF(Q183="wo",0,IF(R183=Q183,"ERROR",IF(R183&gt;Q183,Q183,-1*R183)))))</f>
        <v/>
      </c>
      <c r="BC183" s="150" t="str">
        <f t="shared" ref="BC183:BC209" si="270">CONCATENATE(AH183," - ",AG183)</f>
        <v>2 - 3</v>
      </c>
      <c r="BD183" s="151" t="str">
        <f t="shared" ref="BD183:BD209" si="271">IF(E183="","",(IF(K183="",AV183&amp;","&amp;AW183&amp;","&amp;AX183,IF(M183="",AV183&amp;","&amp;AW183&amp;","&amp;AX183&amp;","&amp;AY183,IF(O183="",AV183&amp;","&amp;AW183&amp;","&amp;AX183&amp;","&amp;AY183&amp;","&amp;AZ183,IF(Q183="",AV183&amp;","&amp;AW183&amp;","&amp;AX183&amp;","&amp;AY183&amp;","&amp;AZ183&amp;","&amp;BA183,AV183&amp;","&amp;AW183&amp;","&amp;AX183&amp;","&amp;AY183&amp;","&amp;AZ183&amp;","&amp;BA183&amp;","&amp;BB183))))))</f>
        <v>8,-10,-8,7,-9</v>
      </c>
      <c r="BE183" s="162"/>
      <c r="BF183" s="163"/>
      <c r="BG183" s="154" t="e">
        <f>SUMIF(A182:A189,C183,B182:B189)</f>
        <v>#REF!</v>
      </c>
      <c r="BH183" s="155" t="e">
        <f>SUMIF(A182:A189,D183,B182:B189)</f>
        <v>#REF!</v>
      </c>
      <c r="BI183" s="132" t="e">
        <f>1+#REF!</f>
        <v>#REF!</v>
      </c>
      <c r="BJ183" s="156" t="e">
        <f>1+BJ182</f>
        <v>#REF!</v>
      </c>
      <c r="BK183" s="157">
        <v>1</v>
      </c>
      <c r="BL183" s="158" t="str">
        <f t="shared" si="234"/>
        <v>3 - 5</v>
      </c>
      <c r="BM183" s="159" t="s">
        <v>87</v>
      </c>
      <c r="BN183" s="160" t="s">
        <v>91</v>
      </c>
      <c r="BO183" s="161">
        <v>6</v>
      </c>
      <c r="BP183" s="138"/>
      <c r="BQ183" s="138"/>
      <c r="BR183" s="138"/>
      <c r="BS183" s="138"/>
      <c r="BT183" s="138"/>
      <c r="BU183" s="138"/>
      <c r="BV183" s="138"/>
      <c r="BW183" s="138"/>
      <c r="BX183" s="138"/>
      <c r="BY183" s="138"/>
      <c r="BZ183" s="138"/>
      <c r="CA183" s="138"/>
      <c r="CB183" s="138"/>
      <c r="CC183" s="138"/>
      <c r="CD183" s="138"/>
      <c r="CE183" s="138"/>
      <c r="CF183" s="138"/>
      <c r="CG183" s="138"/>
      <c r="CH183" s="138"/>
      <c r="CI183" s="138"/>
      <c r="CJ183" s="138"/>
      <c r="CK183" s="138"/>
      <c r="CL183" s="138"/>
      <c r="CM183" s="138"/>
      <c r="CN183" s="138"/>
      <c r="CO183" s="138"/>
      <c r="CP183" s="138"/>
      <c r="CQ183" s="138"/>
      <c r="CR183" s="138"/>
      <c r="CS183" s="138"/>
      <c r="CT183" s="138"/>
      <c r="CU183" s="138"/>
      <c r="CV183" s="138"/>
      <c r="CW183" s="138"/>
      <c r="CX183" s="138"/>
    </row>
    <row r="184" spans="1:102" ht="11.1" hidden="1" customHeight="1" outlineLevel="2" x14ac:dyDescent="0.2">
      <c r="A184" s="139">
        <v>3</v>
      </c>
      <c r="B184" s="140" t="e">
        <f>IF(#REF!="","",VLOOKUP(#REF!,'[1]Посев групп - Д'!B:AM,10,FALSE))</f>
        <v>#REF!</v>
      </c>
      <c r="C184" s="141">
        <v>1</v>
      </c>
      <c r="D184" s="141">
        <v>7</v>
      </c>
      <c r="E184" s="142">
        <v>11</v>
      </c>
      <c r="F184" s="143">
        <v>8</v>
      </c>
      <c r="G184" s="144">
        <v>11</v>
      </c>
      <c r="H184" s="145">
        <v>4</v>
      </c>
      <c r="I184" s="142">
        <v>11</v>
      </c>
      <c r="J184" s="143">
        <v>2</v>
      </c>
      <c r="K184" s="144"/>
      <c r="L184" s="145"/>
      <c r="M184" s="142"/>
      <c r="N184" s="143"/>
      <c r="O184" s="144"/>
      <c r="P184" s="145"/>
      <c r="Q184" s="142"/>
      <c r="R184" s="143"/>
      <c r="S184" s="146">
        <f t="shared" si="235"/>
        <v>1</v>
      </c>
      <c r="T184" s="146">
        <f t="shared" si="236"/>
        <v>0</v>
      </c>
      <c r="U184" s="146">
        <f t="shared" si="237"/>
        <v>1</v>
      </c>
      <c r="V184" s="146">
        <f t="shared" si="238"/>
        <v>0</v>
      </c>
      <c r="W184" s="146">
        <f t="shared" si="239"/>
        <v>1</v>
      </c>
      <c r="X184" s="146">
        <f t="shared" si="240"/>
        <v>0</v>
      </c>
      <c r="Y184" s="146">
        <f t="shared" si="241"/>
        <v>0</v>
      </c>
      <c r="Z184" s="146">
        <f t="shared" si="242"/>
        <v>0</v>
      </c>
      <c r="AA184" s="146">
        <f t="shared" si="243"/>
        <v>0</v>
      </c>
      <c r="AB184" s="146">
        <f t="shared" si="244"/>
        <v>0</v>
      </c>
      <c r="AC184" s="146">
        <f t="shared" si="245"/>
        <v>0</v>
      </c>
      <c r="AD184" s="146">
        <f t="shared" si="246"/>
        <v>0</v>
      </c>
      <c r="AE184" s="146">
        <f t="shared" si="247"/>
        <v>0</v>
      </c>
      <c r="AF184" s="146">
        <f t="shared" si="248"/>
        <v>0</v>
      </c>
      <c r="AG184" s="147">
        <f t="shared" si="249"/>
        <v>3</v>
      </c>
      <c r="AH184" s="147">
        <f t="shared" si="249"/>
        <v>0</v>
      </c>
      <c r="AI184" s="148">
        <f t="shared" si="250"/>
        <v>2</v>
      </c>
      <c r="AJ184" s="148">
        <f t="shared" si="251"/>
        <v>1</v>
      </c>
      <c r="AK184" s="149">
        <f t="shared" si="252"/>
        <v>8</v>
      </c>
      <c r="AL184" s="149">
        <f t="shared" si="253"/>
        <v>4</v>
      </c>
      <c r="AM184" s="149">
        <f t="shared" si="254"/>
        <v>2</v>
      </c>
      <c r="AN184" s="149" t="str">
        <f t="shared" si="255"/>
        <v/>
      </c>
      <c r="AO184" s="149" t="str">
        <f t="shared" si="256"/>
        <v/>
      </c>
      <c r="AP184" s="149" t="str">
        <f t="shared" si="257"/>
        <v/>
      </c>
      <c r="AQ184" s="149" t="str">
        <f t="shared" si="258"/>
        <v/>
      </c>
      <c r="AR184" s="150" t="str">
        <f t="shared" si="259"/>
        <v>3 - 0</v>
      </c>
      <c r="AS184" s="151" t="str">
        <f t="shared" si="260"/>
        <v>8,4,2</v>
      </c>
      <c r="AT184" s="152">
        <f t="shared" si="261"/>
        <v>1</v>
      </c>
      <c r="AU184" s="152">
        <f t="shared" si="262"/>
        <v>2</v>
      </c>
      <c r="AV184" s="149">
        <f t="shared" si="263"/>
        <v>-8</v>
      </c>
      <c r="AW184" s="149">
        <f t="shared" si="264"/>
        <v>-4</v>
      </c>
      <c r="AX184" s="149">
        <f t="shared" si="265"/>
        <v>-2</v>
      </c>
      <c r="AY184" s="149" t="str">
        <f t="shared" si="266"/>
        <v/>
      </c>
      <c r="AZ184" s="149" t="str">
        <f t="shared" si="267"/>
        <v/>
      </c>
      <c r="BA184" s="149" t="str">
        <f t="shared" si="268"/>
        <v/>
      </c>
      <c r="BB184" s="149" t="str">
        <f t="shared" si="269"/>
        <v/>
      </c>
      <c r="BC184" s="150" t="str">
        <f t="shared" si="270"/>
        <v>0 - 3</v>
      </c>
      <c r="BD184" s="151" t="str">
        <f t="shared" si="271"/>
        <v>-8,-4,-2</v>
      </c>
      <c r="BE184" s="153">
        <f>SUMIF(C182:C209,2,AI182:AI209)+SUMIF(D182:D209,2,AJ182:AJ209)</f>
        <v>11</v>
      </c>
      <c r="BF184" s="153">
        <f>IF(BE184&lt;&gt;0,RANK(BE184,BE182:BE197),"")</f>
        <v>3</v>
      </c>
      <c r="BG184" s="154" t="e">
        <f>SUMIF(A182:A189,C184,B182:B189)</f>
        <v>#REF!</v>
      </c>
      <c r="BH184" s="155" t="e">
        <f>SUMIF(A182:A189,D184,B182:B189)</f>
        <v>#REF!</v>
      </c>
      <c r="BI184" s="132" t="e">
        <f>1+#REF!</f>
        <v>#REF!</v>
      </c>
      <c r="BJ184" s="156" t="e">
        <f t="shared" ref="BJ184:BJ209" si="272">1+BJ183</f>
        <v>#REF!</v>
      </c>
      <c r="BK184" s="157">
        <v>1</v>
      </c>
      <c r="BL184" s="158" t="str">
        <f t="shared" si="234"/>
        <v>1 - 7</v>
      </c>
      <c r="BM184" s="159" t="s">
        <v>87</v>
      </c>
      <c r="BN184" s="160" t="s">
        <v>91</v>
      </c>
      <c r="BO184" s="161">
        <v>7</v>
      </c>
      <c r="BP184" s="138"/>
      <c r="BQ184" s="138"/>
      <c r="BR184" s="138"/>
      <c r="BS184" s="138"/>
      <c r="BT184" s="138"/>
      <c r="BU184" s="138"/>
      <c r="BV184" s="138"/>
      <c r="BW184" s="138"/>
      <c r="BX184" s="138"/>
      <c r="BY184" s="138"/>
      <c r="BZ184" s="138"/>
      <c r="CA184" s="138"/>
      <c r="CB184" s="138"/>
      <c r="CC184" s="138"/>
      <c r="CD184" s="138"/>
      <c r="CE184" s="138"/>
      <c r="CF184" s="138"/>
      <c r="CG184" s="138"/>
      <c r="CH184" s="138"/>
      <c r="CI184" s="138"/>
      <c r="CJ184" s="138"/>
      <c r="CK184" s="138"/>
      <c r="CL184" s="138"/>
      <c r="CM184" s="138"/>
      <c r="CN184" s="138"/>
      <c r="CO184" s="138"/>
      <c r="CP184" s="138"/>
      <c r="CQ184" s="138"/>
      <c r="CR184" s="138"/>
      <c r="CS184" s="138"/>
      <c r="CT184" s="138"/>
      <c r="CU184" s="138"/>
      <c r="CV184" s="138"/>
      <c r="CW184" s="138"/>
      <c r="CX184" s="138"/>
    </row>
    <row r="185" spans="1:102" ht="11.1" hidden="1" customHeight="1" outlineLevel="2" x14ac:dyDescent="0.2">
      <c r="A185" s="139">
        <v>4</v>
      </c>
      <c r="B185" s="140" t="e">
        <f>IF(#REF!="","",VLOOKUP(#REF!,'[1]Посев групп - Д'!B:AM,14,FALSE))</f>
        <v>#REF!</v>
      </c>
      <c r="C185" s="141">
        <v>4</v>
      </c>
      <c r="D185" s="141">
        <v>8</v>
      </c>
      <c r="E185" s="142">
        <v>13</v>
      </c>
      <c r="F185" s="143">
        <v>15</v>
      </c>
      <c r="G185" s="144">
        <v>11</v>
      </c>
      <c r="H185" s="145">
        <v>9</v>
      </c>
      <c r="I185" s="142">
        <v>11</v>
      </c>
      <c r="J185" s="143">
        <v>13</v>
      </c>
      <c r="K185" s="144">
        <v>12</v>
      </c>
      <c r="L185" s="145">
        <v>10</v>
      </c>
      <c r="M185" s="142">
        <v>2</v>
      </c>
      <c r="N185" s="143">
        <v>11</v>
      </c>
      <c r="O185" s="144"/>
      <c r="P185" s="145"/>
      <c r="Q185" s="142"/>
      <c r="R185" s="143"/>
      <c r="S185" s="146">
        <f t="shared" si="235"/>
        <v>0</v>
      </c>
      <c r="T185" s="146">
        <f t="shared" si="236"/>
        <v>1</v>
      </c>
      <c r="U185" s="146">
        <f t="shared" si="237"/>
        <v>1</v>
      </c>
      <c r="V185" s="146">
        <f t="shared" si="238"/>
        <v>0</v>
      </c>
      <c r="W185" s="146">
        <f t="shared" si="239"/>
        <v>0</v>
      </c>
      <c r="X185" s="146">
        <f t="shared" si="240"/>
        <v>1</v>
      </c>
      <c r="Y185" s="146">
        <f t="shared" si="241"/>
        <v>1</v>
      </c>
      <c r="Z185" s="146">
        <f t="shared" si="242"/>
        <v>0</v>
      </c>
      <c r="AA185" s="146">
        <f t="shared" si="243"/>
        <v>0</v>
      </c>
      <c r="AB185" s="146">
        <f t="shared" si="244"/>
        <v>1</v>
      </c>
      <c r="AC185" s="146">
        <f t="shared" si="245"/>
        <v>0</v>
      </c>
      <c r="AD185" s="146">
        <f t="shared" si="246"/>
        <v>0</v>
      </c>
      <c r="AE185" s="146">
        <f t="shared" si="247"/>
        <v>0</v>
      </c>
      <c r="AF185" s="146">
        <f t="shared" si="248"/>
        <v>0</v>
      </c>
      <c r="AG185" s="147">
        <f t="shared" si="249"/>
        <v>2</v>
      </c>
      <c r="AH185" s="147">
        <f t="shared" si="249"/>
        <v>3</v>
      </c>
      <c r="AI185" s="148">
        <f t="shared" si="250"/>
        <v>1</v>
      </c>
      <c r="AJ185" s="148">
        <f t="shared" si="251"/>
        <v>2</v>
      </c>
      <c r="AK185" s="149">
        <f t="shared" si="252"/>
        <v>-13</v>
      </c>
      <c r="AL185" s="149">
        <f t="shared" si="253"/>
        <v>9</v>
      </c>
      <c r="AM185" s="149">
        <f t="shared" si="254"/>
        <v>-11</v>
      </c>
      <c r="AN185" s="149">
        <f t="shared" si="255"/>
        <v>10</v>
      </c>
      <c r="AO185" s="149">
        <f t="shared" si="256"/>
        <v>-2</v>
      </c>
      <c r="AP185" s="149" t="str">
        <f t="shared" si="257"/>
        <v/>
      </c>
      <c r="AQ185" s="149" t="str">
        <f t="shared" si="258"/>
        <v/>
      </c>
      <c r="AR185" s="150" t="str">
        <f t="shared" si="259"/>
        <v>2 - 3</v>
      </c>
      <c r="AS185" s="151" t="str">
        <f t="shared" si="260"/>
        <v>-13,9,-11,10,-2</v>
      </c>
      <c r="AT185" s="152">
        <f t="shared" si="261"/>
        <v>2</v>
      </c>
      <c r="AU185" s="152">
        <f t="shared" si="262"/>
        <v>1</v>
      </c>
      <c r="AV185" s="149">
        <f t="shared" si="263"/>
        <v>13</v>
      </c>
      <c r="AW185" s="149">
        <f t="shared" si="264"/>
        <v>-9</v>
      </c>
      <c r="AX185" s="149">
        <f t="shared" si="265"/>
        <v>11</v>
      </c>
      <c r="AY185" s="149">
        <f t="shared" si="266"/>
        <v>-10</v>
      </c>
      <c r="AZ185" s="149">
        <f t="shared" si="267"/>
        <v>2</v>
      </c>
      <c r="BA185" s="149" t="str">
        <f t="shared" si="268"/>
        <v/>
      </c>
      <c r="BB185" s="149" t="str">
        <f t="shared" si="269"/>
        <v/>
      </c>
      <c r="BC185" s="150" t="str">
        <f t="shared" si="270"/>
        <v>3 - 2</v>
      </c>
      <c r="BD185" s="151" t="str">
        <f t="shared" si="271"/>
        <v>13,-9,11,-10,2</v>
      </c>
      <c r="BE185" s="162"/>
      <c r="BF185" s="163"/>
      <c r="BG185" s="154" t="e">
        <f>SUMIF(A182:A189,C185,B182:B189)</f>
        <v>#REF!</v>
      </c>
      <c r="BH185" s="155" t="e">
        <f>SUMIF(A182:A189,D185,B182:B189)</f>
        <v>#REF!</v>
      </c>
      <c r="BI185" s="132" t="e">
        <f>1+#REF!</f>
        <v>#REF!</v>
      </c>
      <c r="BJ185" s="156" t="e">
        <f t="shared" si="272"/>
        <v>#REF!</v>
      </c>
      <c r="BK185" s="157">
        <v>1</v>
      </c>
      <c r="BL185" s="158" t="str">
        <f t="shared" si="234"/>
        <v>4 - 8</v>
      </c>
      <c r="BM185" s="159" t="s">
        <v>87</v>
      </c>
      <c r="BN185" s="160" t="s">
        <v>91</v>
      </c>
      <c r="BO185" s="161">
        <v>8</v>
      </c>
      <c r="BP185" s="339" t="str">
        <f>C181</f>
        <v>Юноши. 2007г.р. За 1-8 места</v>
      </c>
      <c r="BQ185" s="339"/>
      <c r="BR185" s="339"/>
      <c r="BS185" s="339"/>
      <c r="BT185" s="339"/>
      <c r="BU185" s="339"/>
      <c r="BV185" s="339"/>
      <c r="BW185" s="339"/>
      <c r="BX185" s="339"/>
      <c r="BY185" s="339"/>
      <c r="BZ185" s="339"/>
      <c r="CA185" s="339"/>
      <c r="CB185" s="339"/>
      <c r="CC185" s="339"/>
      <c r="CD185" s="339"/>
      <c r="CE185" s="339"/>
      <c r="CF185" s="339"/>
      <c r="CG185" s="339"/>
      <c r="CH185" s="339"/>
      <c r="CI185" s="339"/>
      <c r="CJ185" s="339"/>
      <c r="CK185" s="339"/>
      <c r="CL185" s="339"/>
      <c r="CM185" s="339"/>
      <c r="CN185" s="339"/>
      <c r="CO185" s="339"/>
      <c r="CP185" s="339"/>
      <c r="CQ185" s="339"/>
      <c r="CR185" s="339"/>
      <c r="CS185" s="339"/>
      <c r="CT185" s="339"/>
      <c r="CU185" s="339"/>
      <c r="CV185" s="339"/>
      <c r="CW185" s="339"/>
      <c r="CX185" s="339"/>
    </row>
    <row r="186" spans="1:102" ht="11.1" customHeight="1" collapsed="1" x14ac:dyDescent="0.2">
      <c r="A186" s="139">
        <v>5</v>
      </c>
      <c r="B186" s="140" t="e">
        <f>IF(#REF!="","",VLOOKUP(#REF!,'[1]Посев групп - Д'!B:AO,18,FALSE))</f>
        <v>#REF!</v>
      </c>
      <c r="C186" s="141">
        <v>2</v>
      </c>
      <c r="D186" s="141">
        <v>5</v>
      </c>
      <c r="E186" s="142">
        <v>8</v>
      </c>
      <c r="F186" s="143">
        <v>11</v>
      </c>
      <c r="G186" s="144">
        <v>11</v>
      </c>
      <c r="H186" s="145">
        <v>5</v>
      </c>
      <c r="I186" s="142">
        <v>6</v>
      </c>
      <c r="J186" s="143">
        <v>11</v>
      </c>
      <c r="K186" s="144">
        <v>10</v>
      </c>
      <c r="L186" s="145">
        <v>12</v>
      </c>
      <c r="M186" s="142"/>
      <c r="N186" s="143"/>
      <c r="O186" s="144"/>
      <c r="P186" s="145"/>
      <c r="Q186" s="142"/>
      <c r="R186" s="143"/>
      <c r="S186" s="146">
        <f t="shared" si="235"/>
        <v>0</v>
      </c>
      <c r="T186" s="146">
        <f t="shared" si="236"/>
        <v>1</v>
      </c>
      <c r="U186" s="146">
        <f t="shared" si="237"/>
        <v>1</v>
      </c>
      <c r="V186" s="146">
        <f t="shared" si="238"/>
        <v>0</v>
      </c>
      <c r="W186" s="146">
        <f t="shared" si="239"/>
        <v>0</v>
      </c>
      <c r="X186" s="146">
        <f t="shared" si="240"/>
        <v>1</v>
      </c>
      <c r="Y186" s="146">
        <f t="shared" si="241"/>
        <v>0</v>
      </c>
      <c r="Z186" s="146">
        <f t="shared" si="242"/>
        <v>1</v>
      </c>
      <c r="AA186" s="146">
        <f t="shared" si="243"/>
        <v>0</v>
      </c>
      <c r="AB186" s="146">
        <f t="shared" si="244"/>
        <v>0</v>
      </c>
      <c r="AC186" s="146">
        <f t="shared" si="245"/>
        <v>0</v>
      </c>
      <c r="AD186" s="146">
        <f t="shared" si="246"/>
        <v>0</v>
      </c>
      <c r="AE186" s="146">
        <f t="shared" si="247"/>
        <v>0</v>
      </c>
      <c r="AF186" s="146">
        <f t="shared" si="248"/>
        <v>0</v>
      </c>
      <c r="AG186" s="147">
        <f t="shared" si="249"/>
        <v>1</v>
      </c>
      <c r="AH186" s="147">
        <f t="shared" si="249"/>
        <v>3</v>
      </c>
      <c r="AI186" s="148">
        <f t="shared" si="250"/>
        <v>1</v>
      </c>
      <c r="AJ186" s="148">
        <f t="shared" si="251"/>
        <v>2</v>
      </c>
      <c r="AK186" s="149">
        <f t="shared" si="252"/>
        <v>-8</v>
      </c>
      <c r="AL186" s="149">
        <f t="shared" si="253"/>
        <v>5</v>
      </c>
      <c r="AM186" s="149">
        <f t="shared" si="254"/>
        <v>-6</v>
      </c>
      <c r="AN186" s="149">
        <f t="shared" si="255"/>
        <v>-10</v>
      </c>
      <c r="AO186" s="149" t="str">
        <f t="shared" si="256"/>
        <v/>
      </c>
      <c r="AP186" s="149" t="str">
        <f t="shared" si="257"/>
        <v/>
      </c>
      <c r="AQ186" s="149" t="str">
        <f t="shared" si="258"/>
        <v/>
      </c>
      <c r="AR186" s="150" t="str">
        <f t="shared" si="259"/>
        <v>1 - 3</v>
      </c>
      <c r="AS186" s="151" t="str">
        <f t="shared" si="260"/>
        <v>-8,5,-6,-10</v>
      </c>
      <c r="AT186" s="152">
        <f t="shared" si="261"/>
        <v>2</v>
      </c>
      <c r="AU186" s="152">
        <f t="shared" si="262"/>
        <v>1</v>
      </c>
      <c r="AV186" s="149">
        <f t="shared" si="263"/>
        <v>8</v>
      </c>
      <c r="AW186" s="149">
        <f t="shared" si="264"/>
        <v>-5</v>
      </c>
      <c r="AX186" s="149">
        <f t="shared" si="265"/>
        <v>6</v>
      </c>
      <c r="AY186" s="149">
        <f t="shared" si="266"/>
        <v>10</v>
      </c>
      <c r="AZ186" s="149" t="str">
        <f t="shared" si="267"/>
        <v/>
      </c>
      <c r="BA186" s="149" t="str">
        <f t="shared" si="268"/>
        <v/>
      </c>
      <c r="BB186" s="149" t="str">
        <f t="shared" si="269"/>
        <v/>
      </c>
      <c r="BC186" s="150" t="str">
        <f t="shared" si="270"/>
        <v>3 - 1</v>
      </c>
      <c r="BD186" s="151" t="str">
        <f t="shared" si="271"/>
        <v>8,-5,6,10</v>
      </c>
      <c r="BE186" s="153">
        <f>SUMIF(C182:C209,3,AI182:AI209)+SUMIF(D182:D209,3,AJ182:AJ209)</f>
        <v>11</v>
      </c>
      <c r="BF186" s="153">
        <f>IF(BE186&lt;&gt;0,RANK(BE186,BE182:BE197),"")</f>
        <v>3</v>
      </c>
      <c r="BG186" s="154" t="e">
        <f>SUMIF(A182:A189,C186,B182:B189)</f>
        <v>#REF!</v>
      </c>
      <c r="BH186" s="155" t="e">
        <f>SUMIF(A182:A189,D186,B182:B189)</f>
        <v>#REF!</v>
      </c>
      <c r="BI186" s="132" t="e">
        <f>1+#REF!</f>
        <v>#REF!</v>
      </c>
      <c r="BJ186" s="156" t="e">
        <f>1+BJ185</f>
        <v>#REF!</v>
      </c>
      <c r="BK186" s="157">
        <v>2</v>
      </c>
      <c r="BL186" s="164" t="str">
        <f t="shared" si="234"/>
        <v>2 - 5</v>
      </c>
      <c r="BM186" s="165" t="s">
        <v>87</v>
      </c>
      <c r="BN186" s="166" t="s">
        <v>92</v>
      </c>
      <c r="BO186" s="167">
        <v>16</v>
      </c>
      <c r="BP186" s="339"/>
      <c r="BQ186" s="339"/>
      <c r="BR186" s="339"/>
      <c r="BS186" s="339"/>
      <c r="BT186" s="339"/>
      <c r="BU186" s="339"/>
      <c r="BV186" s="339"/>
      <c r="BW186" s="339"/>
      <c r="BX186" s="339"/>
      <c r="BY186" s="339"/>
      <c r="BZ186" s="339"/>
      <c r="CA186" s="339"/>
      <c r="CB186" s="339"/>
      <c r="CC186" s="339"/>
      <c r="CD186" s="339"/>
      <c r="CE186" s="339"/>
      <c r="CF186" s="339"/>
      <c r="CG186" s="339"/>
      <c r="CH186" s="339"/>
      <c r="CI186" s="339"/>
      <c r="CJ186" s="339"/>
      <c r="CK186" s="339"/>
      <c r="CL186" s="339"/>
      <c r="CM186" s="339"/>
      <c r="CN186" s="339"/>
      <c r="CO186" s="339"/>
      <c r="CP186" s="339"/>
      <c r="CQ186" s="339"/>
      <c r="CR186" s="339"/>
      <c r="CS186" s="339"/>
      <c r="CT186" s="339"/>
      <c r="CU186" s="339"/>
      <c r="CV186" s="339"/>
      <c r="CW186" s="339"/>
      <c r="CX186" s="339"/>
    </row>
    <row r="187" spans="1:102" ht="11.1" customHeight="1" x14ac:dyDescent="0.2">
      <c r="A187" s="139">
        <v>6</v>
      </c>
      <c r="B187" s="140" t="e">
        <f>IF(#REF!="","",VLOOKUP(#REF!,'[1]Посев групп - Д'!B:AM,22,FALSE))</f>
        <v>#REF!</v>
      </c>
      <c r="C187" s="141">
        <v>1</v>
      </c>
      <c r="D187" s="141">
        <v>6</v>
      </c>
      <c r="E187" s="142">
        <v>11</v>
      </c>
      <c r="F187" s="143">
        <v>5</v>
      </c>
      <c r="G187" s="144">
        <v>11</v>
      </c>
      <c r="H187" s="145">
        <v>13</v>
      </c>
      <c r="I187" s="142">
        <v>4</v>
      </c>
      <c r="J187" s="143">
        <v>11</v>
      </c>
      <c r="K187" s="144">
        <v>11</v>
      </c>
      <c r="L187" s="145">
        <v>5</v>
      </c>
      <c r="M187" s="142">
        <v>11</v>
      </c>
      <c r="N187" s="143">
        <v>6</v>
      </c>
      <c r="O187" s="144"/>
      <c r="P187" s="145"/>
      <c r="Q187" s="142"/>
      <c r="R187" s="143"/>
      <c r="S187" s="146">
        <f t="shared" si="235"/>
        <v>1</v>
      </c>
      <c r="T187" s="146">
        <f t="shared" si="236"/>
        <v>0</v>
      </c>
      <c r="U187" s="146">
        <f t="shared" si="237"/>
        <v>0</v>
      </c>
      <c r="V187" s="146">
        <f t="shared" si="238"/>
        <v>1</v>
      </c>
      <c r="W187" s="146">
        <f t="shared" si="239"/>
        <v>0</v>
      </c>
      <c r="X187" s="146">
        <f t="shared" si="240"/>
        <v>1</v>
      </c>
      <c r="Y187" s="146">
        <f t="shared" si="241"/>
        <v>1</v>
      </c>
      <c r="Z187" s="146">
        <f t="shared" si="242"/>
        <v>0</v>
      </c>
      <c r="AA187" s="146">
        <f t="shared" si="243"/>
        <v>1</v>
      </c>
      <c r="AB187" s="146">
        <f t="shared" si="244"/>
        <v>0</v>
      </c>
      <c r="AC187" s="146">
        <f t="shared" si="245"/>
        <v>0</v>
      </c>
      <c r="AD187" s="146">
        <f t="shared" si="246"/>
        <v>0</v>
      </c>
      <c r="AE187" s="146">
        <f t="shared" si="247"/>
        <v>0</v>
      </c>
      <c r="AF187" s="146">
        <f t="shared" si="248"/>
        <v>0</v>
      </c>
      <c r="AG187" s="147">
        <f t="shared" si="249"/>
        <v>3</v>
      </c>
      <c r="AH187" s="147">
        <f t="shared" si="249"/>
        <v>2</v>
      </c>
      <c r="AI187" s="148">
        <f t="shared" si="250"/>
        <v>2</v>
      </c>
      <c r="AJ187" s="148">
        <f t="shared" si="251"/>
        <v>1</v>
      </c>
      <c r="AK187" s="149">
        <f t="shared" si="252"/>
        <v>5</v>
      </c>
      <c r="AL187" s="149">
        <f t="shared" si="253"/>
        <v>-11</v>
      </c>
      <c r="AM187" s="149">
        <f t="shared" si="254"/>
        <v>-4</v>
      </c>
      <c r="AN187" s="149">
        <f t="shared" si="255"/>
        <v>5</v>
      </c>
      <c r="AO187" s="149">
        <f t="shared" si="256"/>
        <v>6</v>
      </c>
      <c r="AP187" s="149" t="str">
        <f t="shared" si="257"/>
        <v/>
      </c>
      <c r="AQ187" s="149" t="str">
        <f t="shared" si="258"/>
        <v/>
      </c>
      <c r="AR187" s="150" t="str">
        <f t="shared" si="259"/>
        <v>3 - 2</v>
      </c>
      <c r="AS187" s="151" t="str">
        <f t="shared" si="260"/>
        <v>5,-11,-4,5,6</v>
      </c>
      <c r="AT187" s="152">
        <f t="shared" si="261"/>
        <v>1</v>
      </c>
      <c r="AU187" s="152">
        <f t="shared" si="262"/>
        <v>2</v>
      </c>
      <c r="AV187" s="149">
        <f t="shared" si="263"/>
        <v>-5</v>
      </c>
      <c r="AW187" s="149">
        <f t="shared" si="264"/>
        <v>11</v>
      </c>
      <c r="AX187" s="149">
        <f t="shared" si="265"/>
        <v>4</v>
      </c>
      <c r="AY187" s="149">
        <f t="shared" si="266"/>
        <v>-5</v>
      </c>
      <c r="AZ187" s="149">
        <f t="shared" si="267"/>
        <v>-6</v>
      </c>
      <c r="BA187" s="149" t="str">
        <f t="shared" si="268"/>
        <v/>
      </c>
      <c r="BB187" s="149" t="str">
        <f t="shared" si="269"/>
        <v/>
      </c>
      <c r="BC187" s="150" t="str">
        <f t="shared" si="270"/>
        <v>2 - 3</v>
      </c>
      <c r="BD187" s="151" t="str">
        <f t="shared" si="271"/>
        <v>-5,11,4,-5,-6</v>
      </c>
      <c r="BE187" s="162"/>
      <c r="BF187" s="163"/>
      <c r="BG187" s="154" t="e">
        <f>SUMIF(A182:A189,C187,B182:B189)</f>
        <v>#REF!</v>
      </c>
      <c r="BH187" s="155" t="e">
        <f>SUMIF(A182:A189,D187,B182:B189)</f>
        <v>#REF!</v>
      </c>
      <c r="BI187" s="132" t="e">
        <f>1+#REF!</f>
        <v>#REF!</v>
      </c>
      <c r="BJ187" s="156" t="e">
        <f t="shared" si="272"/>
        <v>#REF!</v>
      </c>
      <c r="BK187" s="157">
        <v>2</v>
      </c>
      <c r="BL187" s="164" t="str">
        <f t="shared" si="234"/>
        <v>1 - 6</v>
      </c>
      <c r="BM187" s="165" t="s">
        <v>87</v>
      </c>
      <c r="BN187" s="166" t="s">
        <v>92</v>
      </c>
      <c r="BO187" s="167">
        <v>15</v>
      </c>
      <c r="BP187" s="340"/>
      <c r="BQ187" s="340"/>
      <c r="BR187" s="340"/>
      <c r="BS187" s="340"/>
      <c r="BT187" s="340"/>
      <c r="BU187" s="340"/>
      <c r="BV187" s="340"/>
      <c r="BW187" s="340"/>
      <c r="BX187" s="340"/>
      <c r="BY187" s="340"/>
      <c r="BZ187" s="340"/>
      <c r="CA187" s="340"/>
      <c r="CB187" s="340"/>
      <c r="CC187" s="340"/>
      <c r="CD187" s="340"/>
      <c r="CE187" s="340"/>
      <c r="CF187" s="340"/>
      <c r="CG187" s="340"/>
      <c r="CH187" s="340"/>
      <c r="CI187" s="340"/>
      <c r="CJ187" s="340"/>
      <c r="CK187" s="340"/>
      <c r="CL187" s="340"/>
      <c r="CM187" s="340"/>
      <c r="CN187" s="340"/>
      <c r="CO187" s="340"/>
      <c r="CP187" s="340"/>
      <c r="CQ187" s="340"/>
      <c r="CR187" s="340"/>
      <c r="CS187" s="340"/>
      <c r="CT187" s="340"/>
      <c r="CU187" s="340"/>
      <c r="CV187" s="340"/>
      <c r="CW187" s="340"/>
      <c r="CX187" s="340"/>
    </row>
    <row r="188" spans="1:102" ht="11.1" customHeight="1" x14ac:dyDescent="0.2">
      <c r="A188" s="139">
        <v>7</v>
      </c>
      <c r="B188" s="140" t="e">
        <f>IF(#REF!="","",VLOOKUP(#REF!,'[1]Посев групп - Д'!B:AM,26,FALSE))</f>
        <v>#REF!</v>
      </c>
      <c r="C188" s="141">
        <v>3</v>
      </c>
      <c r="D188" s="141">
        <v>8</v>
      </c>
      <c r="E188" s="142">
        <v>10</v>
      </c>
      <c r="F188" s="143">
        <v>12</v>
      </c>
      <c r="G188" s="144">
        <v>13</v>
      </c>
      <c r="H188" s="145">
        <v>11</v>
      </c>
      <c r="I188" s="142">
        <v>4</v>
      </c>
      <c r="J188" s="143">
        <v>11</v>
      </c>
      <c r="K188" s="144">
        <v>11</v>
      </c>
      <c r="L188" s="145">
        <v>4</v>
      </c>
      <c r="M188" s="142">
        <v>11</v>
      </c>
      <c r="N188" s="143">
        <v>8</v>
      </c>
      <c r="O188" s="144"/>
      <c r="P188" s="145"/>
      <c r="Q188" s="142"/>
      <c r="R188" s="143"/>
      <c r="S188" s="146">
        <f t="shared" si="235"/>
        <v>0</v>
      </c>
      <c r="T188" s="146">
        <f t="shared" si="236"/>
        <v>1</v>
      </c>
      <c r="U188" s="146">
        <f t="shared" si="237"/>
        <v>1</v>
      </c>
      <c r="V188" s="146">
        <f t="shared" si="238"/>
        <v>0</v>
      </c>
      <c r="W188" s="146">
        <f t="shared" si="239"/>
        <v>0</v>
      </c>
      <c r="X188" s="146">
        <f t="shared" si="240"/>
        <v>1</v>
      </c>
      <c r="Y188" s="146">
        <f t="shared" si="241"/>
        <v>1</v>
      </c>
      <c r="Z188" s="146">
        <f t="shared" si="242"/>
        <v>0</v>
      </c>
      <c r="AA188" s="146">
        <f t="shared" si="243"/>
        <v>1</v>
      </c>
      <c r="AB188" s="146">
        <f t="shared" si="244"/>
        <v>0</v>
      </c>
      <c r="AC188" s="146">
        <f t="shared" si="245"/>
        <v>0</v>
      </c>
      <c r="AD188" s="146">
        <f t="shared" si="246"/>
        <v>0</v>
      </c>
      <c r="AE188" s="146">
        <f t="shared" si="247"/>
        <v>0</v>
      </c>
      <c r="AF188" s="146">
        <f t="shared" si="248"/>
        <v>0</v>
      </c>
      <c r="AG188" s="147">
        <f t="shared" si="249"/>
        <v>3</v>
      </c>
      <c r="AH188" s="147">
        <f t="shared" si="249"/>
        <v>2</v>
      </c>
      <c r="AI188" s="148">
        <f t="shared" si="250"/>
        <v>2</v>
      </c>
      <c r="AJ188" s="148">
        <f t="shared" si="251"/>
        <v>1</v>
      </c>
      <c r="AK188" s="149">
        <f t="shared" si="252"/>
        <v>-10</v>
      </c>
      <c r="AL188" s="149">
        <f t="shared" si="253"/>
        <v>11</v>
      </c>
      <c r="AM188" s="149">
        <f t="shared" si="254"/>
        <v>-4</v>
      </c>
      <c r="AN188" s="149">
        <f t="shared" si="255"/>
        <v>4</v>
      </c>
      <c r="AO188" s="149">
        <f t="shared" si="256"/>
        <v>8</v>
      </c>
      <c r="AP188" s="149" t="str">
        <f t="shared" si="257"/>
        <v/>
      </c>
      <c r="AQ188" s="149" t="str">
        <f t="shared" si="258"/>
        <v/>
      </c>
      <c r="AR188" s="150" t="str">
        <f t="shared" si="259"/>
        <v>3 - 2</v>
      </c>
      <c r="AS188" s="151" t="str">
        <f t="shared" si="260"/>
        <v>-10,11,-4,4,8</v>
      </c>
      <c r="AT188" s="152">
        <f t="shared" si="261"/>
        <v>1</v>
      </c>
      <c r="AU188" s="152">
        <f t="shared" si="262"/>
        <v>2</v>
      </c>
      <c r="AV188" s="149">
        <f t="shared" si="263"/>
        <v>10</v>
      </c>
      <c r="AW188" s="149">
        <f t="shared" si="264"/>
        <v>-11</v>
      </c>
      <c r="AX188" s="149">
        <f t="shared" si="265"/>
        <v>4</v>
      </c>
      <c r="AY188" s="149">
        <f t="shared" si="266"/>
        <v>-4</v>
      </c>
      <c r="AZ188" s="149">
        <f t="shared" si="267"/>
        <v>-8</v>
      </c>
      <c r="BA188" s="149" t="str">
        <f t="shared" si="268"/>
        <v/>
      </c>
      <c r="BB188" s="149" t="str">
        <f t="shared" si="269"/>
        <v/>
      </c>
      <c r="BC188" s="150" t="str">
        <f t="shared" si="270"/>
        <v>2 - 3</v>
      </c>
      <c r="BD188" s="151" t="str">
        <f t="shared" si="271"/>
        <v>10,-11,4,-4,-8</v>
      </c>
      <c r="BE188" s="153">
        <f>SUMIF(C182:C209,4,AI182:AI209)+SUMIF(D182:D209,4,AJ182:AJ209)</f>
        <v>9</v>
      </c>
      <c r="BF188" s="153">
        <f>IF(BE188&lt;&gt;0,RANK(BE188,BE182:BE197),"")</f>
        <v>6</v>
      </c>
      <c r="BG188" s="154" t="e">
        <f>SUMIF(A182:A189,C188,B182:B189)</f>
        <v>#REF!</v>
      </c>
      <c r="BH188" s="155" t="e">
        <f>SUMIF(A182:A189,D188,B182:B189)</f>
        <v>#REF!</v>
      </c>
      <c r="BI188" s="132" t="e">
        <f>1+#REF!</f>
        <v>#REF!</v>
      </c>
      <c r="BJ188" s="156" t="e">
        <f t="shared" si="272"/>
        <v>#REF!</v>
      </c>
      <c r="BK188" s="168">
        <v>2</v>
      </c>
      <c r="BL188" s="164" t="str">
        <f t="shared" si="234"/>
        <v>3 - 8</v>
      </c>
      <c r="BM188" s="165" t="s">
        <v>87</v>
      </c>
      <c r="BN188" s="166" t="s">
        <v>92</v>
      </c>
      <c r="BO188" s="167">
        <v>14</v>
      </c>
      <c r="BP188" s="341" t="s">
        <v>88</v>
      </c>
      <c r="BQ188" s="343" t="s">
        <v>1</v>
      </c>
      <c r="BR188" s="343"/>
      <c r="BS188" s="343"/>
      <c r="BT188" s="344"/>
      <c r="BU188" s="347" t="s">
        <v>89</v>
      </c>
      <c r="BV188" s="348"/>
      <c r="BW188" s="334">
        <v>1</v>
      </c>
      <c r="BX188" s="334"/>
      <c r="BY188" s="334"/>
      <c r="BZ188" s="333">
        <v>2</v>
      </c>
      <c r="CA188" s="334"/>
      <c r="CB188" s="318"/>
      <c r="CC188" s="334">
        <v>3</v>
      </c>
      <c r="CD188" s="334"/>
      <c r="CE188" s="334"/>
      <c r="CF188" s="333">
        <v>4</v>
      </c>
      <c r="CG188" s="334"/>
      <c r="CH188" s="318"/>
      <c r="CI188" s="334">
        <v>5</v>
      </c>
      <c r="CJ188" s="334"/>
      <c r="CK188" s="334"/>
      <c r="CL188" s="333">
        <v>6</v>
      </c>
      <c r="CM188" s="334"/>
      <c r="CN188" s="318"/>
      <c r="CO188" s="334">
        <v>7</v>
      </c>
      <c r="CP188" s="334"/>
      <c r="CQ188" s="334"/>
      <c r="CR188" s="333">
        <v>8</v>
      </c>
      <c r="CS188" s="334"/>
      <c r="CT188" s="318"/>
      <c r="CU188" s="169"/>
      <c r="CV188" s="333" t="s">
        <v>3</v>
      </c>
      <c r="CW188" s="316" t="s">
        <v>4</v>
      </c>
      <c r="CX188" s="318" t="s">
        <v>5</v>
      </c>
    </row>
    <row r="189" spans="1:102" ht="11.1" customHeight="1" x14ac:dyDescent="0.2">
      <c r="A189" s="139">
        <v>8</v>
      </c>
      <c r="B189" s="140" t="e">
        <f>IF(#REF!="","",VLOOKUP(#REF!,'[1]Посев групп - Д'!B:AM,30,FALSE))</f>
        <v>#REF!</v>
      </c>
      <c r="C189" s="141">
        <v>4</v>
      </c>
      <c r="D189" s="141">
        <v>7</v>
      </c>
      <c r="E189" s="142">
        <v>11</v>
      </c>
      <c r="F189" s="143">
        <v>7</v>
      </c>
      <c r="G189" s="144">
        <v>11</v>
      </c>
      <c r="H189" s="145">
        <v>13</v>
      </c>
      <c r="I189" s="142">
        <v>11</v>
      </c>
      <c r="J189" s="143">
        <v>3</v>
      </c>
      <c r="K189" s="144">
        <v>11</v>
      </c>
      <c r="L189" s="145">
        <v>6</v>
      </c>
      <c r="M189" s="142"/>
      <c r="N189" s="143"/>
      <c r="O189" s="144"/>
      <c r="P189" s="145"/>
      <c r="Q189" s="142"/>
      <c r="R189" s="143"/>
      <c r="S189" s="146">
        <f t="shared" si="235"/>
        <v>1</v>
      </c>
      <c r="T189" s="146">
        <f t="shared" si="236"/>
        <v>0</v>
      </c>
      <c r="U189" s="146">
        <f t="shared" si="237"/>
        <v>0</v>
      </c>
      <c r="V189" s="146">
        <f t="shared" si="238"/>
        <v>1</v>
      </c>
      <c r="W189" s="146">
        <f t="shared" si="239"/>
        <v>1</v>
      </c>
      <c r="X189" s="146">
        <f t="shared" si="240"/>
        <v>0</v>
      </c>
      <c r="Y189" s="146">
        <f t="shared" si="241"/>
        <v>1</v>
      </c>
      <c r="Z189" s="146">
        <f t="shared" si="242"/>
        <v>0</v>
      </c>
      <c r="AA189" s="146">
        <f t="shared" si="243"/>
        <v>0</v>
      </c>
      <c r="AB189" s="146">
        <f t="shared" si="244"/>
        <v>0</v>
      </c>
      <c r="AC189" s="146">
        <f t="shared" si="245"/>
        <v>0</v>
      </c>
      <c r="AD189" s="146">
        <f t="shared" si="246"/>
        <v>0</v>
      </c>
      <c r="AE189" s="146">
        <f t="shared" si="247"/>
        <v>0</v>
      </c>
      <c r="AF189" s="146">
        <f t="shared" si="248"/>
        <v>0</v>
      </c>
      <c r="AG189" s="147">
        <f t="shared" si="249"/>
        <v>3</v>
      </c>
      <c r="AH189" s="147">
        <f t="shared" si="249"/>
        <v>1</v>
      </c>
      <c r="AI189" s="148">
        <f t="shared" si="250"/>
        <v>2</v>
      </c>
      <c r="AJ189" s="148">
        <f t="shared" si="251"/>
        <v>1</v>
      </c>
      <c r="AK189" s="149">
        <f t="shared" si="252"/>
        <v>7</v>
      </c>
      <c r="AL189" s="149">
        <f t="shared" si="253"/>
        <v>-11</v>
      </c>
      <c r="AM189" s="149">
        <f t="shared" si="254"/>
        <v>3</v>
      </c>
      <c r="AN189" s="149">
        <f t="shared" si="255"/>
        <v>6</v>
      </c>
      <c r="AO189" s="149" t="str">
        <f t="shared" si="256"/>
        <v/>
      </c>
      <c r="AP189" s="149" t="str">
        <f t="shared" si="257"/>
        <v/>
      </c>
      <c r="AQ189" s="149" t="str">
        <f t="shared" si="258"/>
        <v/>
      </c>
      <c r="AR189" s="150" t="str">
        <f t="shared" si="259"/>
        <v>3 - 1</v>
      </c>
      <c r="AS189" s="151" t="str">
        <f t="shared" si="260"/>
        <v>7,-11,3,6</v>
      </c>
      <c r="AT189" s="152">
        <f t="shared" si="261"/>
        <v>1</v>
      </c>
      <c r="AU189" s="152">
        <f t="shared" si="262"/>
        <v>2</v>
      </c>
      <c r="AV189" s="149">
        <f t="shared" si="263"/>
        <v>-7</v>
      </c>
      <c r="AW189" s="149">
        <f t="shared" si="264"/>
        <v>11</v>
      </c>
      <c r="AX189" s="149">
        <f t="shared" si="265"/>
        <v>-3</v>
      </c>
      <c r="AY189" s="149">
        <f t="shared" si="266"/>
        <v>-6</v>
      </c>
      <c r="AZ189" s="149" t="str">
        <f t="shared" si="267"/>
        <v/>
      </c>
      <c r="BA189" s="149" t="str">
        <f t="shared" si="268"/>
        <v/>
      </c>
      <c r="BB189" s="149" t="str">
        <f t="shared" si="269"/>
        <v/>
      </c>
      <c r="BC189" s="150" t="str">
        <f t="shared" si="270"/>
        <v>1 - 3</v>
      </c>
      <c r="BD189" s="151" t="str">
        <f t="shared" si="271"/>
        <v>-7,11,-3,-6</v>
      </c>
      <c r="BE189" s="162"/>
      <c r="BF189" s="163"/>
      <c r="BG189" s="154" t="e">
        <f>SUMIF(A182:A189,C189,B182:B189)</f>
        <v>#REF!</v>
      </c>
      <c r="BH189" s="155" t="e">
        <f>SUMIF(A182:A189,D189,B182:B189)</f>
        <v>#REF!</v>
      </c>
      <c r="BI189" s="132" t="e">
        <f>1+#REF!</f>
        <v>#REF!</v>
      </c>
      <c r="BJ189" s="156" t="e">
        <f t="shared" si="272"/>
        <v>#REF!</v>
      </c>
      <c r="BK189" s="170">
        <v>2</v>
      </c>
      <c r="BL189" s="164" t="str">
        <f t="shared" si="234"/>
        <v>4 - 7</v>
      </c>
      <c r="BM189" s="165" t="s">
        <v>87</v>
      </c>
      <c r="BN189" s="166" t="s">
        <v>92</v>
      </c>
      <c r="BO189" s="167">
        <v>13</v>
      </c>
      <c r="BP189" s="342"/>
      <c r="BQ189" s="345"/>
      <c r="BR189" s="345"/>
      <c r="BS189" s="345"/>
      <c r="BT189" s="346"/>
      <c r="BU189" s="349"/>
      <c r="BV189" s="350"/>
      <c r="BW189" s="336"/>
      <c r="BX189" s="336"/>
      <c r="BY189" s="336"/>
      <c r="BZ189" s="335"/>
      <c r="CA189" s="336"/>
      <c r="CB189" s="337"/>
      <c r="CC189" s="336"/>
      <c r="CD189" s="336"/>
      <c r="CE189" s="336"/>
      <c r="CF189" s="335"/>
      <c r="CG189" s="336"/>
      <c r="CH189" s="337"/>
      <c r="CI189" s="336"/>
      <c r="CJ189" s="336"/>
      <c r="CK189" s="336"/>
      <c r="CL189" s="335"/>
      <c r="CM189" s="336"/>
      <c r="CN189" s="337"/>
      <c r="CO189" s="336"/>
      <c r="CP189" s="336"/>
      <c r="CQ189" s="336"/>
      <c r="CR189" s="335"/>
      <c r="CS189" s="336"/>
      <c r="CT189" s="337"/>
      <c r="CU189" s="199"/>
      <c r="CV189" s="338"/>
      <c r="CW189" s="317"/>
      <c r="CX189" s="319"/>
    </row>
    <row r="190" spans="1:102" ht="11.1" customHeight="1" x14ac:dyDescent="0.2">
      <c r="A190" s="139">
        <v>9</v>
      </c>
      <c r="B190" s="171"/>
      <c r="C190" s="141">
        <v>1</v>
      </c>
      <c r="D190" s="141">
        <v>5</v>
      </c>
      <c r="E190" s="142">
        <v>11</v>
      </c>
      <c r="F190" s="143">
        <v>5</v>
      </c>
      <c r="G190" s="144">
        <v>11</v>
      </c>
      <c r="H190" s="145">
        <v>6</v>
      </c>
      <c r="I190" s="142">
        <v>11</v>
      </c>
      <c r="J190" s="143">
        <v>6</v>
      </c>
      <c r="K190" s="144"/>
      <c r="L190" s="145"/>
      <c r="M190" s="142"/>
      <c r="N190" s="143"/>
      <c r="O190" s="144"/>
      <c r="P190" s="145"/>
      <c r="Q190" s="142"/>
      <c r="R190" s="143"/>
      <c r="S190" s="146">
        <f t="shared" si="235"/>
        <v>1</v>
      </c>
      <c r="T190" s="146">
        <f t="shared" si="236"/>
        <v>0</v>
      </c>
      <c r="U190" s="146">
        <f t="shared" si="237"/>
        <v>1</v>
      </c>
      <c r="V190" s="146">
        <f t="shared" si="238"/>
        <v>0</v>
      </c>
      <c r="W190" s="146">
        <f t="shared" si="239"/>
        <v>1</v>
      </c>
      <c r="X190" s="146">
        <f t="shared" si="240"/>
        <v>0</v>
      </c>
      <c r="Y190" s="146">
        <f t="shared" si="241"/>
        <v>0</v>
      </c>
      <c r="Z190" s="146">
        <f t="shared" si="242"/>
        <v>0</v>
      </c>
      <c r="AA190" s="146">
        <f t="shared" si="243"/>
        <v>0</v>
      </c>
      <c r="AB190" s="146">
        <f t="shared" si="244"/>
        <v>0</v>
      </c>
      <c r="AC190" s="146">
        <f t="shared" si="245"/>
        <v>0</v>
      </c>
      <c r="AD190" s="146">
        <f t="shared" si="246"/>
        <v>0</v>
      </c>
      <c r="AE190" s="146">
        <f t="shared" si="247"/>
        <v>0</v>
      </c>
      <c r="AF190" s="146">
        <f t="shared" si="248"/>
        <v>0</v>
      </c>
      <c r="AG190" s="147">
        <f t="shared" si="249"/>
        <v>3</v>
      </c>
      <c r="AH190" s="147">
        <f t="shared" si="249"/>
        <v>0</v>
      </c>
      <c r="AI190" s="148">
        <f t="shared" si="250"/>
        <v>2</v>
      </c>
      <c r="AJ190" s="148">
        <f t="shared" si="251"/>
        <v>1</v>
      </c>
      <c r="AK190" s="149">
        <f t="shared" si="252"/>
        <v>5</v>
      </c>
      <c r="AL190" s="149">
        <f t="shared" si="253"/>
        <v>6</v>
      </c>
      <c r="AM190" s="149">
        <f t="shared" si="254"/>
        <v>6</v>
      </c>
      <c r="AN190" s="149" t="str">
        <f t="shared" si="255"/>
        <v/>
      </c>
      <c r="AO190" s="149" t="str">
        <f t="shared" si="256"/>
        <v/>
      </c>
      <c r="AP190" s="149" t="str">
        <f t="shared" si="257"/>
        <v/>
      </c>
      <c r="AQ190" s="149" t="str">
        <f t="shared" si="258"/>
        <v/>
      </c>
      <c r="AR190" s="150" t="str">
        <f t="shared" si="259"/>
        <v>3 - 0</v>
      </c>
      <c r="AS190" s="151" t="str">
        <f t="shared" si="260"/>
        <v>5,6,6</v>
      </c>
      <c r="AT190" s="152">
        <f t="shared" si="261"/>
        <v>1</v>
      </c>
      <c r="AU190" s="152">
        <f t="shared" si="262"/>
        <v>2</v>
      </c>
      <c r="AV190" s="149">
        <f t="shared" si="263"/>
        <v>-5</v>
      </c>
      <c r="AW190" s="149">
        <f t="shared" si="264"/>
        <v>-6</v>
      </c>
      <c r="AX190" s="149">
        <f t="shared" si="265"/>
        <v>-6</v>
      </c>
      <c r="AY190" s="149" t="str">
        <f t="shared" si="266"/>
        <v/>
      </c>
      <c r="AZ190" s="149" t="str">
        <f t="shared" si="267"/>
        <v/>
      </c>
      <c r="BA190" s="149" t="str">
        <f t="shared" si="268"/>
        <v/>
      </c>
      <c r="BB190" s="149" t="str">
        <f t="shared" si="269"/>
        <v/>
      </c>
      <c r="BC190" s="150" t="str">
        <f t="shared" si="270"/>
        <v>0 - 3</v>
      </c>
      <c r="BD190" s="151" t="str">
        <f t="shared" si="271"/>
        <v>-5,-6,-6</v>
      </c>
      <c r="BE190" s="153">
        <f>SUMIF(C182:C209,5,AI182:AI209)+SUMIF(D182:D209,5,AJ182:AJ209)</f>
        <v>12</v>
      </c>
      <c r="BF190" s="153">
        <f>IF(BE190&lt;&gt;0,RANK(BE190,BE182:BE197),"")</f>
        <v>2</v>
      </c>
      <c r="BG190" s="154" t="e">
        <f>SUMIF(A182:A189,C190,B182:B189)</f>
        <v>#REF!</v>
      </c>
      <c r="BH190" s="155" t="e">
        <f>SUMIF(A182:A189,D190,B182:B189)</f>
        <v>#REF!</v>
      </c>
      <c r="BI190" s="132" t="e">
        <f>1+#REF!</f>
        <v>#REF!</v>
      </c>
      <c r="BJ190" s="156" t="e">
        <f t="shared" si="272"/>
        <v>#REF!</v>
      </c>
      <c r="BK190" s="170">
        <v>3</v>
      </c>
      <c r="BL190" s="158" t="str">
        <f t="shared" si="234"/>
        <v>1 - 5</v>
      </c>
      <c r="BM190" s="159" t="s">
        <v>87</v>
      </c>
      <c r="BN190" s="160" t="s">
        <v>93</v>
      </c>
      <c r="BO190" s="161">
        <v>1</v>
      </c>
      <c r="BP190" s="320">
        <v>1</v>
      </c>
      <c r="BQ190" s="322" t="e">
        <f>B182</f>
        <v>#REF!</v>
      </c>
      <c r="BR190" s="370" t="s">
        <v>117</v>
      </c>
      <c r="BS190" s="371"/>
      <c r="BT190" s="372"/>
      <c r="BU190" s="197" t="e">
        <f>IF(BQ190=0,0,VLOOKUP(BQ190,[1]Список!$A:P,7,FALSE))</f>
        <v>#REF!</v>
      </c>
      <c r="BV190" s="327" t="e">
        <f>IF(BQ190=0,0,VLOOKUP(BQ190,[1]Список!$A:$P,6,FALSE))</f>
        <v>#REF!</v>
      </c>
      <c r="BW190" s="328"/>
      <c r="BX190" s="329"/>
      <c r="BY190" s="329"/>
      <c r="BZ190" s="198"/>
      <c r="CA190" s="173">
        <f>IF(AG202&lt;AH202,AI202,IF(AH202&lt;AG202,AI202," "))</f>
        <v>2</v>
      </c>
      <c r="CB190" s="192"/>
      <c r="CC190" s="179"/>
      <c r="CD190" s="173">
        <f>IF(AG198&lt;AH198,AI198,IF(AH198&lt;AG198,AI198," "))</f>
        <v>2</v>
      </c>
      <c r="CE190" s="179"/>
      <c r="CF190" s="191"/>
      <c r="CG190" s="173">
        <f>IF(AG206&lt;AH206,AI206,IF(AH206&lt;AG206,AI206," "))</f>
        <v>2</v>
      </c>
      <c r="CH190" s="192"/>
      <c r="CI190" s="179"/>
      <c r="CJ190" s="173">
        <f>IF(AG190&lt;AH190,AI190,IF(AH190&lt;AG190,AI190," "))</f>
        <v>2</v>
      </c>
      <c r="CK190" s="179"/>
      <c r="CL190" s="191"/>
      <c r="CM190" s="173">
        <f>IF(AG187&lt;AH187,AI187,IF(AH187&lt;AG187,AI187," "))</f>
        <v>2</v>
      </c>
      <c r="CN190" s="192"/>
      <c r="CO190" s="179"/>
      <c r="CP190" s="173">
        <f>IF(AG184&lt;AH184,AI184,IF(AH184&lt;AG184,AI184," "))</f>
        <v>2</v>
      </c>
      <c r="CQ190" s="179"/>
      <c r="CR190" s="191"/>
      <c r="CS190" s="173">
        <f>IF(AG194&lt;AH194,AI194,IF(AH194&lt;AG194,AI194," "))</f>
        <v>2</v>
      </c>
      <c r="CT190" s="192"/>
      <c r="CU190" s="193"/>
      <c r="CV190" s="330">
        <f>BE182</f>
        <v>14</v>
      </c>
      <c r="CW190" s="331"/>
      <c r="CX190" s="332">
        <f>IF(BF183="",BF182,BF183)</f>
        <v>1</v>
      </c>
    </row>
    <row r="191" spans="1:102" ht="11.1" customHeight="1" x14ac:dyDescent="0.2">
      <c r="A191" s="139">
        <v>10</v>
      </c>
      <c r="B191" s="172"/>
      <c r="C191" s="141">
        <v>2</v>
      </c>
      <c r="D191" s="141">
        <v>8</v>
      </c>
      <c r="E191" s="142">
        <v>10</v>
      </c>
      <c r="F191" s="143">
        <v>12</v>
      </c>
      <c r="G191" s="144">
        <v>11</v>
      </c>
      <c r="H191" s="145">
        <v>9</v>
      </c>
      <c r="I191" s="142">
        <v>8</v>
      </c>
      <c r="J191" s="143">
        <v>11</v>
      </c>
      <c r="K191" s="144">
        <v>11</v>
      </c>
      <c r="L191" s="145">
        <v>5</v>
      </c>
      <c r="M191" s="142">
        <v>7</v>
      </c>
      <c r="N191" s="143">
        <v>11</v>
      </c>
      <c r="O191" s="144"/>
      <c r="P191" s="145"/>
      <c r="Q191" s="142"/>
      <c r="R191" s="143"/>
      <c r="S191" s="146">
        <f t="shared" si="235"/>
        <v>0</v>
      </c>
      <c r="T191" s="146">
        <f t="shared" si="236"/>
        <v>1</v>
      </c>
      <c r="U191" s="146">
        <f t="shared" si="237"/>
        <v>1</v>
      </c>
      <c r="V191" s="146">
        <f t="shared" si="238"/>
        <v>0</v>
      </c>
      <c r="W191" s="146">
        <f t="shared" si="239"/>
        <v>0</v>
      </c>
      <c r="X191" s="146">
        <f t="shared" si="240"/>
        <v>1</v>
      </c>
      <c r="Y191" s="146">
        <f t="shared" si="241"/>
        <v>1</v>
      </c>
      <c r="Z191" s="146">
        <f t="shared" si="242"/>
        <v>0</v>
      </c>
      <c r="AA191" s="146">
        <f t="shared" si="243"/>
        <v>0</v>
      </c>
      <c r="AB191" s="146">
        <f t="shared" si="244"/>
        <v>1</v>
      </c>
      <c r="AC191" s="146">
        <f t="shared" si="245"/>
        <v>0</v>
      </c>
      <c r="AD191" s="146">
        <f t="shared" si="246"/>
        <v>0</v>
      </c>
      <c r="AE191" s="146">
        <f t="shared" si="247"/>
        <v>0</v>
      </c>
      <c r="AF191" s="146">
        <f t="shared" si="248"/>
        <v>0</v>
      </c>
      <c r="AG191" s="147">
        <f t="shared" si="249"/>
        <v>2</v>
      </c>
      <c r="AH191" s="147">
        <f t="shared" si="249"/>
        <v>3</v>
      </c>
      <c r="AI191" s="148">
        <f t="shared" si="250"/>
        <v>1</v>
      </c>
      <c r="AJ191" s="148">
        <f t="shared" si="251"/>
        <v>2</v>
      </c>
      <c r="AK191" s="149">
        <f t="shared" si="252"/>
        <v>-10</v>
      </c>
      <c r="AL191" s="149">
        <f t="shared" si="253"/>
        <v>9</v>
      </c>
      <c r="AM191" s="149">
        <f t="shared" si="254"/>
        <v>-8</v>
      </c>
      <c r="AN191" s="149">
        <f t="shared" si="255"/>
        <v>5</v>
      </c>
      <c r="AO191" s="149">
        <f t="shared" si="256"/>
        <v>-7</v>
      </c>
      <c r="AP191" s="149" t="str">
        <f t="shared" si="257"/>
        <v/>
      </c>
      <c r="AQ191" s="149" t="str">
        <f t="shared" si="258"/>
        <v/>
      </c>
      <c r="AR191" s="150" t="str">
        <f t="shared" si="259"/>
        <v>2 - 3</v>
      </c>
      <c r="AS191" s="151" t="str">
        <f t="shared" si="260"/>
        <v>-10,9,-8,5,-7</v>
      </c>
      <c r="AT191" s="152">
        <f t="shared" si="261"/>
        <v>2</v>
      </c>
      <c r="AU191" s="152">
        <f t="shared" si="262"/>
        <v>1</v>
      </c>
      <c r="AV191" s="149">
        <f t="shared" si="263"/>
        <v>10</v>
      </c>
      <c r="AW191" s="149">
        <f t="shared" si="264"/>
        <v>-9</v>
      </c>
      <c r="AX191" s="149">
        <f t="shared" si="265"/>
        <v>8</v>
      </c>
      <c r="AY191" s="149">
        <f t="shared" si="266"/>
        <v>-5</v>
      </c>
      <c r="AZ191" s="149">
        <f t="shared" si="267"/>
        <v>7</v>
      </c>
      <c r="BA191" s="149" t="str">
        <f t="shared" si="268"/>
        <v/>
      </c>
      <c r="BB191" s="149" t="str">
        <f t="shared" si="269"/>
        <v/>
      </c>
      <c r="BC191" s="150" t="str">
        <f t="shared" si="270"/>
        <v>3 - 2</v>
      </c>
      <c r="BD191" s="151" t="str">
        <f t="shared" si="271"/>
        <v>10,-9,8,-5,7</v>
      </c>
      <c r="BE191" s="162"/>
      <c r="BF191" s="163"/>
      <c r="BG191" s="154" t="e">
        <f>SUMIF(A182:A189,C191,B182:B189)</f>
        <v>#REF!</v>
      </c>
      <c r="BH191" s="155" t="e">
        <f>SUMIF(A182:A189,D191,B182:B189)</f>
        <v>#REF!</v>
      </c>
      <c r="BI191" s="132" t="e">
        <f>1+#REF!</f>
        <v>#REF!</v>
      </c>
      <c r="BJ191" s="156" t="e">
        <f t="shared" si="272"/>
        <v>#REF!</v>
      </c>
      <c r="BK191" s="170">
        <v>3</v>
      </c>
      <c r="BL191" s="158" t="str">
        <f t="shared" si="234"/>
        <v>2 - 8</v>
      </c>
      <c r="BM191" s="159" t="s">
        <v>87</v>
      </c>
      <c r="BN191" s="160" t="s">
        <v>93</v>
      </c>
      <c r="BO191" s="161">
        <v>2</v>
      </c>
      <c r="BP191" s="321"/>
      <c r="BQ191" s="323"/>
      <c r="BR191" s="357" t="s">
        <v>178</v>
      </c>
      <c r="BS191" s="358"/>
      <c r="BT191" s="359"/>
      <c r="BU191" s="197" t="e">
        <f>IF(BQ190=0,0,VLOOKUP(BQ190,[1]Список!$A:P,8,FALSE))</f>
        <v>#REF!</v>
      </c>
      <c r="BV191" s="327"/>
      <c r="BW191" s="328"/>
      <c r="BX191" s="329"/>
      <c r="BY191" s="329"/>
      <c r="BZ191" s="364" t="str">
        <f>IF(AI202&lt;AJ202,AR202,IF(AJ202&lt;AI202,AS202," "))</f>
        <v>-7,-13,10,9,7</v>
      </c>
      <c r="CA191" s="363"/>
      <c r="CB191" s="365"/>
      <c r="CC191" s="363" t="str">
        <f>IF(AI198&lt;AJ198,AR198,IF(AJ198&lt;AI198,AS198," "))</f>
        <v>9,8,6</v>
      </c>
      <c r="CD191" s="363"/>
      <c r="CE191" s="363"/>
      <c r="CF191" s="364" t="str">
        <f>IF(AI206&lt;AJ206,AR206,IF(AJ206&lt;AI206,AS206," "))</f>
        <v>6,-9,9,5</v>
      </c>
      <c r="CG191" s="363"/>
      <c r="CH191" s="365"/>
      <c r="CI191" s="363" t="str">
        <f>IF(AI190&lt;AJ190,AR190,IF(AJ190&lt;AI190,AS190," "))</f>
        <v>5,6,6</v>
      </c>
      <c r="CJ191" s="363"/>
      <c r="CK191" s="363"/>
      <c r="CL191" s="364" t="str">
        <f>IF(AI187&lt;AJ187,AR187,IF(AJ187&lt;AI187,AS187," "))</f>
        <v>5,-11,-4,5,6</v>
      </c>
      <c r="CM191" s="363"/>
      <c r="CN191" s="365"/>
      <c r="CO191" s="363" t="str">
        <f>IF(AI184&lt;AJ184,AR184,IF(AJ184&lt;AI184,AS184," "))</f>
        <v>8,4,2</v>
      </c>
      <c r="CP191" s="363"/>
      <c r="CQ191" s="363"/>
      <c r="CR191" s="364" t="str">
        <f>IF(AI194&lt;AJ194,AR194,IF(AJ194&lt;AI194,AS194," "))</f>
        <v>8,9,9</v>
      </c>
      <c r="CS191" s="363"/>
      <c r="CT191" s="365"/>
      <c r="CU191" s="194"/>
      <c r="CV191" s="330"/>
      <c r="CW191" s="331"/>
      <c r="CX191" s="332"/>
    </row>
    <row r="192" spans="1:102" ht="11.1" customHeight="1" x14ac:dyDescent="0.2">
      <c r="A192" s="139">
        <v>11</v>
      </c>
      <c r="B192" s="171"/>
      <c r="C192" s="141">
        <v>4</v>
      </c>
      <c r="D192" s="141">
        <v>6</v>
      </c>
      <c r="E192" s="142">
        <v>11</v>
      </c>
      <c r="F192" s="143">
        <v>8</v>
      </c>
      <c r="G192" s="144">
        <v>11</v>
      </c>
      <c r="H192" s="145">
        <v>7</v>
      </c>
      <c r="I192" s="142">
        <v>11</v>
      </c>
      <c r="J192" s="143">
        <v>7</v>
      </c>
      <c r="K192" s="144" t="s">
        <v>194</v>
      </c>
      <c r="L192" s="145"/>
      <c r="M192" s="142"/>
      <c r="N192" s="143"/>
      <c r="O192" s="144"/>
      <c r="P192" s="145"/>
      <c r="Q192" s="142"/>
      <c r="R192" s="143"/>
      <c r="S192" s="146">
        <f t="shared" si="235"/>
        <v>1</v>
      </c>
      <c r="T192" s="146">
        <f t="shared" si="236"/>
        <v>0</v>
      </c>
      <c r="U192" s="146">
        <f t="shared" si="237"/>
        <v>1</v>
      </c>
      <c r="V192" s="146">
        <f t="shared" si="238"/>
        <v>0</v>
      </c>
      <c r="W192" s="146">
        <f t="shared" si="239"/>
        <v>1</v>
      </c>
      <c r="X192" s="146">
        <f t="shared" si="240"/>
        <v>0</v>
      </c>
      <c r="Y192" s="146">
        <f t="shared" si="241"/>
        <v>1</v>
      </c>
      <c r="Z192" s="146">
        <f t="shared" si="242"/>
        <v>0</v>
      </c>
      <c r="AA192" s="146">
        <f t="shared" si="243"/>
        <v>0</v>
      </c>
      <c r="AB192" s="146">
        <f t="shared" si="244"/>
        <v>0</v>
      </c>
      <c r="AC192" s="146">
        <f t="shared" si="245"/>
        <v>0</v>
      </c>
      <c r="AD192" s="146">
        <f t="shared" si="246"/>
        <v>0</v>
      </c>
      <c r="AE192" s="146">
        <f t="shared" si="247"/>
        <v>0</v>
      </c>
      <c r="AF192" s="146">
        <f t="shared" si="248"/>
        <v>0</v>
      </c>
      <c r="AG192" s="147">
        <f t="shared" si="249"/>
        <v>4</v>
      </c>
      <c r="AH192" s="147">
        <f t="shared" si="249"/>
        <v>0</v>
      </c>
      <c r="AI192" s="148">
        <f t="shared" si="250"/>
        <v>2</v>
      </c>
      <c r="AJ192" s="148">
        <f t="shared" si="251"/>
        <v>1</v>
      </c>
      <c r="AK192" s="149">
        <f t="shared" si="252"/>
        <v>8</v>
      </c>
      <c r="AL192" s="149">
        <f t="shared" si="253"/>
        <v>7</v>
      </c>
      <c r="AM192" s="149">
        <f t="shared" si="254"/>
        <v>7</v>
      </c>
      <c r="AN192" s="149">
        <f t="shared" si="255"/>
        <v>0</v>
      </c>
      <c r="AO192" s="149" t="str">
        <f t="shared" si="256"/>
        <v/>
      </c>
      <c r="AP192" s="149" t="str">
        <f t="shared" si="257"/>
        <v/>
      </c>
      <c r="AQ192" s="149" t="str">
        <f t="shared" si="258"/>
        <v/>
      </c>
      <c r="AR192" s="150" t="str">
        <f t="shared" si="259"/>
        <v>4 - 0</v>
      </c>
      <c r="AS192" s="151" t="str">
        <f t="shared" si="260"/>
        <v>8,7,7,0</v>
      </c>
      <c r="AT192" s="152">
        <f t="shared" si="261"/>
        <v>1</v>
      </c>
      <c r="AU192" s="152">
        <f t="shared" si="262"/>
        <v>2</v>
      </c>
      <c r="AV192" s="149">
        <f t="shared" si="263"/>
        <v>-8</v>
      </c>
      <c r="AW192" s="149">
        <f t="shared" si="264"/>
        <v>-7</v>
      </c>
      <c r="AX192" s="149">
        <f t="shared" si="265"/>
        <v>-7</v>
      </c>
      <c r="AY192" s="149" t="str">
        <f t="shared" si="266"/>
        <v/>
      </c>
      <c r="AZ192" s="149" t="str">
        <f t="shared" si="267"/>
        <v/>
      </c>
      <c r="BA192" s="149" t="str">
        <f t="shared" si="268"/>
        <v/>
      </c>
      <c r="BB192" s="149" t="str">
        <f t="shared" si="269"/>
        <v/>
      </c>
      <c r="BC192" s="150" t="str">
        <f t="shared" si="270"/>
        <v>0 - 4</v>
      </c>
      <c r="BD192" s="151" t="str">
        <f t="shared" si="271"/>
        <v>-8,-7,-7,</v>
      </c>
      <c r="BE192" s="153">
        <f>SUMIF(C182:C209,6,AI182:AI209)+SUMIF(D182:D209,6,AJ182:AJ209)</f>
        <v>10</v>
      </c>
      <c r="BF192" s="153">
        <f>IF(BE192&lt;&gt;0,RANK(BE192,BE182:BE197),"")</f>
        <v>5</v>
      </c>
      <c r="BG192" s="154" t="e">
        <f>SUMIF(A182:A189,C192,B182:B189)</f>
        <v>#REF!</v>
      </c>
      <c r="BH192" s="155" t="e">
        <f>SUMIF(A182:A189,D192,B182:B189)</f>
        <v>#REF!</v>
      </c>
      <c r="BI192" s="132" t="e">
        <f>1+#REF!</f>
        <v>#REF!</v>
      </c>
      <c r="BJ192" s="156" t="e">
        <f t="shared" si="272"/>
        <v>#REF!</v>
      </c>
      <c r="BK192" s="170">
        <v>3</v>
      </c>
      <c r="BL192" s="158" t="str">
        <f t="shared" si="234"/>
        <v>4 - 6</v>
      </c>
      <c r="BM192" s="159" t="s">
        <v>87</v>
      </c>
      <c r="BN192" s="160" t="s">
        <v>93</v>
      </c>
      <c r="BO192" s="161">
        <v>3</v>
      </c>
      <c r="BP192" s="366">
        <v>2</v>
      </c>
      <c r="BQ192" s="368" t="e">
        <f>B183</f>
        <v>#REF!</v>
      </c>
      <c r="BR192" s="324" t="s">
        <v>116</v>
      </c>
      <c r="BS192" s="325"/>
      <c r="BT192" s="326"/>
      <c r="BU192" s="201" t="e">
        <f>IF(BQ192=0,0,VLOOKUP(BQ192,[1]Список!$A:P,7,FALSE))</f>
        <v>#REF!</v>
      </c>
      <c r="BV192" s="373" t="e">
        <f>IF(BQ192=0,0,VLOOKUP(BQ192,[1]Список!$A:$P,6,FALSE))</f>
        <v>#REF!</v>
      </c>
      <c r="BW192" s="202"/>
      <c r="BX192" s="203">
        <f>IF(AG202&lt;AH202,AT202,IF(AH202&lt;AG202,AT202," "))</f>
        <v>1</v>
      </c>
      <c r="BY192" s="204"/>
      <c r="BZ192" s="375"/>
      <c r="CA192" s="376"/>
      <c r="CB192" s="377"/>
      <c r="CC192" s="204"/>
      <c r="CD192" s="203">
        <f>IF(AG207&lt;AH207,AI207,IF(AH207&lt;AG207,AI207," "))</f>
        <v>2</v>
      </c>
      <c r="CE192" s="204"/>
      <c r="CF192" s="205"/>
      <c r="CG192" s="203">
        <f>IF(AG199&lt;AH199,AI199,IF(AH199&lt;AG199,AI199," "))</f>
        <v>2</v>
      </c>
      <c r="CH192" s="206"/>
      <c r="CI192" s="204"/>
      <c r="CJ192" s="203">
        <f>IF(AG186&lt;AH186,AI186,IF(AH186&lt;AG186,AI186," "))</f>
        <v>1</v>
      </c>
      <c r="CK192" s="204"/>
      <c r="CL192" s="205"/>
      <c r="CM192" s="203">
        <f>IF(AG182&lt;AH182,AI182,IF(AH182&lt;AG182,AI182," "))</f>
        <v>2</v>
      </c>
      <c r="CN192" s="206"/>
      <c r="CO192" s="204"/>
      <c r="CP192" s="203">
        <f>IF(AG196&lt;AH196,AI196,IF(AH196&lt;AG196,AI196," "))</f>
        <v>2</v>
      </c>
      <c r="CQ192" s="204"/>
      <c r="CR192" s="205"/>
      <c r="CS192" s="203">
        <f>IF(AG191&lt;AH191,AI191,IF(AH191&lt;AG191,AI191," "))</f>
        <v>1</v>
      </c>
      <c r="CT192" s="206"/>
      <c r="CU192" s="207"/>
      <c r="CV192" s="351">
        <f>BE184</f>
        <v>11</v>
      </c>
      <c r="CW192" s="353"/>
      <c r="CX192" s="355">
        <f>IF(BF185="",BF184,BF185)</f>
        <v>3</v>
      </c>
    </row>
    <row r="193" spans="1:102" ht="11.1" customHeight="1" x14ac:dyDescent="0.2">
      <c r="A193" s="139">
        <v>12</v>
      </c>
      <c r="C193" s="141">
        <v>3</v>
      </c>
      <c r="D193" s="141">
        <v>7</v>
      </c>
      <c r="E193" s="142">
        <v>11</v>
      </c>
      <c r="F193" s="143">
        <v>2</v>
      </c>
      <c r="G193" s="144">
        <v>7</v>
      </c>
      <c r="H193" s="145">
        <v>11</v>
      </c>
      <c r="I193" s="142">
        <v>11</v>
      </c>
      <c r="J193" s="143">
        <v>9</v>
      </c>
      <c r="K193" s="144">
        <v>12</v>
      </c>
      <c r="L193" s="145">
        <v>10</v>
      </c>
      <c r="M193" s="142"/>
      <c r="N193" s="143"/>
      <c r="O193" s="144"/>
      <c r="P193" s="145"/>
      <c r="Q193" s="142"/>
      <c r="R193" s="143"/>
      <c r="S193" s="146">
        <f t="shared" si="235"/>
        <v>1</v>
      </c>
      <c r="T193" s="146">
        <f t="shared" si="236"/>
        <v>0</v>
      </c>
      <c r="U193" s="146">
        <f t="shared" si="237"/>
        <v>0</v>
      </c>
      <c r="V193" s="146">
        <f t="shared" si="238"/>
        <v>1</v>
      </c>
      <c r="W193" s="146">
        <f t="shared" si="239"/>
        <v>1</v>
      </c>
      <c r="X193" s="146">
        <f t="shared" si="240"/>
        <v>0</v>
      </c>
      <c r="Y193" s="146">
        <f t="shared" si="241"/>
        <v>1</v>
      </c>
      <c r="Z193" s="146">
        <f t="shared" si="242"/>
        <v>0</v>
      </c>
      <c r="AA193" s="146">
        <f t="shared" si="243"/>
        <v>0</v>
      </c>
      <c r="AB193" s="146">
        <f t="shared" si="244"/>
        <v>0</v>
      </c>
      <c r="AC193" s="146">
        <f t="shared" si="245"/>
        <v>0</v>
      </c>
      <c r="AD193" s="146">
        <f t="shared" si="246"/>
        <v>0</v>
      </c>
      <c r="AE193" s="146">
        <f t="shared" si="247"/>
        <v>0</v>
      </c>
      <c r="AF193" s="146">
        <f t="shared" si="248"/>
        <v>0</v>
      </c>
      <c r="AG193" s="147">
        <f t="shared" si="249"/>
        <v>3</v>
      </c>
      <c r="AH193" s="147">
        <f t="shared" si="249"/>
        <v>1</v>
      </c>
      <c r="AI193" s="148">
        <f t="shared" si="250"/>
        <v>2</v>
      </c>
      <c r="AJ193" s="148">
        <f t="shared" si="251"/>
        <v>1</v>
      </c>
      <c r="AK193" s="149">
        <f t="shared" si="252"/>
        <v>2</v>
      </c>
      <c r="AL193" s="149">
        <f t="shared" si="253"/>
        <v>-7</v>
      </c>
      <c r="AM193" s="149">
        <f t="shared" si="254"/>
        <v>9</v>
      </c>
      <c r="AN193" s="149">
        <f t="shared" si="255"/>
        <v>10</v>
      </c>
      <c r="AO193" s="149" t="str">
        <f t="shared" si="256"/>
        <v/>
      </c>
      <c r="AP193" s="149" t="str">
        <f t="shared" si="257"/>
        <v/>
      </c>
      <c r="AQ193" s="149" t="str">
        <f t="shared" si="258"/>
        <v/>
      </c>
      <c r="AR193" s="150" t="str">
        <f t="shared" si="259"/>
        <v>3 - 1</v>
      </c>
      <c r="AS193" s="151" t="str">
        <f t="shared" si="260"/>
        <v>2,-7,9,10</v>
      </c>
      <c r="AT193" s="152">
        <f t="shared" si="261"/>
        <v>1</v>
      </c>
      <c r="AU193" s="152">
        <f t="shared" si="262"/>
        <v>2</v>
      </c>
      <c r="AV193" s="149">
        <f t="shared" si="263"/>
        <v>-2</v>
      </c>
      <c r="AW193" s="149">
        <f t="shared" si="264"/>
        <v>7</v>
      </c>
      <c r="AX193" s="149">
        <f t="shared" si="265"/>
        <v>-9</v>
      </c>
      <c r="AY193" s="149">
        <f t="shared" si="266"/>
        <v>-10</v>
      </c>
      <c r="AZ193" s="149" t="str">
        <f t="shared" si="267"/>
        <v/>
      </c>
      <c r="BA193" s="149" t="str">
        <f t="shared" si="268"/>
        <v/>
      </c>
      <c r="BB193" s="149" t="str">
        <f t="shared" si="269"/>
        <v/>
      </c>
      <c r="BC193" s="150" t="str">
        <f t="shared" si="270"/>
        <v>1 - 3</v>
      </c>
      <c r="BD193" s="151" t="str">
        <f t="shared" si="271"/>
        <v>-2,7,-9,-10</v>
      </c>
      <c r="BE193" s="162"/>
      <c r="BF193" s="163"/>
      <c r="BG193" s="154" t="e">
        <f>SUMIF(A182:A189,C193,B182:B189)</f>
        <v>#REF!</v>
      </c>
      <c r="BH193" s="155" t="e">
        <f>SUMIF(A182:A189,D193,B182:B189)</f>
        <v>#REF!</v>
      </c>
      <c r="BI193" s="132" t="e">
        <f>1+#REF!</f>
        <v>#REF!</v>
      </c>
      <c r="BJ193" s="156" t="e">
        <f t="shared" si="272"/>
        <v>#REF!</v>
      </c>
      <c r="BK193" s="170">
        <v>3</v>
      </c>
      <c r="BL193" s="158" t="str">
        <f t="shared" si="234"/>
        <v>3 - 7</v>
      </c>
      <c r="BM193" s="159" t="s">
        <v>87</v>
      </c>
      <c r="BN193" s="160" t="s">
        <v>93</v>
      </c>
      <c r="BO193" s="161">
        <v>4</v>
      </c>
      <c r="BP193" s="367"/>
      <c r="BQ193" s="369"/>
      <c r="BR193" s="324" t="s">
        <v>177</v>
      </c>
      <c r="BS193" s="325"/>
      <c r="BT193" s="326"/>
      <c r="BU193" s="180" t="e">
        <f>IF(BQ192=0,0,VLOOKUP(BQ192,[1]Список!$A:P,8,FALSE))</f>
        <v>#REF!</v>
      </c>
      <c r="BV193" s="374"/>
      <c r="BW193" s="360" t="str">
        <f>IF(AI202&gt;AJ202,BC202,IF(AJ202&gt;AI202,BD202," "))</f>
        <v>2 - 3</v>
      </c>
      <c r="BX193" s="360"/>
      <c r="BY193" s="360"/>
      <c r="BZ193" s="378"/>
      <c r="CA193" s="379"/>
      <c r="CB193" s="380"/>
      <c r="CC193" s="360" t="str">
        <f>IF(AI207&lt;AJ207,AR207,IF(AJ207&lt;AI207,AS207," "))</f>
        <v>4,-9,3,-5,8</v>
      </c>
      <c r="CD193" s="360"/>
      <c r="CE193" s="360"/>
      <c r="CF193" s="361" t="str">
        <f>IF(AI199&lt;AJ199,AR199,IF(AJ199&lt;AI199,AS199," "))</f>
        <v>7,6,-8,4</v>
      </c>
      <c r="CG193" s="360"/>
      <c r="CH193" s="362"/>
      <c r="CI193" s="360" t="str">
        <f>IF(AI186&lt;AJ186,AR186,IF(AJ186&lt;AI186,AS186," "))</f>
        <v>1 - 3</v>
      </c>
      <c r="CJ193" s="360"/>
      <c r="CK193" s="360"/>
      <c r="CL193" s="361" t="str">
        <f>IF(AI182&lt;AJ182,AR182,IF(AJ182&lt;AI182,AS182," "))</f>
        <v>-7,0,5,6</v>
      </c>
      <c r="CM193" s="360"/>
      <c r="CN193" s="362"/>
      <c r="CO193" s="360" t="str">
        <f>IF(AI196&lt;AJ196,AR196,IF(AJ196&lt;AI196,AS196," "))</f>
        <v>6,-8,6,8</v>
      </c>
      <c r="CP193" s="360"/>
      <c r="CQ193" s="360"/>
      <c r="CR193" s="361" t="str">
        <f>IF(AI191&lt;AJ191,AR191,IF(AJ191&lt;AI191,AS191," "))</f>
        <v>2 - 3</v>
      </c>
      <c r="CS193" s="360"/>
      <c r="CT193" s="362"/>
      <c r="CU193" s="195"/>
      <c r="CV193" s="352"/>
      <c r="CW193" s="354"/>
      <c r="CX193" s="356"/>
    </row>
    <row r="194" spans="1:102" ht="11.1" customHeight="1" x14ac:dyDescent="0.2">
      <c r="A194" s="139">
        <v>13</v>
      </c>
      <c r="C194" s="141">
        <v>1</v>
      </c>
      <c r="D194" s="141">
        <v>8</v>
      </c>
      <c r="E194" s="142">
        <v>11</v>
      </c>
      <c r="F194" s="143">
        <v>8</v>
      </c>
      <c r="G194" s="144">
        <v>11</v>
      </c>
      <c r="H194" s="145">
        <v>9</v>
      </c>
      <c r="I194" s="142">
        <v>11</v>
      </c>
      <c r="J194" s="143">
        <v>9</v>
      </c>
      <c r="K194" s="144"/>
      <c r="L194" s="145"/>
      <c r="M194" s="142"/>
      <c r="N194" s="143"/>
      <c r="O194" s="144"/>
      <c r="P194" s="145"/>
      <c r="Q194" s="142"/>
      <c r="R194" s="143"/>
      <c r="S194" s="146">
        <f t="shared" si="235"/>
        <v>1</v>
      </c>
      <c r="T194" s="146">
        <f t="shared" si="236"/>
        <v>0</v>
      </c>
      <c r="U194" s="146">
        <f t="shared" si="237"/>
        <v>1</v>
      </c>
      <c r="V194" s="146">
        <f t="shared" si="238"/>
        <v>0</v>
      </c>
      <c r="W194" s="146">
        <f t="shared" si="239"/>
        <v>1</v>
      </c>
      <c r="X194" s="146">
        <f t="shared" si="240"/>
        <v>0</v>
      </c>
      <c r="Y194" s="146">
        <f t="shared" si="241"/>
        <v>0</v>
      </c>
      <c r="Z194" s="146">
        <f t="shared" si="242"/>
        <v>0</v>
      </c>
      <c r="AA194" s="146">
        <f t="shared" si="243"/>
        <v>0</v>
      </c>
      <c r="AB194" s="146">
        <f t="shared" si="244"/>
        <v>0</v>
      </c>
      <c r="AC194" s="146">
        <f t="shared" si="245"/>
        <v>0</v>
      </c>
      <c r="AD194" s="146">
        <f t="shared" si="246"/>
        <v>0</v>
      </c>
      <c r="AE194" s="146">
        <f t="shared" si="247"/>
        <v>0</v>
      </c>
      <c r="AF194" s="146">
        <f t="shared" si="248"/>
        <v>0</v>
      </c>
      <c r="AG194" s="147">
        <f t="shared" si="249"/>
        <v>3</v>
      </c>
      <c r="AH194" s="147">
        <f t="shared" si="249"/>
        <v>0</v>
      </c>
      <c r="AI194" s="148">
        <f t="shared" si="250"/>
        <v>2</v>
      </c>
      <c r="AJ194" s="148">
        <f t="shared" si="251"/>
        <v>1</v>
      </c>
      <c r="AK194" s="149">
        <f t="shared" si="252"/>
        <v>8</v>
      </c>
      <c r="AL194" s="149">
        <f t="shared" si="253"/>
        <v>9</v>
      </c>
      <c r="AM194" s="149">
        <f t="shared" si="254"/>
        <v>9</v>
      </c>
      <c r="AN194" s="149" t="str">
        <f t="shared" si="255"/>
        <v/>
      </c>
      <c r="AO194" s="149" t="str">
        <f t="shared" si="256"/>
        <v/>
      </c>
      <c r="AP194" s="149" t="str">
        <f t="shared" si="257"/>
        <v/>
      </c>
      <c r="AQ194" s="149" t="str">
        <f t="shared" si="258"/>
        <v/>
      </c>
      <c r="AR194" s="150" t="str">
        <f t="shared" si="259"/>
        <v>3 - 0</v>
      </c>
      <c r="AS194" s="151" t="str">
        <f t="shared" si="260"/>
        <v>8,9,9</v>
      </c>
      <c r="AT194" s="152">
        <f t="shared" si="261"/>
        <v>1</v>
      </c>
      <c r="AU194" s="152">
        <f t="shared" si="262"/>
        <v>2</v>
      </c>
      <c r="AV194" s="149">
        <f t="shared" si="263"/>
        <v>-8</v>
      </c>
      <c r="AW194" s="149">
        <f t="shared" si="264"/>
        <v>-9</v>
      </c>
      <c r="AX194" s="149">
        <f t="shared" si="265"/>
        <v>-9</v>
      </c>
      <c r="AY194" s="149" t="str">
        <f t="shared" si="266"/>
        <v/>
      </c>
      <c r="AZ194" s="149" t="str">
        <f t="shared" si="267"/>
        <v/>
      </c>
      <c r="BA194" s="149" t="str">
        <f t="shared" si="268"/>
        <v/>
      </c>
      <c r="BB194" s="149" t="str">
        <f t="shared" si="269"/>
        <v/>
      </c>
      <c r="BC194" s="150" t="str">
        <f t="shared" si="270"/>
        <v>0 - 3</v>
      </c>
      <c r="BD194" s="151" t="str">
        <f t="shared" si="271"/>
        <v>-8,-9,-9</v>
      </c>
      <c r="BE194" s="153">
        <f>SUMIF(C182:C209,7,AI182:AI209)+SUMIF(D182:D209,7,AJ182:AJ209)</f>
        <v>8</v>
      </c>
      <c r="BF194" s="153">
        <f>IF(BE194&lt;&gt;0,RANK(BE194,BE182:BE197),"")</f>
        <v>8</v>
      </c>
      <c r="BG194" s="154" t="e">
        <f>SUMIF(A182:A189,C194,B182:B189)</f>
        <v>#REF!</v>
      </c>
      <c r="BH194" s="155" t="e">
        <f>SUMIF(A182:A189,D194,B182:B189)</f>
        <v>#REF!</v>
      </c>
      <c r="BI194" s="132" t="e">
        <f>1+#REF!</f>
        <v>#REF!</v>
      </c>
      <c r="BJ194" s="156" t="e">
        <f t="shared" si="272"/>
        <v>#REF!</v>
      </c>
      <c r="BK194" s="170">
        <v>4</v>
      </c>
      <c r="BL194" s="164" t="str">
        <f t="shared" si="234"/>
        <v>1 - 8</v>
      </c>
      <c r="BM194" s="165" t="s">
        <v>87</v>
      </c>
      <c r="BN194" s="166" t="s">
        <v>94</v>
      </c>
      <c r="BO194" s="167">
        <v>12</v>
      </c>
      <c r="BP194" s="320">
        <v>3</v>
      </c>
      <c r="BQ194" s="322" t="e">
        <f>B184</f>
        <v>#REF!</v>
      </c>
      <c r="BR194" s="370" t="s">
        <v>119</v>
      </c>
      <c r="BS194" s="371"/>
      <c r="BT194" s="372"/>
      <c r="BU194" s="197" t="e">
        <f>IF(BQ194=0,0,VLOOKUP(BQ194,[1]Список!$A:P,7,FALSE))</f>
        <v>#REF!</v>
      </c>
      <c r="BV194" s="327" t="e">
        <f>IF(BQ194=0,0,VLOOKUP(BQ194,[1]Список!$A:$P,6,FALSE))</f>
        <v>#REF!</v>
      </c>
      <c r="BW194" s="200"/>
      <c r="BX194" s="173">
        <f>IF(AG198&lt;AH198,AT198,IF(AH198&lt;AG198,AT198," "))</f>
        <v>1</v>
      </c>
      <c r="BY194" s="179"/>
      <c r="BZ194" s="191"/>
      <c r="CA194" s="173">
        <f>IF(AG207&lt;AH207,AT207,IF(AH207&lt;AG207,AT207," "))</f>
        <v>1</v>
      </c>
      <c r="CB194" s="192"/>
      <c r="CC194" s="329"/>
      <c r="CD194" s="329"/>
      <c r="CE194" s="329"/>
      <c r="CF194" s="191"/>
      <c r="CG194" s="173">
        <f>IF(AG203&lt;AH203,AI203,IF(AH203&lt;AG203,AI203," "))</f>
        <v>2</v>
      </c>
      <c r="CH194" s="192"/>
      <c r="CI194" s="179"/>
      <c r="CJ194" s="173">
        <f>IF(AG183&lt;AH183,AI183,IF(AH183&lt;AG183,AI183," "))</f>
        <v>2</v>
      </c>
      <c r="CK194" s="179"/>
      <c r="CL194" s="191"/>
      <c r="CM194" s="173">
        <f>IF(AG197&lt;AH197,AI197,IF(AH197&lt;AG197,AI197," "))</f>
        <v>1</v>
      </c>
      <c r="CN194" s="192"/>
      <c r="CO194" s="179"/>
      <c r="CP194" s="173">
        <f>IF(AG193&lt;AH193,AI193,IF(AH193&lt;AG193,AI193," "))</f>
        <v>2</v>
      </c>
      <c r="CQ194" s="179"/>
      <c r="CR194" s="191"/>
      <c r="CS194" s="173">
        <f>IF(AG188&lt;AH188,AI188,IF(AH188&lt;AG188,AI188," "))</f>
        <v>2</v>
      </c>
      <c r="CT194" s="192"/>
      <c r="CU194" s="193"/>
      <c r="CV194" s="330">
        <f>BE186</f>
        <v>11</v>
      </c>
      <c r="CW194" s="196"/>
      <c r="CX194" s="332">
        <v>4</v>
      </c>
    </row>
    <row r="195" spans="1:102" ht="11.1" customHeight="1" x14ac:dyDescent="0.2">
      <c r="A195" s="139">
        <v>14</v>
      </c>
      <c r="C195" s="141">
        <v>4</v>
      </c>
      <c r="D195" s="141">
        <v>5</v>
      </c>
      <c r="E195" s="142">
        <v>9</v>
      </c>
      <c r="F195" s="143">
        <v>11</v>
      </c>
      <c r="G195" s="144">
        <v>6</v>
      </c>
      <c r="H195" s="145">
        <v>11</v>
      </c>
      <c r="I195" s="142">
        <v>7</v>
      </c>
      <c r="J195" s="143">
        <v>11</v>
      </c>
      <c r="K195" s="144"/>
      <c r="L195" s="145"/>
      <c r="M195" s="142"/>
      <c r="N195" s="143"/>
      <c r="O195" s="144"/>
      <c r="P195" s="145"/>
      <c r="Q195" s="142"/>
      <c r="R195" s="143"/>
      <c r="S195" s="146">
        <f t="shared" si="235"/>
        <v>0</v>
      </c>
      <c r="T195" s="146">
        <f t="shared" si="236"/>
        <v>1</v>
      </c>
      <c r="U195" s="146">
        <f t="shared" si="237"/>
        <v>0</v>
      </c>
      <c r="V195" s="146">
        <f t="shared" si="238"/>
        <v>1</v>
      </c>
      <c r="W195" s="146">
        <f t="shared" si="239"/>
        <v>0</v>
      </c>
      <c r="X195" s="146">
        <f t="shared" si="240"/>
        <v>1</v>
      </c>
      <c r="Y195" s="146">
        <f t="shared" si="241"/>
        <v>0</v>
      </c>
      <c r="Z195" s="146">
        <f t="shared" si="242"/>
        <v>0</v>
      </c>
      <c r="AA195" s="146">
        <f t="shared" si="243"/>
        <v>0</v>
      </c>
      <c r="AB195" s="146">
        <f t="shared" si="244"/>
        <v>0</v>
      </c>
      <c r="AC195" s="146">
        <f t="shared" si="245"/>
        <v>0</v>
      </c>
      <c r="AD195" s="146">
        <f t="shared" si="246"/>
        <v>0</v>
      </c>
      <c r="AE195" s="146">
        <f t="shared" si="247"/>
        <v>0</v>
      </c>
      <c r="AF195" s="146">
        <f t="shared" si="248"/>
        <v>0</v>
      </c>
      <c r="AG195" s="147">
        <f t="shared" si="249"/>
        <v>0</v>
      </c>
      <c r="AH195" s="147">
        <f t="shared" si="249"/>
        <v>3</v>
      </c>
      <c r="AI195" s="148">
        <f t="shared" si="250"/>
        <v>1</v>
      </c>
      <c r="AJ195" s="148">
        <f t="shared" si="251"/>
        <v>2</v>
      </c>
      <c r="AK195" s="149">
        <f t="shared" si="252"/>
        <v>-9</v>
      </c>
      <c r="AL195" s="149">
        <f t="shared" si="253"/>
        <v>-6</v>
      </c>
      <c r="AM195" s="149">
        <f t="shared" si="254"/>
        <v>-7</v>
      </c>
      <c r="AN195" s="149" t="str">
        <f t="shared" si="255"/>
        <v/>
      </c>
      <c r="AO195" s="149" t="str">
        <f t="shared" si="256"/>
        <v/>
      </c>
      <c r="AP195" s="149" t="str">
        <f t="shared" si="257"/>
        <v/>
      </c>
      <c r="AQ195" s="149" t="str">
        <f t="shared" si="258"/>
        <v/>
      </c>
      <c r="AR195" s="150" t="str">
        <f t="shared" si="259"/>
        <v>0 - 3</v>
      </c>
      <c r="AS195" s="151" t="str">
        <f t="shared" si="260"/>
        <v>-9,-6,-7</v>
      </c>
      <c r="AT195" s="152">
        <f t="shared" si="261"/>
        <v>2</v>
      </c>
      <c r="AU195" s="152">
        <f t="shared" si="262"/>
        <v>1</v>
      </c>
      <c r="AV195" s="149">
        <f t="shared" si="263"/>
        <v>9</v>
      </c>
      <c r="AW195" s="149">
        <f t="shared" si="264"/>
        <v>6</v>
      </c>
      <c r="AX195" s="149">
        <f t="shared" si="265"/>
        <v>7</v>
      </c>
      <c r="AY195" s="149" t="str">
        <f t="shared" si="266"/>
        <v/>
      </c>
      <c r="AZ195" s="149" t="str">
        <f t="shared" si="267"/>
        <v/>
      </c>
      <c r="BA195" s="149" t="str">
        <f t="shared" si="268"/>
        <v/>
      </c>
      <c r="BB195" s="149" t="str">
        <f t="shared" si="269"/>
        <v/>
      </c>
      <c r="BC195" s="150" t="str">
        <f t="shared" si="270"/>
        <v>3 - 0</v>
      </c>
      <c r="BD195" s="151" t="str">
        <f t="shared" si="271"/>
        <v>9,6,7</v>
      </c>
      <c r="BE195" s="162"/>
      <c r="BF195" s="163"/>
      <c r="BG195" s="154" t="e">
        <f>SUMIF(A182:A189,C195,B182:B189)</f>
        <v>#REF!</v>
      </c>
      <c r="BH195" s="155" t="e">
        <f>SUMIF(A182:A189,D195,B182:B189)</f>
        <v>#REF!</v>
      </c>
      <c r="BI195" s="132" t="e">
        <f>1+#REF!</f>
        <v>#REF!</v>
      </c>
      <c r="BJ195" s="156" t="e">
        <f t="shared" si="272"/>
        <v>#REF!</v>
      </c>
      <c r="BK195" s="170">
        <v>4</v>
      </c>
      <c r="BL195" s="164" t="str">
        <f t="shared" si="234"/>
        <v>4 - 5</v>
      </c>
      <c r="BM195" s="165" t="s">
        <v>87</v>
      </c>
      <c r="BN195" s="166" t="s">
        <v>94</v>
      </c>
      <c r="BO195" s="167">
        <v>11</v>
      </c>
      <c r="BP195" s="321"/>
      <c r="BQ195" s="323"/>
      <c r="BR195" s="357" t="s">
        <v>180</v>
      </c>
      <c r="BS195" s="358"/>
      <c r="BT195" s="359"/>
      <c r="BU195" s="197" t="e">
        <f>IF(BQ194=0,0,VLOOKUP(BQ194,[1]Список!$A:P,8,FALSE))</f>
        <v>#REF!</v>
      </c>
      <c r="BV195" s="327"/>
      <c r="BW195" s="363" t="str">
        <f>IF(AI198&gt;AJ198,BC198,IF(AJ198&gt;AI198,BD198," "))</f>
        <v>0 - 3</v>
      </c>
      <c r="BX195" s="363"/>
      <c r="BY195" s="363"/>
      <c r="BZ195" s="364" t="str">
        <f>IF(AI207&gt;AJ207,BC207,IF(AJ207&gt;AI207,BD207," "))</f>
        <v>2 - 3</v>
      </c>
      <c r="CA195" s="363"/>
      <c r="CB195" s="365"/>
      <c r="CC195" s="329"/>
      <c r="CD195" s="329"/>
      <c r="CE195" s="329"/>
      <c r="CF195" s="364" t="str">
        <f>IF(AI203&lt;AJ203,AR203,IF(AJ203&lt;AI203,AS203," "))</f>
        <v>10,9,8</v>
      </c>
      <c r="CG195" s="363"/>
      <c r="CH195" s="365"/>
      <c r="CI195" s="363" t="str">
        <f>IF(AI183&lt;AJ183,AR183,IF(AJ183&lt;AI183,AS183," "))</f>
        <v>-8,10,8,-7,9</v>
      </c>
      <c r="CJ195" s="363"/>
      <c r="CK195" s="363"/>
      <c r="CL195" s="364" t="str">
        <f>IF(AI197&lt;AJ197,AR197,IF(AJ197&lt;AI197,AS197," "))</f>
        <v>2 - 3</v>
      </c>
      <c r="CM195" s="363"/>
      <c r="CN195" s="365"/>
      <c r="CO195" s="363" t="str">
        <f>IF(AI193&lt;AJ193,AR193,IF(AJ193&lt;AI193,AS193," "))</f>
        <v>2,-7,9,10</v>
      </c>
      <c r="CP195" s="363"/>
      <c r="CQ195" s="363"/>
      <c r="CR195" s="364" t="str">
        <f>IF(AI188&lt;AJ188,AR188,IF(AJ188&lt;AI188,AS188," "))</f>
        <v>-10,11,-4,4,8</v>
      </c>
      <c r="CS195" s="363"/>
      <c r="CT195" s="365"/>
      <c r="CU195" s="194"/>
      <c r="CV195" s="330"/>
      <c r="CW195" s="196"/>
      <c r="CX195" s="332"/>
    </row>
    <row r="196" spans="1:102" ht="11.1" customHeight="1" x14ac:dyDescent="0.2">
      <c r="A196" s="139">
        <v>15</v>
      </c>
      <c r="C196" s="141">
        <v>2</v>
      </c>
      <c r="D196" s="141">
        <v>7</v>
      </c>
      <c r="E196" s="142">
        <v>11</v>
      </c>
      <c r="F196" s="143">
        <v>6</v>
      </c>
      <c r="G196" s="144">
        <v>8</v>
      </c>
      <c r="H196" s="145">
        <v>11</v>
      </c>
      <c r="I196" s="142">
        <v>11</v>
      </c>
      <c r="J196" s="143">
        <v>6</v>
      </c>
      <c r="K196" s="144">
        <v>11</v>
      </c>
      <c r="L196" s="145">
        <v>8</v>
      </c>
      <c r="M196" s="142"/>
      <c r="N196" s="143"/>
      <c r="O196" s="144"/>
      <c r="P196" s="145"/>
      <c r="Q196" s="142"/>
      <c r="R196" s="143"/>
      <c r="S196" s="146">
        <f t="shared" si="235"/>
        <v>1</v>
      </c>
      <c r="T196" s="146">
        <f t="shared" si="236"/>
        <v>0</v>
      </c>
      <c r="U196" s="146">
        <f t="shared" si="237"/>
        <v>0</v>
      </c>
      <c r="V196" s="146">
        <f t="shared" si="238"/>
        <v>1</v>
      </c>
      <c r="W196" s="146">
        <f t="shared" si="239"/>
        <v>1</v>
      </c>
      <c r="X196" s="146">
        <f t="shared" si="240"/>
        <v>0</v>
      </c>
      <c r="Y196" s="146">
        <f t="shared" si="241"/>
        <v>1</v>
      </c>
      <c r="Z196" s="146">
        <f t="shared" si="242"/>
        <v>0</v>
      </c>
      <c r="AA196" s="146">
        <f t="shared" si="243"/>
        <v>0</v>
      </c>
      <c r="AB196" s="146">
        <f t="shared" si="244"/>
        <v>0</v>
      </c>
      <c r="AC196" s="146">
        <f t="shared" si="245"/>
        <v>0</v>
      </c>
      <c r="AD196" s="146">
        <f t="shared" si="246"/>
        <v>0</v>
      </c>
      <c r="AE196" s="146">
        <f t="shared" si="247"/>
        <v>0</v>
      </c>
      <c r="AF196" s="146">
        <f t="shared" si="248"/>
        <v>0</v>
      </c>
      <c r="AG196" s="147">
        <f t="shared" si="249"/>
        <v>3</v>
      </c>
      <c r="AH196" s="147">
        <f t="shared" si="249"/>
        <v>1</v>
      </c>
      <c r="AI196" s="148">
        <f t="shared" si="250"/>
        <v>2</v>
      </c>
      <c r="AJ196" s="148">
        <f t="shared" si="251"/>
        <v>1</v>
      </c>
      <c r="AK196" s="149">
        <f t="shared" si="252"/>
        <v>6</v>
      </c>
      <c r="AL196" s="149">
        <f t="shared" si="253"/>
        <v>-8</v>
      </c>
      <c r="AM196" s="149">
        <f t="shared" si="254"/>
        <v>6</v>
      </c>
      <c r="AN196" s="149">
        <f t="shared" si="255"/>
        <v>8</v>
      </c>
      <c r="AO196" s="149" t="str">
        <f t="shared" si="256"/>
        <v/>
      </c>
      <c r="AP196" s="149" t="str">
        <f t="shared" si="257"/>
        <v/>
      </c>
      <c r="AQ196" s="149" t="str">
        <f t="shared" si="258"/>
        <v/>
      </c>
      <c r="AR196" s="150" t="str">
        <f t="shared" si="259"/>
        <v>3 - 1</v>
      </c>
      <c r="AS196" s="151" t="str">
        <f t="shared" si="260"/>
        <v>6,-8,6,8</v>
      </c>
      <c r="AT196" s="152">
        <f t="shared" si="261"/>
        <v>1</v>
      </c>
      <c r="AU196" s="152">
        <f t="shared" si="262"/>
        <v>2</v>
      </c>
      <c r="AV196" s="149">
        <f t="shared" si="263"/>
        <v>-6</v>
      </c>
      <c r="AW196" s="149">
        <f t="shared" si="264"/>
        <v>8</v>
      </c>
      <c r="AX196" s="149">
        <f t="shared" si="265"/>
        <v>-6</v>
      </c>
      <c r="AY196" s="149">
        <f t="shared" si="266"/>
        <v>-8</v>
      </c>
      <c r="AZ196" s="149" t="str">
        <f t="shared" si="267"/>
        <v/>
      </c>
      <c r="BA196" s="149" t="str">
        <f t="shared" si="268"/>
        <v/>
      </c>
      <c r="BB196" s="149" t="str">
        <f t="shared" si="269"/>
        <v/>
      </c>
      <c r="BC196" s="150" t="str">
        <f t="shared" si="270"/>
        <v>1 - 3</v>
      </c>
      <c r="BD196" s="151" t="str">
        <f t="shared" si="271"/>
        <v>-6,8,-6,-8</v>
      </c>
      <c r="BE196" s="153">
        <f>SUMIF(C182:C209,8,AI182:AI209)+SUMIF(D182:D209,8,AJ182:AJ209)</f>
        <v>9</v>
      </c>
      <c r="BF196" s="153">
        <f>IF(BE196&lt;&gt;0,RANK(BE196,BE182:BE197),"")</f>
        <v>6</v>
      </c>
      <c r="BG196" s="154" t="e">
        <f>SUMIF(A182:A189,C196,B182:B189)</f>
        <v>#REF!</v>
      </c>
      <c r="BH196" s="155" t="e">
        <f>SUMIF(A182:A189,D196,B182:B189)</f>
        <v>#REF!</v>
      </c>
      <c r="BI196" s="132" t="e">
        <f>1+#REF!</f>
        <v>#REF!</v>
      </c>
      <c r="BJ196" s="156" t="e">
        <f t="shared" si="272"/>
        <v>#REF!</v>
      </c>
      <c r="BK196" s="170">
        <v>4</v>
      </c>
      <c r="BL196" s="174" t="str">
        <f t="shared" si="234"/>
        <v>2 - 7</v>
      </c>
      <c r="BM196" s="165" t="s">
        <v>87</v>
      </c>
      <c r="BN196" s="166" t="s">
        <v>94</v>
      </c>
      <c r="BO196" s="167">
        <v>10</v>
      </c>
      <c r="BP196" s="366">
        <v>4</v>
      </c>
      <c r="BQ196" s="368" t="e">
        <f>B185</f>
        <v>#REF!</v>
      </c>
      <c r="BR196" s="324" t="s">
        <v>120</v>
      </c>
      <c r="BS196" s="325"/>
      <c r="BT196" s="326"/>
      <c r="BU196" s="201" t="e">
        <f>IF(BQ196=0,0,VLOOKUP(BQ196,[1]Список!$A:P,7,FALSE))</f>
        <v>#REF!</v>
      </c>
      <c r="BV196" s="373" t="e">
        <f>IF(BQ196=0,0,VLOOKUP(BQ196,[1]Список!$A:$P,6,FALSE))</f>
        <v>#REF!</v>
      </c>
      <c r="BW196" s="202"/>
      <c r="BX196" s="203">
        <f>IF(AG206&lt;AH206,AT206,IF(AH206&lt;AG206,AT206," "))</f>
        <v>1</v>
      </c>
      <c r="BY196" s="204"/>
      <c r="BZ196" s="205"/>
      <c r="CA196" s="203">
        <f>IF(AG199&lt;AH199,AT199,IF(AH199&lt;AG199,AT199," "))</f>
        <v>1</v>
      </c>
      <c r="CB196" s="206"/>
      <c r="CC196" s="204"/>
      <c r="CD196" s="203">
        <f>IF(AG203&lt;AH203,AT203,IF(AH203&lt;AG203,AT203," "))</f>
        <v>1</v>
      </c>
      <c r="CE196" s="204"/>
      <c r="CF196" s="375"/>
      <c r="CG196" s="376"/>
      <c r="CH196" s="377"/>
      <c r="CI196" s="204"/>
      <c r="CJ196" s="203">
        <f>IF(AG195&lt;AH195,AI195,IF(AH195&lt;AG195,AI195," "))</f>
        <v>1</v>
      </c>
      <c r="CK196" s="204"/>
      <c r="CL196" s="205"/>
      <c r="CM196" s="203">
        <f>IF(AG192&lt;AH192,AI192,IF(AH192&lt;AG192,AI192," "))</f>
        <v>2</v>
      </c>
      <c r="CN196" s="206"/>
      <c r="CO196" s="204"/>
      <c r="CP196" s="203">
        <f>IF(AG189&lt;AH189,AI189,IF(AH189&lt;AG189,AI189," "))</f>
        <v>2</v>
      </c>
      <c r="CQ196" s="204"/>
      <c r="CR196" s="205"/>
      <c r="CS196" s="203">
        <f>IF(AG185&lt;AH185,AI185,IF(AH185&lt;AG185,AI185," "))</f>
        <v>1</v>
      </c>
      <c r="CT196" s="206"/>
      <c r="CU196" s="207"/>
      <c r="CV196" s="351">
        <f>BE188</f>
        <v>9</v>
      </c>
      <c r="CW196" s="381"/>
      <c r="CX196" s="355">
        <v>7</v>
      </c>
    </row>
    <row r="197" spans="1:102" ht="11.1" customHeight="1" x14ac:dyDescent="0.2">
      <c r="A197" s="139">
        <v>16</v>
      </c>
      <c r="C197" s="141">
        <v>3</v>
      </c>
      <c r="D197" s="141">
        <v>6</v>
      </c>
      <c r="E197" s="142">
        <v>11</v>
      </c>
      <c r="F197" s="143">
        <v>6</v>
      </c>
      <c r="G197" s="144">
        <v>11</v>
      </c>
      <c r="H197" s="145">
        <v>7</v>
      </c>
      <c r="I197" s="142">
        <v>4</v>
      </c>
      <c r="J197" s="143">
        <v>11</v>
      </c>
      <c r="K197" s="144">
        <v>6</v>
      </c>
      <c r="L197" s="145">
        <v>11</v>
      </c>
      <c r="M197" s="142">
        <v>10</v>
      </c>
      <c r="N197" s="143">
        <v>12</v>
      </c>
      <c r="O197" s="144"/>
      <c r="P197" s="145"/>
      <c r="Q197" s="142"/>
      <c r="R197" s="143"/>
      <c r="S197" s="146">
        <f t="shared" si="235"/>
        <v>1</v>
      </c>
      <c r="T197" s="146">
        <f t="shared" si="236"/>
        <v>0</v>
      </c>
      <c r="U197" s="146">
        <f t="shared" si="237"/>
        <v>1</v>
      </c>
      <c r="V197" s="146">
        <f t="shared" si="238"/>
        <v>0</v>
      </c>
      <c r="W197" s="146">
        <f t="shared" si="239"/>
        <v>0</v>
      </c>
      <c r="X197" s="146">
        <f t="shared" si="240"/>
        <v>1</v>
      </c>
      <c r="Y197" s="146">
        <f t="shared" si="241"/>
        <v>0</v>
      </c>
      <c r="Z197" s="146">
        <f t="shared" si="242"/>
        <v>1</v>
      </c>
      <c r="AA197" s="146">
        <f t="shared" si="243"/>
        <v>0</v>
      </c>
      <c r="AB197" s="146">
        <f t="shared" si="244"/>
        <v>1</v>
      </c>
      <c r="AC197" s="146">
        <f t="shared" si="245"/>
        <v>0</v>
      </c>
      <c r="AD197" s="146">
        <f t="shared" si="246"/>
        <v>0</v>
      </c>
      <c r="AE197" s="146">
        <f t="shared" si="247"/>
        <v>0</v>
      </c>
      <c r="AF197" s="146">
        <f t="shared" si="248"/>
        <v>0</v>
      </c>
      <c r="AG197" s="147">
        <f t="shared" si="249"/>
        <v>2</v>
      </c>
      <c r="AH197" s="147">
        <f t="shared" si="249"/>
        <v>3</v>
      </c>
      <c r="AI197" s="148">
        <f t="shared" si="250"/>
        <v>1</v>
      </c>
      <c r="AJ197" s="148">
        <f t="shared" si="251"/>
        <v>2</v>
      </c>
      <c r="AK197" s="149">
        <f t="shared" si="252"/>
        <v>6</v>
      </c>
      <c r="AL197" s="149">
        <f t="shared" si="253"/>
        <v>7</v>
      </c>
      <c r="AM197" s="149">
        <f t="shared" si="254"/>
        <v>-4</v>
      </c>
      <c r="AN197" s="149">
        <f t="shared" si="255"/>
        <v>-6</v>
      </c>
      <c r="AO197" s="149">
        <f t="shared" si="256"/>
        <v>-10</v>
      </c>
      <c r="AP197" s="149" t="str">
        <f t="shared" si="257"/>
        <v/>
      </c>
      <c r="AQ197" s="149" t="str">
        <f t="shared" si="258"/>
        <v/>
      </c>
      <c r="AR197" s="150" t="str">
        <f t="shared" si="259"/>
        <v>2 - 3</v>
      </c>
      <c r="AS197" s="151" t="str">
        <f t="shared" si="260"/>
        <v>6,7,-4,-6,-10</v>
      </c>
      <c r="AT197" s="152">
        <f t="shared" si="261"/>
        <v>2</v>
      </c>
      <c r="AU197" s="152">
        <f t="shared" si="262"/>
        <v>1</v>
      </c>
      <c r="AV197" s="149">
        <f t="shared" si="263"/>
        <v>-6</v>
      </c>
      <c r="AW197" s="149">
        <f t="shared" si="264"/>
        <v>-7</v>
      </c>
      <c r="AX197" s="149">
        <f t="shared" si="265"/>
        <v>4</v>
      </c>
      <c r="AY197" s="149">
        <f t="shared" si="266"/>
        <v>6</v>
      </c>
      <c r="AZ197" s="149">
        <f t="shared" si="267"/>
        <v>10</v>
      </c>
      <c r="BA197" s="149" t="str">
        <f t="shared" si="268"/>
        <v/>
      </c>
      <c r="BB197" s="149" t="str">
        <f t="shared" si="269"/>
        <v/>
      </c>
      <c r="BC197" s="150" t="str">
        <f t="shared" si="270"/>
        <v>3 - 2</v>
      </c>
      <c r="BD197" s="151" t="str">
        <f t="shared" si="271"/>
        <v>-6,-7,4,6,10</v>
      </c>
      <c r="BE197" s="162"/>
      <c r="BF197" s="163"/>
      <c r="BG197" s="154" t="e">
        <f>SUMIF(A182:A189,C197,B182:B189)</f>
        <v>#REF!</v>
      </c>
      <c r="BH197" s="155" t="e">
        <f>SUMIF(A182:A189,D197,B182:B189)</f>
        <v>#REF!</v>
      </c>
      <c r="BI197" s="132" t="e">
        <f>1+#REF!</f>
        <v>#REF!</v>
      </c>
      <c r="BJ197" s="156" t="e">
        <f t="shared" si="272"/>
        <v>#REF!</v>
      </c>
      <c r="BK197" s="170">
        <v>4</v>
      </c>
      <c r="BL197" s="175" t="str">
        <f t="shared" si="234"/>
        <v>3 - 6</v>
      </c>
      <c r="BM197" s="165" t="s">
        <v>87</v>
      </c>
      <c r="BN197" s="166" t="s">
        <v>94</v>
      </c>
      <c r="BO197" s="167">
        <v>9</v>
      </c>
      <c r="BP197" s="367"/>
      <c r="BQ197" s="369"/>
      <c r="BR197" s="324" t="s">
        <v>181</v>
      </c>
      <c r="BS197" s="325"/>
      <c r="BT197" s="326"/>
      <c r="BU197" s="180" t="e">
        <f>IF(BQ196=0,0,VLOOKUP(BQ196,[1]Список!$A:P,8,FALSE))</f>
        <v>#REF!</v>
      </c>
      <c r="BV197" s="374"/>
      <c r="BW197" s="360" t="str">
        <f>IF(AI206&gt;AJ206,BC206,IF(AJ206&gt;AI206,BD206," "))</f>
        <v>1 - 3</v>
      </c>
      <c r="BX197" s="360"/>
      <c r="BY197" s="360"/>
      <c r="BZ197" s="361" t="str">
        <f>IF(AI199&gt;AJ199,BC199,IF(AJ199&gt;AI199,BD199," "))</f>
        <v>1 - 3</v>
      </c>
      <c r="CA197" s="360"/>
      <c r="CB197" s="362"/>
      <c r="CC197" s="360" t="str">
        <f>IF(AI203&gt;AJ203,BC203,IF(AJ203&gt;AI203,BD203," "))</f>
        <v>0 - 3</v>
      </c>
      <c r="CD197" s="360"/>
      <c r="CE197" s="360"/>
      <c r="CF197" s="378"/>
      <c r="CG197" s="379"/>
      <c r="CH197" s="380"/>
      <c r="CI197" s="360" t="str">
        <f>IF(AI195&lt;AJ195,AR195,IF(AJ195&lt;AI195,AS195," "))</f>
        <v>0 - 3</v>
      </c>
      <c r="CJ197" s="360"/>
      <c r="CK197" s="360"/>
      <c r="CL197" s="361" t="str">
        <f>IF(AI192&lt;AJ192,AR192,IF(AJ192&lt;AI192,AS192," "))</f>
        <v>8,7,7,0</v>
      </c>
      <c r="CM197" s="360"/>
      <c r="CN197" s="362"/>
      <c r="CO197" s="360" t="str">
        <f>IF(AI189&lt;AJ189,AR189,IF(AJ189&lt;AI189,AS189," "))</f>
        <v>7,-11,3,6</v>
      </c>
      <c r="CP197" s="360"/>
      <c r="CQ197" s="360"/>
      <c r="CR197" s="361" t="str">
        <f>IF(AI185&lt;AJ185,AR185,IF(AJ185&lt;AI185,AS185," "))</f>
        <v>2 - 3</v>
      </c>
      <c r="CS197" s="360"/>
      <c r="CT197" s="362"/>
      <c r="CU197" s="195"/>
      <c r="CV197" s="352"/>
      <c r="CW197" s="382"/>
      <c r="CX197" s="356"/>
    </row>
    <row r="198" spans="1:102" ht="11.1" customHeight="1" x14ac:dyDescent="0.2">
      <c r="A198" s="139">
        <v>17</v>
      </c>
      <c r="C198" s="141">
        <v>1</v>
      </c>
      <c r="D198" s="141">
        <v>3</v>
      </c>
      <c r="E198" s="142">
        <v>11</v>
      </c>
      <c r="F198" s="143">
        <v>9</v>
      </c>
      <c r="G198" s="144">
        <v>11</v>
      </c>
      <c r="H198" s="145">
        <v>8</v>
      </c>
      <c r="I198" s="142">
        <v>11</v>
      </c>
      <c r="J198" s="143">
        <v>6</v>
      </c>
      <c r="K198" s="144"/>
      <c r="L198" s="145"/>
      <c r="M198" s="142"/>
      <c r="N198" s="143"/>
      <c r="O198" s="144"/>
      <c r="P198" s="145"/>
      <c r="Q198" s="142"/>
      <c r="R198" s="143"/>
      <c r="S198" s="146">
        <f t="shared" si="235"/>
        <v>1</v>
      </c>
      <c r="T198" s="146">
        <f t="shared" si="236"/>
        <v>0</v>
      </c>
      <c r="U198" s="146">
        <f t="shared" si="237"/>
        <v>1</v>
      </c>
      <c r="V198" s="146">
        <f t="shared" si="238"/>
        <v>0</v>
      </c>
      <c r="W198" s="146">
        <f t="shared" si="239"/>
        <v>1</v>
      </c>
      <c r="X198" s="146">
        <f t="shared" si="240"/>
        <v>0</v>
      </c>
      <c r="Y198" s="146">
        <f t="shared" si="241"/>
        <v>0</v>
      </c>
      <c r="Z198" s="146">
        <f t="shared" si="242"/>
        <v>0</v>
      </c>
      <c r="AA198" s="146">
        <f t="shared" si="243"/>
        <v>0</v>
      </c>
      <c r="AB198" s="146">
        <f t="shared" si="244"/>
        <v>0</v>
      </c>
      <c r="AC198" s="146">
        <f t="shared" si="245"/>
        <v>0</v>
      </c>
      <c r="AD198" s="146">
        <f t="shared" si="246"/>
        <v>0</v>
      </c>
      <c r="AE198" s="146">
        <f t="shared" si="247"/>
        <v>0</v>
      </c>
      <c r="AF198" s="146">
        <f t="shared" si="248"/>
        <v>0</v>
      </c>
      <c r="AG198" s="147">
        <f t="shared" si="249"/>
        <v>3</v>
      </c>
      <c r="AH198" s="147">
        <f t="shared" si="249"/>
        <v>0</v>
      </c>
      <c r="AI198" s="148">
        <f t="shared" si="250"/>
        <v>2</v>
      </c>
      <c r="AJ198" s="148">
        <f t="shared" si="251"/>
        <v>1</v>
      </c>
      <c r="AK198" s="149">
        <f t="shared" si="252"/>
        <v>9</v>
      </c>
      <c r="AL198" s="149">
        <f t="shared" si="253"/>
        <v>8</v>
      </c>
      <c r="AM198" s="149">
        <f t="shared" si="254"/>
        <v>6</v>
      </c>
      <c r="AN198" s="149" t="str">
        <f t="shared" si="255"/>
        <v/>
      </c>
      <c r="AO198" s="149" t="str">
        <f t="shared" si="256"/>
        <v/>
      </c>
      <c r="AP198" s="149" t="str">
        <f t="shared" si="257"/>
        <v/>
      </c>
      <c r="AQ198" s="149" t="str">
        <f t="shared" si="258"/>
        <v/>
      </c>
      <c r="AR198" s="150" t="str">
        <f t="shared" si="259"/>
        <v>3 - 0</v>
      </c>
      <c r="AS198" s="151" t="str">
        <f t="shared" si="260"/>
        <v>9,8,6</v>
      </c>
      <c r="AT198" s="152">
        <f t="shared" si="261"/>
        <v>1</v>
      </c>
      <c r="AU198" s="152">
        <f t="shared" si="262"/>
        <v>2</v>
      </c>
      <c r="AV198" s="149">
        <f t="shared" si="263"/>
        <v>-9</v>
      </c>
      <c r="AW198" s="149">
        <f t="shared" si="264"/>
        <v>-8</v>
      </c>
      <c r="AX198" s="149">
        <f t="shared" si="265"/>
        <v>-6</v>
      </c>
      <c r="AY198" s="149" t="str">
        <f t="shared" si="266"/>
        <v/>
      </c>
      <c r="AZ198" s="149" t="str">
        <f t="shared" si="267"/>
        <v/>
      </c>
      <c r="BA198" s="149" t="str">
        <f t="shared" si="268"/>
        <v/>
      </c>
      <c r="BB198" s="149" t="str">
        <f t="shared" si="269"/>
        <v/>
      </c>
      <c r="BC198" s="150" t="str">
        <f t="shared" si="270"/>
        <v>0 - 3</v>
      </c>
      <c r="BD198" s="151" t="str">
        <f t="shared" si="271"/>
        <v>-9,-8,-6</v>
      </c>
      <c r="BG198" s="154" t="e">
        <f>SUMIF(A182:A189,C198,B182:B189)</f>
        <v>#REF!</v>
      </c>
      <c r="BH198" s="155" t="e">
        <f>SUMIF(A182:A189,D198,B182:B189)</f>
        <v>#REF!</v>
      </c>
      <c r="BI198" s="132" t="e">
        <f>1+#REF!</f>
        <v>#REF!</v>
      </c>
      <c r="BJ198" s="156" t="e">
        <f t="shared" si="272"/>
        <v>#REF!</v>
      </c>
      <c r="BK198" s="170">
        <v>5</v>
      </c>
      <c r="BL198" s="176" t="str">
        <f t="shared" si="234"/>
        <v>1 - 3</v>
      </c>
      <c r="BM198" s="159" t="s">
        <v>87</v>
      </c>
      <c r="BN198" s="160" t="s">
        <v>95</v>
      </c>
      <c r="BO198" s="161">
        <v>7</v>
      </c>
      <c r="BP198" s="320">
        <v>5</v>
      </c>
      <c r="BQ198" s="322" t="e">
        <f>B186</f>
        <v>#REF!</v>
      </c>
      <c r="BR198" s="370" t="s">
        <v>124</v>
      </c>
      <c r="BS198" s="371"/>
      <c r="BT198" s="372"/>
      <c r="BU198" s="197" t="e">
        <f>IF(BQ198=0,0,VLOOKUP(BQ198,[1]Список!$A:P,7,FALSE))</f>
        <v>#REF!</v>
      </c>
      <c r="BV198" s="327" t="e">
        <f>IF(BQ198=0,0,VLOOKUP(BQ198,[1]Список!$A:$P,6,FALSE))</f>
        <v>#REF!</v>
      </c>
      <c r="BW198" s="178"/>
      <c r="BX198" s="173">
        <f>IF(AG190&lt;AH190,AT190,IF(AH190&lt;AG190,AT190," "))</f>
        <v>1</v>
      </c>
      <c r="BY198" s="179"/>
      <c r="BZ198" s="191"/>
      <c r="CA198" s="173">
        <f>IF(AG186&lt;AH186,AT186,IF(AH186&lt;AG186,AT186," "))</f>
        <v>2</v>
      </c>
      <c r="CB198" s="192"/>
      <c r="CC198" s="179"/>
      <c r="CD198" s="173">
        <f>IF(AG183&lt;AH183,AT183,IF(AH183&lt;AG183,AT183," "))</f>
        <v>1</v>
      </c>
      <c r="CE198" s="179"/>
      <c r="CF198" s="191"/>
      <c r="CG198" s="173">
        <f>IF(AG195&lt;AH195,AT195,IF(AH195&lt;AG195,AT195," "))</f>
        <v>2</v>
      </c>
      <c r="CH198" s="192"/>
      <c r="CI198" s="329"/>
      <c r="CJ198" s="329"/>
      <c r="CK198" s="329"/>
      <c r="CL198" s="191"/>
      <c r="CM198" s="173">
        <f>IF(AG204&lt;AH204,AI204,IF(AH204&lt;AG204,AI204," "))</f>
        <v>2</v>
      </c>
      <c r="CN198" s="192"/>
      <c r="CO198" s="179"/>
      <c r="CP198" s="173">
        <f>IF(AG200&lt;AH200,AI200,IF(AH200&lt;AG200,AI200," "))</f>
        <v>2</v>
      </c>
      <c r="CQ198" s="179"/>
      <c r="CR198" s="191"/>
      <c r="CS198" s="173">
        <f>IF(AG209&lt;AH209,AI209,IF(AH209&lt;AG209,AI209," "))</f>
        <v>2</v>
      </c>
      <c r="CT198" s="192"/>
      <c r="CU198" s="194"/>
      <c r="CV198" s="330">
        <f>BE190</f>
        <v>12</v>
      </c>
      <c r="CW198" s="196"/>
      <c r="CX198" s="332">
        <f>IF(BF191="",BF190,BF191)</f>
        <v>2</v>
      </c>
    </row>
    <row r="199" spans="1:102" ht="11.1" customHeight="1" x14ac:dyDescent="0.2">
      <c r="A199" s="139">
        <v>18</v>
      </c>
      <c r="C199" s="141">
        <v>2</v>
      </c>
      <c r="D199" s="141">
        <v>4</v>
      </c>
      <c r="E199" s="142">
        <v>11</v>
      </c>
      <c r="F199" s="143">
        <v>7</v>
      </c>
      <c r="G199" s="144">
        <v>11</v>
      </c>
      <c r="H199" s="145">
        <v>6</v>
      </c>
      <c r="I199" s="142">
        <v>8</v>
      </c>
      <c r="J199" s="143">
        <v>11</v>
      </c>
      <c r="K199" s="144">
        <v>11</v>
      </c>
      <c r="L199" s="145">
        <v>4</v>
      </c>
      <c r="M199" s="142"/>
      <c r="N199" s="143"/>
      <c r="O199" s="144"/>
      <c r="P199" s="145"/>
      <c r="Q199" s="142"/>
      <c r="R199" s="143"/>
      <c r="S199" s="146">
        <f t="shared" si="235"/>
        <v>1</v>
      </c>
      <c r="T199" s="146">
        <f t="shared" si="236"/>
        <v>0</v>
      </c>
      <c r="U199" s="146">
        <f t="shared" si="237"/>
        <v>1</v>
      </c>
      <c r="V199" s="146">
        <f t="shared" si="238"/>
        <v>0</v>
      </c>
      <c r="W199" s="146">
        <f t="shared" si="239"/>
        <v>0</v>
      </c>
      <c r="X199" s="146">
        <f t="shared" si="240"/>
        <v>1</v>
      </c>
      <c r="Y199" s="146">
        <f t="shared" si="241"/>
        <v>1</v>
      </c>
      <c r="Z199" s="146">
        <f t="shared" si="242"/>
        <v>0</v>
      </c>
      <c r="AA199" s="146">
        <f t="shared" si="243"/>
        <v>0</v>
      </c>
      <c r="AB199" s="146">
        <f t="shared" si="244"/>
        <v>0</v>
      </c>
      <c r="AC199" s="146">
        <f t="shared" si="245"/>
        <v>0</v>
      </c>
      <c r="AD199" s="146">
        <f t="shared" si="246"/>
        <v>0</v>
      </c>
      <c r="AE199" s="146">
        <f t="shared" si="247"/>
        <v>0</v>
      </c>
      <c r="AF199" s="146">
        <f t="shared" si="248"/>
        <v>0</v>
      </c>
      <c r="AG199" s="147">
        <f t="shared" si="249"/>
        <v>3</v>
      </c>
      <c r="AH199" s="147">
        <f t="shared" si="249"/>
        <v>1</v>
      </c>
      <c r="AI199" s="148">
        <f t="shared" si="250"/>
        <v>2</v>
      </c>
      <c r="AJ199" s="148">
        <f t="shared" si="251"/>
        <v>1</v>
      </c>
      <c r="AK199" s="149">
        <f t="shared" si="252"/>
        <v>7</v>
      </c>
      <c r="AL199" s="149">
        <f t="shared" si="253"/>
        <v>6</v>
      </c>
      <c r="AM199" s="149">
        <f t="shared" si="254"/>
        <v>-8</v>
      </c>
      <c r="AN199" s="149">
        <f t="shared" si="255"/>
        <v>4</v>
      </c>
      <c r="AO199" s="149" t="str">
        <f t="shared" si="256"/>
        <v/>
      </c>
      <c r="AP199" s="149" t="str">
        <f t="shared" si="257"/>
        <v/>
      </c>
      <c r="AQ199" s="149" t="str">
        <f t="shared" si="258"/>
        <v/>
      </c>
      <c r="AR199" s="150" t="str">
        <f t="shared" si="259"/>
        <v>3 - 1</v>
      </c>
      <c r="AS199" s="151" t="str">
        <f t="shared" si="260"/>
        <v>7,6,-8,4</v>
      </c>
      <c r="AT199" s="152">
        <f t="shared" si="261"/>
        <v>1</v>
      </c>
      <c r="AU199" s="152">
        <f t="shared" si="262"/>
        <v>2</v>
      </c>
      <c r="AV199" s="149">
        <f t="shared" si="263"/>
        <v>-7</v>
      </c>
      <c r="AW199" s="149">
        <f t="shared" si="264"/>
        <v>-6</v>
      </c>
      <c r="AX199" s="149">
        <f t="shared" si="265"/>
        <v>8</v>
      </c>
      <c r="AY199" s="149">
        <f t="shared" si="266"/>
        <v>-4</v>
      </c>
      <c r="AZ199" s="149" t="str">
        <f t="shared" si="267"/>
        <v/>
      </c>
      <c r="BA199" s="149" t="str">
        <f t="shared" si="268"/>
        <v/>
      </c>
      <c r="BB199" s="149" t="str">
        <f t="shared" si="269"/>
        <v/>
      </c>
      <c r="BC199" s="150" t="str">
        <f t="shared" si="270"/>
        <v>1 - 3</v>
      </c>
      <c r="BD199" s="151" t="str">
        <f t="shared" si="271"/>
        <v>-7,-6,8,-4</v>
      </c>
      <c r="BG199" s="154" t="e">
        <f>SUMIF(A182:A189,C199,B182:B189)</f>
        <v>#REF!</v>
      </c>
      <c r="BH199" s="155" t="e">
        <f>SUMIF(A182:A189,D199,B182:B189)</f>
        <v>#REF!</v>
      </c>
      <c r="BI199" s="132" t="e">
        <f>1+#REF!</f>
        <v>#REF!</v>
      </c>
      <c r="BJ199" s="156" t="e">
        <f t="shared" si="272"/>
        <v>#REF!</v>
      </c>
      <c r="BK199" s="170">
        <v>5</v>
      </c>
      <c r="BL199" s="176" t="str">
        <f t="shared" si="234"/>
        <v>2 - 4</v>
      </c>
      <c r="BM199" s="159" t="s">
        <v>87</v>
      </c>
      <c r="BN199" s="160" t="s">
        <v>95</v>
      </c>
      <c r="BO199" s="161">
        <v>6</v>
      </c>
      <c r="BP199" s="321"/>
      <c r="BQ199" s="323"/>
      <c r="BR199" s="357" t="s">
        <v>175</v>
      </c>
      <c r="BS199" s="358"/>
      <c r="BT199" s="359"/>
      <c r="BU199" s="197" t="e">
        <f>IF(BQ198=0,0,VLOOKUP(BQ198,[1]Список!$A:P,8,FALSE))</f>
        <v>#REF!</v>
      </c>
      <c r="BV199" s="327"/>
      <c r="BW199" s="388" t="str">
        <f>IF(AI190&gt;AJ190,BC190,IF(AJ190&gt;AI190,BD190," "))</f>
        <v>0 - 3</v>
      </c>
      <c r="BX199" s="363"/>
      <c r="BY199" s="363"/>
      <c r="BZ199" s="364" t="str">
        <f>IF(AI186&gt;AJ186,BC186,IF(AJ186&gt;AI186,BD186," "))</f>
        <v>8,-5,6,10</v>
      </c>
      <c r="CA199" s="363"/>
      <c r="CB199" s="365"/>
      <c r="CC199" s="363" t="str">
        <f>IF(AI183&gt;AJ183,BC183,IF(AJ183&gt;AI183,BD183," "))</f>
        <v>2 - 3</v>
      </c>
      <c r="CD199" s="363"/>
      <c r="CE199" s="363"/>
      <c r="CF199" s="364" t="str">
        <f>IF(AI195&gt;AJ195,BC195,IF(AJ195&gt;AI195,BD195," "))</f>
        <v>9,6,7</v>
      </c>
      <c r="CG199" s="363"/>
      <c r="CH199" s="365"/>
      <c r="CI199" s="329"/>
      <c r="CJ199" s="329"/>
      <c r="CK199" s="329"/>
      <c r="CL199" s="364" t="str">
        <f>IF(AI204&lt;AJ204,AR204,IF(AJ204&lt;AI204,AS204," "))</f>
        <v>-4,9,-9,9,7</v>
      </c>
      <c r="CM199" s="363"/>
      <c r="CN199" s="365"/>
      <c r="CO199" s="363" t="str">
        <f>IF(AI200&lt;AJ200,AR200,IF(AJ200&lt;AI200,AS200," "))</f>
        <v>5,8,4</v>
      </c>
      <c r="CP199" s="363"/>
      <c r="CQ199" s="363"/>
      <c r="CR199" s="364" t="str">
        <f>IF(AI209&lt;AJ209,AR209,IF(AJ209&lt;AI209,AS209," "))</f>
        <v>7,6,-7,-9,4</v>
      </c>
      <c r="CS199" s="363"/>
      <c r="CT199" s="365"/>
      <c r="CU199" s="194"/>
      <c r="CV199" s="330"/>
      <c r="CW199" s="196"/>
      <c r="CX199" s="332"/>
    </row>
    <row r="200" spans="1:102" ht="11.1" customHeight="1" x14ac:dyDescent="0.2">
      <c r="A200" s="139">
        <v>19</v>
      </c>
      <c r="C200" s="141">
        <v>5</v>
      </c>
      <c r="D200" s="141">
        <v>7</v>
      </c>
      <c r="E200" s="142">
        <v>11</v>
      </c>
      <c r="F200" s="143">
        <v>5</v>
      </c>
      <c r="G200" s="144">
        <v>11</v>
      </c>
      <c r="H200" s="145">
        <v>8</v>
      </c>
      <c r="I200" s="142">
        <v>11</v>
      </c>
      <c r="J200" s="143">
        <v>4</v>
      </c>
      <c r="K200" s="144"/>
      <c r="L200" s="145"/>
      <c r="M200" s="142"/>
      <c r="N200" s="143"/>
      <c r="O200" s="144"/>
      <c r="P200" s="145"/>
      <c r="Q200" s="142"/>
      <c r="R200" s="143"/>
      <c r="S200" s="146">
        <f t="shared" si="235"/>
        <v>1</v>
      </c>
      <c r="T200" s="146">
        <f t="shared" si="236"/>
        <v>0</v>
      </c>
      <c r="U200" s="146">
        <f t="shared" si="237"/>
        <v>1</v>
      </c>
      <c r="V200" s="146">
        <f t="shared" si="238"/>
        <v>0</v>
      </c>
      <c r="W200" s="146">
        <f t="shared" si="239"/>
        <v>1</v>
      </c>
      <c r="X200" s="146">
        <f t="shared" si="240"/>
        <v>0</v>
      </c>
      <c r="Y200" s="146">
        <f t="shared" si="241"/>
        <v>0</v>
      </c>
      <c r="Z200" s="146">
        <f t="shared" si="242"/>
        <v>0</v>
      </c>
      <c r="AA200" s="146">
        <f t="shared" si="243"/>
        <v>0</v>
      </c>
      <c r="AB200" s="146">
        <f t="shared" si="244"/>
        <v>0</v>
      </c>
      <c r="AC200" s="146">
        <f t="shared" si="245"/>
        <v>0</v>
      </c>
      <c r="AD200" s="146">
        <f t="shared" si="246"/>
        <v>0</v>
      </c>
      <c r="AE200" s="146">
        <f t="shared" si="247"/>
        <v>0</v>
      </c>
      <c r="AF200" s="146">
        <f t="shared" si="248"/>
        <v>0</v>
      </c>
      <c r="AG200" s="147">
        <f t="shared" si="249"/>
        <v>3</v>
      </c>
      <c r="AH200" s="147">
        <f t="shared" si="249"/>
        <v>0</v>
      </c>
      <c r="AI200" s="148">
        <f t="shared" si="250"/>
        <v>2</v>
      </c>
      <c r="AJ200" s="148">
        <f t="shared" si="251"/>
        <v>1</v>
      </c>
      <c r="AK200" s="149">
        <f t="shared" si="252"/>
        <v>5</v>
      </c>
      <c r="AL200" s="149">
        <f t="shared" si="253"/>
        <v>8</v>
      </c>
      <c r="AM200" s="149">
        <f t="shared" si="254"/>
        <v>4</v>
      </c>
      <c r="AN200" s="149" t="str">
        <f t="shared" si="255"/>
        <v/>
      </c>
      <c r="AO200" s="149" t="str">
        <f t="shared" si="256"/>
        <v/>
      </c>
      <c r="AP200" s="149" t="str">
        <f t="shared" si="257"/>
        <v/>
      </c>
      <c r="AQ200" s="149" t="str">
        <f t="shared" si="258"/>
        <v/>
      </c>
      <c r="AR200" s="150" t="str">
        <f t="shared" si="259"/>
        <v>3 - 0</v>
      </c>
      <c r="AS200" s="151" t="str">
        <f t="shared" si="260"/>
        <v>5,8,4</v>
      </c>
      <c r="AT200" s="152">
        <f t="shared" si="261"/>
        <v>1</v>
      </c>
      <c r="AU200" s="152">
        <f t="shared" si="262"/>
        <v>2</v>
      </c>
      <c r="AV200" s="149">
        <f t="shared" si="263"/>
        <v>-5</v>
      </c>
      <c r="AW200" s="149">
        <f t="shared" si="264"/>
        <v>-8</v>
      </c>
      <c r="AX200" s="149">
        <f t="shared" si="265"/>
        <v>-4</v>
      </c>
      <c r="AY200" s="149" t="str">
        <f t="shared" si="266"/>
        <v/>
      </c>
      <c r="AZ200" s="149" t="str">
        <f t="shared" si="267"/>
        <v/>
      </c>
      <c r="BA200" s="149" t="str">
        <f t="shared" si="268"/>
        <v/>
      </c>
      <c r="BB200" s="149" t="str">
        <f t="shared" si="269"/>
        <v/>
      </c>
      <c r="BC200" s="150" t="str">
        <f t="shared" si="270"/>
        <v>0 - 3</v>
      </c>
      <c r="BD200" s="151" t="str">
        <f t="shared" si="271"/>
        <v>-5,-8,-4</v>
      </c>
      <c r="BG200" s="154" t="e">
        <f>SUMIF(A182:A189,C200,B182:B189)</f>
        <v>#REF!</v>
      </c>
      <c r="BH200" s="155" t="e">
        <f>SUMIF(A182:A189,D200,B182:B189)</f>
        <v>#REF!</v>
      </c>
      <c r="BI200" s="132" t="e">
        <f>1+#REF!</f>
        <v>#REF!</v>
      </c>
      <c r="BJ200" s="156" t="e">
        <f t="shared" si="272"/>
        <v>#REF!</v>
      </c>
      <c r="BK200" s="170">
        <v>5</v>
      </c>
      <c r="BL200" s="176" t="str">
        <f t="shared" si="234"/>
        <v>5 - 7</v>
      </c>
      <c r="BM200" s="159" t="s">
        <v>87</v>
      </c>
      <c r="BN200" s="160" t="s">
        <v>95</v>
      </c>
      <c r="BO200" s="161">
        <v>5</v>
      </c>
      <c r="BP200" s="384">
        <v>6</v>
      </c>
      <c r="BQ200" s="386" t="e">
        <f>B187</f>
        <v>#REF!</v>
      </c>
      <c r="BR200" s="324" t="s">
        <v>123</v>
      </c>
      <c r="BS200" s="325"/>
      <c r="BT200" s="326"/>
      <c r="BU200" s="201" t="e">
        <f>IF(BQ200=0,0,VLOOKUP(BQ200,[1]Список!$A:P,7,FALSE))</f>
        <v>#REF!</v>
      </c>
      <c r="BV200" s="373" t="e">
        <f>IF(BQ200=0,0,VLOOKUP(BQ200,[1]Список!$A:$P,6,FALSE))</f>
        <v>#REF!</v>
      </c>
      <c r="BW200" s="208"/>
      <c r="BX200" s="203">
        <f>IF(AG187&lt;AH187,AT187,IF(AH187&lt;AG187,AT187," "))</f>
        <v>1</v>
      </c>
      <c r="BY200" s="204"/>
      <c r="BZ200" s="205"/>
      <c r="CA200" s="203">
        <f>IF(AG182&lt;AH182,AT182,IF(AH182&lt;AG182,AT182," "))</f>
        <v>1</v>
      </c>
      <c r="CB200" s="206"/>
      <c r="CC200" s="204"/>
      <c r="CD200" s="203">
        <f>IF(AG197&lt;AH197,AT197,IF(AH197&lt;AG197,AT197," "))</f>
        <v>2</v>
      </c>
      <c r="CE200" s="204"/>
      <c r="CF200" s="205"/>
      <c r="CG200" s="203">
        <f>IF(AG192&lt;AH192,AT192,IF(AH192&lt;AG192,AT192," "))</f>
        <v>1</v>
      </c>
      <c r="CH200" s="206"/>
      <c r="CI200" s="204"/>
      <c r="CJ200" s="203">
        <f>IF(AG204&lt;AH204,AT204,IF(AH204&lt;AG204,AT204," "))</f>
        <v>1</v>
      </c>
      <c r="CK200" s="204"/>
      <c r="CL200" s="375"/>
      <c r="CM200" s="376"/>
      <c r="CN200" s="377"/>
      <c r="CO200" s="204"/>
      <c r="CP200" s="203">
        <f>IF(AG208&lt;AH208,AI208,IF(AH208&lt;AG208,AI208," "))</f>
        <v>2</v>
      </c>
      <c r="CQ200" s="204"/>
      <c r="CR200" s="205"/>
      <c r="CS200" s="203">
        <f>IF(AG201&lt;AH201,AI201,IF(AH201&lt;AG201,AI201," "))</f>
        <v>2</v>
      </c>
      <c r="CT200" s="206"/>
      <c r="CU200" s="209"/>
      <c r="CV200" s="351">
        <f>BE192</f>
        <v>10</v>
      </c>
      <c r="CW200" s="236"/>
      <c r="CX200" s="355">
        <f>IF(BF193="",BF192,BF193)</f>
        <v>5</v>
      </c>
    </row>
    <row r="201" spans="1:102" ht="11.1" customHeight="1" x14ac:dyDescent="0.2">
      <c r="A201" s="139">
        <v>20</v>
      </c>
      <c r="C201" s="141">
        <v>6</v>
      </c>
      <c r="D201" s="141">
        <v>8</v>
      </c>
      <c r="E201" s="142">
        <v>11</v>
      </c>
      <c r="F201" s="143">
        <v>5</v>
      </c>
      <c r="G201" s="144">
        <v>11</v>
      </c>
      <c r="H201" s="145">
        <v>6</v>
      </c>
      <c r="I201" s="142">
        <v>11</v>
      </c>
      <c r="J201" s="143">
        <v>5</v>
      </c>
      <c r="K201" s="144"/>
      <c r="L201" s="145"/>
      <c r="M201" s="142"/>
      <c r="N201" s="143"/>
      <c r="O201" s="144"/>
      <c r="P201" s="145"/>
      <c r="Q201" s="142"/>
      <c r="R201" s="143"/>
      <c r="S201" s="146">
        <f t="shared" si="235"/>
        <v>1</v>
      </c>
      <c r="T201" s="146">
        <f t="shared" si="236"/>
        <v>0</v>
      </c>
      <c r="U201" s="146">
        <f t="shared" si="237"/>
        <v>1</v>
      </c>
      <c r="V201" s="146">
        <f t="shared" si="238"/>
        <v>0</v>
      </c>
      <c r="W201" s="146">
        <f t="shared" si="239"/>
        <v>1</v>
      </c>
      <c r="X201" s="146">
        <f t="shared" si="240"/>
        <v>0</v>
      </c>
      <c r="Y201" s="146">
        <f t="shared" si="241"/>
        <v>0</v>
      </c>
      <c r="Z201" s="146">
        <f t="shared" si="242"/>
        <v>0</v>
      </c>
      <c r="AA201" s="146">
        <f t="shared" si="243"/>
        <v>0</v>
      </c>
      <c r="AB201" s="146">
        <f t="shared" si="244"/>
        <v>0</v>
      </c>
      <c r="AC201" s="146">
        <f t="shared" si="245"/>
        <v>0</v>
      </c>
      <c r="AD201" s="146">
        <f t="shared" si="246"/>
        <v>0</v>
      </c>
      <c r="AE201" s="146">
        <f t="shared" si="247"/>
        <v>0</v>
      </c>
      <c r="AF201" s="146">
        <f t="shared" si="248"/>
        <v>0</v>
      </c>
      <c r="AG201" s="147">
        <f t="shared" si="249"/>
        <v>3</v>
      </c>
      <c r="AH201" s="147">
        <f t="shared" si="249"/>
        <v>0</v>
      </c>
      <c r="AI201" s="148">
        <f t="shared" si="250"/>
        <v>2</v>
      </c>
      <c r="AJ201" s="148">
        <f t="shared" si="251"/>
        <v>1</v>
      </c>
      <c r="AK201" s="149">
        <f t="shared" si="252"/>
        <v>5</v>
      </c>
      <c r="AL201" s="149">
        <f t="shared" si="253"/>
        <v>6</v>
      </c>
      <c r="AM201" s="149">
        <f t="shared" si="254"/>
        <v>5</v>
      </c>
      <c r="AN201" s="149" t="str">
        <f t="shared" si="255"/>
        <v/>
      </c>
      <c r="AO201" s="149" t="str">
        <f t="shared" si="256"/>
        <v/>
      </c>
      <c r="AP201" s="149" t="str">
        <f t="shared" si="257"/>
        <v/>
      </c>
      <c r="AQ201" s="149" t="str">
        <f t="shared" si="258"/>
        <v/>
      </c>
      <c r="AR201" s="150" t="str">
        <f t="shared" si="259"/>
        <v>3 - 0</v>
      </c>
      <c r="AS201" s="151" t="str">
        <f t="shared" si="260"/>
        <v>5,6,5</v>
      </c>
      <c r="AT201" s="152">
        <f t="shared" si="261"/>
        <v>1</v>
      </c>
      <c r="AU201" s="152">
        <f t="shared" si="262"/>
        <v>2</v>
      </c>
      <c r="AV201" s="149">
        <f t="shared" si="263"/>
        <v>-5</v>
      </c>
      <c r="AW201" s="149">
        <f t="shared" si="264"/>
        <v>-6</v>
      </c>
      <c r="AX201" s="149">
        <f t="shared" si="265"/>
        <v>-5</v>
      </c>
      <c r="AY201" s="149" t="str">
        <f t="shared" si="266"/>
        <v/>
      </c>
      <c r="AZ201" s="149" t="str">
        <f t="shared" si="267"/>
        <v/>
      </c>
      <c r="BA201" s="149" t="str">
        <f t="shared" si="268"/>
        <v/>
      </c>
      <c r="BB201" s="149" t="str">
        <f t="shared" si="269"/>
        <v/>
      </c>
      <c r="BC201" s="150" t="str">
        <f t="shared" si="270"/>
        <v>0 - 3</v>
      </c>
      <c r="BD201" s="151" t="str">
        <f t="shared" si="271"/>
        <v>-5,-6,-5</v>
      </c>
      <c r="BG201" s="154" t="e">
        <f>SUMIF(A182:A189,C201,B182:B189)</f>
        <v>#REF!</v>
      </c>
      <c r="BH201" s="155" t="e">
        <f>SUMIF(A182:A189,D201,B182:B189)</f>
        <v>#REF!</v>
      </c>
      <c r="BI201" s="132" t="e">
        <f>1+#REF!</f>
        <v>#REF!</v>
      </c>
      <c r="BJ201" s="156" t="e">
        <f t="shared" si="272"/>
        <v>#REF!</v>
      </c>
      <c r="BK201" s="170">
        <v>5</v>
      </c>
      <c r="BL201" s="176" t="str">
        <f t="shared" si="234"/>
        <v>6 - 8</v>
      </c>
      <c r="BM201" s="159" t="s">
        <v>87</v>
      </c>
      <c r="BN201" s="160" t="s">
        <v>95</v>
      </c>
      <c r="BO201" s="161">
        <v>8</v>
      </c>
      <c r="BP201" s="385"/>
      <c r="BQ201" s="387"/>
      <c r="BR201" s="324" t="s">
        <v>176</v>
      </c>
      <c r="BS201" s="325"/>
      <c r="BT201" s="326"/>
      <c r="BU201" s="180" t="e">
        <f>IF(BQ200=0,0,VLOOKUP(BQ200,[1]Список!$A:P,8,FALSE))</f>
        <v>#REF!</v>
      </c>
      <c r="BV201" s="374"/>
      <c r="BW201" s="383" t="str">
        <f>IF(AI187&gt;AJ187,BC187,IF(AJ187&gt;AI187,BD187," "))</f>
        <v>2 - 3</v>
      </c>
      <c r="BX201" s="360"/>
      <c r="BY201" s="360"/>
      <c r="BZ201" s="361" t="str">
        <f>IF(AI182&gt;AJ182,BC182,IF(AJ182&gt;AI182,BD182," "))</f>
        <v>1 - 3</v>
      </c>
      <c r="CA201" s="360"/>
      <c r="CB201" s="362"/>
      <c r="CC201" s="360" t="str">
        <f>IF(AI197&gt;AJ197,BC197,IF(AJ197&gt;AI197,BD197," "))</f>
        <v>-6,-7,4,6,10</v>
      </c>
      <c r="CD201" s="360"/>
      <c r="CE201" s="360"/>
      <c r="CF201" s="361" t="str">
        <f>IF(AI192&gt;AJ192,BC192,IF(AJ192&gt;AI192,BD192," "))</f>
        <v>0 - 4</v>
      </c>
      <c r="CG201" s="360"/>
      <c r="CH201" s="362"/>
      <c r="CI201" s="360" t="str">
        <f>IF(AI204&gt;AJ204,BC204,IF(AJ204&gt;AI204,BD204," "))</f>
        <v>2 - 3</v>
      </c>
      <c r="CJ201" s="360"/>
      <c r="CK201" s="360"/>
      <c r="CL201" s="378"/>
      <c r="CM201" s="379"/>
      <c r="CN201" s="380"/>
      <c r="CO201" s="360" t="str">
        <f>IF(AI208&lt;AJ208,AR208,IF(AJ208&lt;AI208,AS208," "))</f>
        <v>3,8,3</v>
      </c>
      <c r="CP201" s="360"/>
      <c r="CQ201" s="360"/>
      <c r="CR201" s="361" t="str">
        <f>IF(AI201&lt;AJ201,AR201,IF(AJ201&lt;AI201,AS201," "))</f>
        <v>5,6,5</v>
      </c>
      <c r="CS201" s="360"/>
      <c r="CT201" s="362"/>
      <c r="CU201" s="195"/>
      <c r="CV201" s="352"/>
      <c r="CW201" s="237"/>
      <c r="CX201" s="356"/>
    </row>
    <row r="202" spans="1:102" ht="11.1" customHeight="1" x14ac:dyDescent="0.2">
      <c r="A202" s="139">
        <v>21</v>
      </c>
      <c r="C202" s="141">
        <v>1</v>
      </c>
      <c r="D202" s="141">
        <v>2</v>
      </c>
      <c r="E202" s="142">
        <v>7</v>
      </c>
      <c r="F202" s="143">
        <v>11</v>
      </c>
      <c r="G202" s="144">
        <v>13</v>
      </c>
      <c r="H202" s="145">
        <v>15</v>
      </c>
      <c r="I202" s="142">
        <v>12</v>
      </c>
      <c r="J202" s="143">
        <v>10</v>
      </c>
      <c r="K202" s="144">
        <v>11</v>
      </c>
      <c r="L202" s="145">
        <v>9</v>
      </c>
      <c r="M202" s="142">
        <v>11</v>
      </c>
      <c r="N202" s="143">
        <v>7</v>
      </c>
      <c r="O202" s="144"/>
      <c r="P202" s="145"/>
      <c r="Q202" s="142"/>
      <c r="R202" s="143"/>
      <c r="S202" s="146">
        <f t="shared" si="235"/>
        <v>0</v>
      </c>
      <c r="T202" s="146">
        <f t="shared" si="236"/>
        <v>1</v>
      </c>
      <c r="U202" s="146">
        <f t="shared" si="237"/>
        <v>0</v>
      </c>
      <c r="V202" s="146">
        <f t="shared" si="238"/>
        <v>1</v>
      </c>
      <c r="W202" s="146">
        <f t="shared" si="239"/>
        <v>1</v>
      </c>
      <c r="X202" s="146">
        <f t="shared" si="240"/>
        <v>0</v>
      </c>
      <c r="Y202" s="146">
        <f t="shared" si="241"/>
        <v>1</v>
      </c>
      <c r="Z202" s="146">
        <f t="shared" si="242"/>
        <v>0</v>
      </c>
      <c r="AA202" s="146">
        <f t="shared" si="243"/>
        <v>1</v>
      </c>
      <c r="AB202" s="146">
        <f t="shared" si="244"/>
        <v>0</v>
      </c>
      <c r="AC202" s="146">
        <f t="shared" si="245"/>
        <v>0</v>
      </c>
      <c r="AD202" s="146">
        <f t="shared" si="246"/>
        <v>0</v>
      </c>
      <c r="AE202" s="146">
        <f t="shared" si="247"/>
        <v>0</v>
      </c>
      <c r="AF202" s="146">
        <f t="shared" si="248"/>
        <v>0</v>
      </c>
      <c r="AG202" s="147">
        <f t="shared" si="249"/>
        <v>3</v>
      </c>
      <c r="AH202" s="147">
        <f t="shared" si="249"/>
        <v>2</v>
      </c>
      <c r="AI202" s="148">
        <f t="shared" si="250"/>
        <v>2</v>
      </c>
      <c r="AJ202" s="148">
        <f t="shared" si="251"/>
        <v>1</v>
      </c>
      <c r="AK202" s="149">
        <f t="shared" si="252"/>
        <v>-7</v>
      </c>
      <c r="AL202" s="149">
        <f t="shared" si="253"/>
        <v>-13</v>
      </c>
      <c r="AM202" s="149">
        <f t="shared" si="254"/>
        <v>10</v>
      </c>
      <c r="AN202" s="149">
        <f t="shared" si="255"/>
        <v>9</v>
      </c>
      <c r="AO202" s="149">
        <f t="shared" si="256"/>
        <v>7</v>
      </c>
      <c r="AP202" s="149" t="str">
        <f t="shared" si="257"/>
        <v/>
      </c>
      <c r="AQ202" s="149" t="str">
        <f t="shared" si="258"/>
        <v/>
      </c>
      <c r="AR202" s="150" t="str">
        <f t="shared" si="259"/>
        <v>3 - 2</v>
      </c>
      <c r="AS202" s="151" t="str">
        <f t="shared" si="260"/>
        <v>-7,-13,10,9,7</v>
      </c>
      <c r="AT202" s="152">
        <f t="shared" si="261"/>
        <v>1</v>
      </c>
      <c r="AU202" s="152">
        <f t="shared" si="262"/>
        <v>2</v>
      </c>
      <c r="AV202" s="149">
        <f t="shared" si="263"/>
        <v>7</v>
      </c>
      <c r="AW202" s="149">
        <f t="shared" si="264"/>
        <v>13</v>
      </c>
      <c r="AX202" s="149">
        <f t="shared" si="265"/>
        <v>-10</v>
      </c>
      <c r="AY202" s="149">
        <f t="shared" si="266"/>
        <v>-9</v>
      </c>
      <c r="AZ202" s="149">
        <f t="shared" si="267"/>
        <v>-7</v>
      </c>
      <c r="BA202" s="149" t="str">
        <f t="shared" si="268"/>
        <v/>
      </c>
      <c r="BB202" s="149" t="str">
        <f t="shared" si="269"/>
        <v/>
      </c>
      <c r="BC202" s="150" t="str">
        <f t="shared" si="270"/>
        <v>2 - 3</v>
      </c>
      <c r="BD202" s="151" t="str">
        <f t="shared" si="271"/>
        <v>7,13,-10,-9,-7</v>
      </c>
      <c r="BG202" s="154" t="e">
        <f>SUMIF(A182:A189,C202,B182:B189)</f>
        <v>#REF!</v>
      </c>
      <c r="BH202" s="155" t="e">
        <f>SUMIF(A182:A189,D202,B182:B189)</f>
        <v>#REF!</v>
      </c>
      <c r="BI202" s="132" t="e">
        <f>1+#REF!</f>
        <v>#REF!</v>
      </c>
      <c r="BJ202" s="156" t="e">
        <f t="shared" si="272"/>
        <v>#REF!</v>
      </c>
      <c r="BK202" s="170">
        <v>6</v>
      </c>
      <c r="BL202" s="175" t="str">
        <f t="shared" si="234"/>
        <v>1 - 2</v>
      </c>
      <c r="BM202" s="177" t="s">
        <v>90</v>
      </c>
      <c r="BN202" s="166" t="s">
        <v>96</v>
      </c>
      <c r="BO202" s="167">
        <v>2</v>
      </c>
      <c r="BP202" s="320">
        <v>7</v>
      </c>
      <c r="BQ202" s="322" t="e">
        <f>B188</f>
        <v>#REF!</v>
      </c>
      <c r="BR202" s="370" t="s">
        <v>127</v>
      </c>
      <c r="BS202" s="371"/>
      <c r="BT202" s="372"/>
      <c r="BU202" s="197" t="e">
        <f>IF(BQ202=0,0,VLOOKUP(BQ202,[1]Список!$A:P,7,FALSE))</f>
        <v>#REF!</v>
      </c>
      <c r="BV202" s="327" t="e">
        <f>IF(BQ202=0,0,VLOOKUP(BQ202,[1]Список!$A:$P,6,FALSE))</f>
        <v>#REF!</v>
      </c>
      <c r="BW202" s="178"/>
      <c r="BX202" s="173">
        <f>IF(AG184&lt;AH184,AT184,IF(AH184&lt;AG184,AT184," "))</f>
        <v>1</v>
      </c>
      <c r="BY202" s="179"/>
      <c r="BZ202" s="191"/>
      <c r="CA202" s="173">
        <f>IF(AG196&lt;AH196,AT196,IF(AH196&lt;AG196,AT196," "))</f>
        <v>1</v>
      </c>
      <c r="CB202" s="192"/>
      <c r="CC202" s="179"/>
      <c r="CD202" s="173">
        <f>IF(AG193&lt;AH193,AT193,IF(AH193&lt;AG193,AT193," "))</f>
        <v>1</v>
      </c>
      <c r="CE202" s="179"/>
      <c r="CF202" s="191"/>
      <c r="CG202" s="173">
        <f>IF(AG189&lt;AH189,AT189,IF(AH189&lt;AG189,AT189," "))</f>
        <v>1</v>
      </c>
      <c r="CH202" s="192"/>
      <c r="CI202" s="179"/>
      <c r="CJ202" s="173">
        <f>IF(AG200&lt;AH200,AT200,IF(AH200&lt;AG200,AT200," "))</f>
        <v>1</v>
      </c>
      <c r="CK202" s="179"/>
      <c r="CL202" s="191"/>
      <c r="CM202" s="173">
        <f>IF(AG208&lt;AH208,AT208,IF(AH208&lt;AG208,AT208," "))</f>
        <v>1</v>
      </c>
      <c r="CN202" s="192"/>
      <c r="CO202" s="329"/>
      <c r="CP202" s="329"/>
      <c r="CQ202" s="329"/>
      <c r="CR202" s="191"/>
      <c r="CS202" s="173">
        <f>IF(AG205&lt;AH205,AI205,IF(AH205&lt;AG205,AI205," "))</f>
        <v>2</v>
      </c>
      <c r="CT202" s="192"/>
      <c r="CU202" s="194"/>
      <c r="CV202" s="330">
        <f>BE194</f>
        <v>8</v>
      </c>
      <c r="CW202" s="196"/>
      <c r="CX202" s="332">
        <f>IF(BF195="",BF194,BF195)</f>
        <v>8</v>
      </c>
    </row>
    <row r="203" spans="1:102" ht="11.1" customHeight="1" x14ac:dyDescent="0.2">
      <c r="A203" s="139">
        <v>22</v>
      </c>
      <c r="C203" s="141">
        <v>3</v>
      </c>
      <c r="D203" s="141">
        <v>4</v>
      </c>
      <c r="E203" s="142">
        <v>12</v>
      </c>
      <c r="F203" s="143">
        <v>10</v>
      </c>
      <c r="G203" s="144">
        <v>11</v>
      </c>
      <c r="H203" s="145">
        <v>9</v>
      </c>
      <c r="I203" s="142">
        <v>11</v>
      </c>
      <c r="J203" s="143">
        <v>8</v>
      </c>
      <c r="K203" s="144"/>
      <c r="L203" s="145"/>
      <c r="M203" s="142"/>
      <c r="N203" s="143"/>
      <c r="O203" s="144"/>
      <c r="P203" s="145"/>
      <c r="Q203" s="142"/>
      <c r="R203" s="143"/>
      <c r="S203" s="146">
        <f t="shared" si="235"/>
        <v>1</v>
      </c>
      <c r="T203" s="146">
        <f t="shared" si="236"/>
        <v>0</v>
      </c>
      <c r="U203" s="146">
        <f t="shared" si="237"/>
        <v>1</v>
      </c>
      <c r="V203" s="146">
        <f t="shared" si="238"/>
        <v>0</v>
      </c>
      <c r="W203" s="146">
        <f t="shared" si="239"/>
        <v>1</v>
      </c>
      <c r="X203" s="146">
        <f t="shared" si="240"/>
        <v>0</v>
      </c>
      <c r="Y203" s="146">
        <f t="shared" si="241"/>
        <v>0</v>
      </c>
      <c r="Z203" s="146">
        <f t="shared" si="242"/>
        <v>0</v>
      </c>
      <c r="AA203" s="146">
        <f t="shared" si="243"/>
        <v>0</v>
      </c>
      <c r="AB203" s="146">
        <f t="shared" si="244"/>
        <v>0</v>
      </c>
      <c r="AC203" s="146">
        <f t="shared" si="245"/>
        <v>0</v>
      </c>
      <c r="AD203" s="146">
        <f t="shared" si="246"/>
        <v>0</v>
      </c>
      <c r="AE203" s="146">
        <f t="shared" si="247"/>
        <v>0</v>
      </c>
      <c r="AF203" s="146">
        <f t="shared" si="248"/>
        <v>0</v>
      </c>
      <c r="AG203" s="147">
        <f t="shared" si="249"/>
        <v>3</v>
      </c>
      <c r="AH203" s="147">
        <f t="shared" si="249"/>
        <v>0</v>
      </c>
      <c r="AI203" s="148">
        <f t="shared" si="250"/>
        <v>2</v>
      </c>
      <c r="AJ203" s="148">
        <f t="shared" si="251"/>
        <v>1</v>
      </c>
      <c r="AK203" s="149">
        <f t="shared" si="252"/>
        <v>10</v>
      </c>
      <c r="AL203" s="149">
        <f t="shared" si="253"/>
        <v>9</v>
      </c>
      <c r="AM203" s="149">
        <f t="shared" si="254"/>
        <v>8</v>
      </c>
      <c r="AN203" s="149" t="str">
        <f t="shared" si="255"/>
        <v/>
      </c>
      <c r="AO203" s="149" t="str">
        <f t="shared" si="256"/>
        <v/>
      </c>
      <c r="AP203" s="149" t="str">
        <f t="shared" si="257"/>
        <v/>
      </c>
      <c r="AQ203" s="149" t="str">
        <f t="shared" si="258"/>
        <v/>
      </c>
      <c r="AR203" s="150" t="str">
        <f t="shared" si="259"/>
        <v>3 - 0</v>
      </c>
      <c r="AS203" s="151" t="str">
        <f t="shared" si="260"/>
        <v>10,9,8</v>
      </c>
      <c r="AT203" s="152">
        <f t="shared" si="261"/>
        <v>1</v>
      </c>
      <c r="AU203" s="152">
        <f t="shared" si="262"/>
        <v>2</v>
      </c>
      <c r="AV203" s="149">
        <f t="shared" si="263"/>
        <v>-10</v>
      </c>
      <c r="AW203" s="149">
        <f t="shared" si="264"/>
        <v>-9</v>
      </c>
      <c r="AX203" s="149">
        <f t="shared" si="265"/>
        <v>-8</v>
      </c>
      <c r="AY203" s="149" t="str">
        <f t="shared" si="266"/>
        <v/>
      </c>
      <c r="AZ203" s="149" t="str">
        <f t="shared" si="267"/>
        <v/>
      </c>
      <c r="BA203" s="149" t="str">
        <f t="shared" si="268"/>
        <v/>
      </c>
      <c r="BB203" s="149" t="str">
        <f t="shared" si="269"/>
        <v/>
      </c>
      <c r="BC203" s="150" t="str">
        <f t="shared" si="270"/>
        <v>0 - 3</v>
      </c>
      <c r="BD203" s="151" t="str">
        <f t="shared" si="271"/>
        <v>-10,-9,-8</v>
      </c>
      <c r="BG203" s="154" t="e">
        <f>SUMIF(A182:A189,C203,B182:B189)</f>
        <v>#REF!</v>
      </c>
      <c r="BH203" s="155" t="e">
        <f>SUMIF(A182:A189,D203,B182:B189)</f>
        <v>#REF!</v>
      </c>
      <c r="BI203" s="132" t="e">
        <f>1+#REF!</f>
        <v>#REF!</v>
      </c>
      <c r="BJ203" s="156" t="e">
        <f t="shared" si="272"/>
        <v>#REF!</v>
      </c>
      <c r="BK203" s="170">
        <v>6</v>
      </c>
      <c r="BL203" s="175" t="str">
        <f t="shared" si="234"/>
        <v>3 - 4</v>
      </c>
      <c r="BM203" s="177" t="s">
        <v>90</v>
      </c>
      <c r="BN203" s="166" t="s">
        <v>96</v>
      </c>
      <c r="BO203" s="167">
        <v>3</v>
      </c>
      <c r="BP203" s="321"/>
      <c r="BQ203" s="323"/>
      <c r="BR203" s="357" t="s">
        <v>172</v>
      </c>
      <c r="BS203" s="358"/>
      <c r="BT203" s="359"/>
      <c r="BU203" s="197" t="e">
        <f>IF(BQ202=0,0,VLOOKUP(BQ202,[1]Список!$A:P,8,FALSE))</f>
        <v>#REF!</v>
      </c>
      <c r="BV203" s="327"/>
      <c r="BW203" s="388" t="str">
        <f>IF(AI184&gt;AJ184,BC184,IF(AJ184&gt;AI184,BD184," "))</f>
        <v>0 - 3</v>
      </c>
      <c r="BX203" s="363"/>
      <c r="BY203" s="363"/>
      <c r="BZ203" s="364" t="str">
        <f>IF(AI196&gt;AJ196,BC196,IF(AJ196&gt;AI196,BD196," "))</f>
        <v>1 - 3</v>
      </c>
      <c r="CA203" s="363"/>
      <c r="CB203" s="365"/>
      <c r="CC203" s="363" t="str">
        <f>IF(AI193&gt;AJ193,BC193,IF(AJ193&gt;AI193,BD193," "))</f>
        <v>1 - 3</v>
      </c>
      <c r="CD203" s="363"/>
      <c r="CE203" s="363"/>
      <c r="CF203" s="364" t="str">
        <f>IF(AI189&gt;AJ189,BC189,IF(AJ189&gt;AI189,BD189," "))</f>
        <v>1 - 3</v>
      </c>
      <c r="CG203" s="363"/>
      <c r="CH203" s="365"/>
      <c r="CI203" s="363" t="str">
        <f>IF(AI200&gt;AJ200,BC200,IF(AJ200&gt;AI200,BD200," "))</f>
        <v>0 - 3</v>
      </c>
      <c r="CJ203" s="363"/>
      <c r="CK203" s="363"/>
      <c r="CL203" s="364" t="str">
        <f>IF(AI208&gt;AJ208,BC208,IF(AJ208&gt;AI208,BD208," "))</f>
        <v>0 - 3</v>
      </c>
      <c r="CM203" s="363"/>
      <c r="CN203" s="365"/>
      <c r="CO203" s="329"/>
      <c r="CP203" s="329"/>
      <c r="CQ203" s="329"/>
      <c r="CR203" s="364" t="str">
        <f>IF(AI205&lt;AJ205,AR205,IF(AJ205&lt;AI205,AS205," "))</f>
        <v>-4,7,8,5</v>
      </c>
      <c r="CS203" s="363"/>
      <c r="CT203" s="365"/>
      <c r="CU203" s="194"/>
      <c r="CV203" s="330"/>
      <c r="CW203" s="196"/>
      <c r="CX203" s="332"/>
    </row>
    <row r="204" spans="1:102" ht="11.1" customHeight="1" x14ac:dyDescent="0.2">
      <c r="A204" s="139">
        <v>23</v>
      </c>
      <c r="C204" s="141">
        <v>5</v>
      </c>
      <c r="D204" s="141">
        <v>6</v>
      </c>
      <c r="E204" s="142">
        <v>4</v>
      </c>
      <c r="F204" s="143">
        <v>11</v>
      </c>
      <c r="G204" s="144">
        <v>11</v>
      </c>
      <c r="H204" s="145">
        <v>9</v>
      </c>
      <c r="I204" s="142">
        <v>9</v>
      </c>
      <c r="J204" s="143">
        <v>11</v>
      </c>
      <c r="K204" s="144">
        <v>11</v>
      </c>
      <c r="L204" s="145">
        <v>9</v>
      </c>
      <c r="M204" s="142">
        <v>11</v>
      </c>
      <c r="N204" s="143">
        <v>7</v>
      </c>
      <c r="O204" s="144"/>
      <c r="P204" s="145"/>
      <c r="Q204" s="142"/>
      <c r="R204" s="143"/>
      <c r="S204" s="146">
        <f t="shared" si="235"/>
        <v>0</v>
      </c>
      <c r="T204" s="146">
        <f t="shared" si="236"/>
        <v>1</v>
      </c>
      <c r="U204" s="146">
        <f t="shared" si="237"/>
        <v>1</v>
      </c>
      <c r="V204" s="146">
        <f t="shared" si="238"/>
        <v>0</v>
      </c>
      <c r="W204" s="146">
        <f t="shared" si="239"/>
        <v>0</v>
      </c>
      <c r="X204" s="146">
        <f t="shared" si="240"/>
        <v>1</v>
      </c>
      <c r="Y204" s="146">
        <f t="shared" si="241"/>
        <v>1</v>
      </c>
      <c r="Z204" s="146">
        <f t="shared" si="242"/>
        <v>0</v>
      </c>
      <c r="AA204" s="146">
        <f t="shared" si="243"/>
        <v>1</v>
      </c>
      <c r="AB204" s="146">
        <f t="shared" si="244"/>
        <v>0</v>
      </c>
      <c r="AC204" s="146">
        <f t="shared" si="245"/>
        <v>0</v>
      </c>
      <c r="AD204" s="146">
        <f t="shared" si="246"/>
        <v>0</v>
      </c>
      <c r="AE204" s="146">
        <f t="shared" si="247"/>
        <v>0</v>
      </c>
      <c r="AF204" s="146">
        <f t="shared" si="248"/>
        <v>0</v>
      </c>
      <c r="AG204" s="147">
        <f t="shared" si="249"/>
        <v>3</v>
      </c>
      <c r="AH204" s="147">
        <f t="shared" si="249"/>
        <v>2</v>
      </c>
      <c r="AI204" s="148">
        <f t="shared" si="250"/>
        <v>2</v>
      </c>
      <c r="AJ204" s="148">
        <f t="shared" si="251"/>
        <v>1</v>
      </c>
      <c r="AK204" s="149">
        <f t="shared" si="252"/>
        <v>-4</v>
      </c>
      <c r="AL204" s="149">
        <f t="shared" si="253"/>
        <v>9</v>
      </c>
      <c r="AM204" s="149">
        <f t="shared" si="254"/>
        <v>-9</v>
      </c>
      <c r="AN204" s="149">
        <f t="shared" si="255"/>
        <v>9</v>
      </c>
      <c r="AO204" s="149">
        <f t="shared" si="256"/>
        <v>7</v>
      </c>
      <c r="AP204" s="149" t="str">
        <f t="shared" si="257"/>
        <v/>
      </c>
      <c r="AQ204" s="149" t="str">
        <f t="shared" si="258"/>
        <v/>
      </c>
      <c r="AR204" s="150" t="str">
        <f t="shared" si="259"/>
        <v>3 - 2</v>
      </c>
      <c r="AS204" s="151" t="str">
        <f t="shared" si="260"/>
        <v>-4,9,-9,9,7</v>
      </c>
      <c r="AT204" s="152">
        <f t="shared" si="261"/>
        <v>1</v>
      </c>
      <c r="AU204" s="152">
        <f t="shared" si="262"/>
        <v>2</v>
      </c>
      <c r="AV204" s="149">
        <f t="shared" si="263"/>
        <v>4</v>
      </c>
      <c r="AW204" s="149">
        <f t="shared" si="264"/>
        <v>-9</v>
      </c>
      <c r="AX204" s="149">
        <f t="shared" si="265"/>
        <v>9</v>
      </c>
      <c r="AY204" s="149">
        <f t="shared" si="266"/>
        <v>-9</v>
      </c>
      <c r="AZ204" s="149">
        <f t="shared" si="267"/>
        <v>-7</v>
      </c>
      <c r="BA204" s="149" t="str">
        <f t="shared" si="268"/>
        <v/>
      </c>
      <c r="BB204" s="149" t="str">
        <f t="shared" si="269"/>
        <v/>
      </c>
      <c r="BC204" s="150" t="str">
        <f t="shared" si="270"/>
        <v>2 - 3</v>
      </c>
      <c r="BD204" s="151" t="str">
        <f t="shared" si="271"/>
        <v>4,-9,9,-9,-7</v>
      </c>
      <c r="BG204" s="154" t="e">
        <f>SUMIF(A182:A189,C204,B182:B189)</f>
        <v>#REF!</v>
      </c>
      <c r="BH204" s="155" t="e">
        <f>SUMIF(A182:A189,D204,B182:B189)</f>
        <v>#REF!</v>
      </c>
      <c r="BI204" s="132" t="e">
        <f>1+#REF!</f>
        <v>#REF!</v>
      </c>
      <c r="BJ204" s="156" t="e">
        <f t="shared" si="272"/>
        <v>#REF!</v>
      </c>
      <c r="BK204" s="170">
        <v>6</v>
      </c>
      <c r="BL204" s="175" t="str">
        <f t="shared" si="234"/>
        <v>5 - 6</v>
      </c>
      <c r="BM204" s="177" t="s">
        <v>90</v>
      </c>
      <c r="BN204" s="166" t="s">
        <v>96</v>
      </c>
      <c r="BO204" s="167">
        <v>1</v>
      </c>
      <c r="BP204" s="384">
        <v>8</v>
      </c>
      <c r="BQ204" s="386" t="e">
        <f>B189</f>
        <v>#REF!</v>
      </c>
      <c r="BR204" s="324" t="s">
        <v>125</v>
      </c>
      <c r="BS204" s="325"/>
      <c r="BT204" s="326"/>
      <c r="BU204" s="201" t="e">
        <f>IF(BQ204=0,0,VLOOKUP(BQ204,[1]Список!$A:P,7,FALSE))</f>
        <v>#REF!</v>
      </c>
      <c r="BV204" s="373" t="e">
        <f>IF(BQ204=0,0,VLOOKUP(BQ204,[1]Список!$A:$P,6,FALSE))</f>
        <v>#REF!</v>
      </c>
      <c r="BW204" s="208"/>
      <c r="BX204" s="203">
        <f>IF(AG194&lt;AH194,AT194,IF(AH194&lt;AG194,AT194," "))</f>
        <v>1</v>
      </c>
      <c r="BY204" s="204"/>
      <c r="BZ204" s="205"/>
      <c r="CA204" s="203">
        <f>IF(AG191&lt;AH191,AT191,IF(AH191&lt;AG191,AT191," "))</f>
        <v>2</v>
      </c>
      <c r="CB204" s="206"/>
      <c r="CC204" s="204"/>
      <c r="CD204" s="203">
        <f>IF(AG188&lt;AH188,AT188,IF(AH188&lt;AG188,AT188," "))</f>
        <v>1</v>
      </c>
      <c r="CE204" s="204"/>
      <c r="CF204" s="205"/>
      <c r="CG204" s="203">
        <f>IF(AG185&lt;AH185,AT185,IF(AH185&lt;AG185,AT185," "))</f>
        <v>2</v>
      </c>
      <c r="CH204" s="206"/>
      <c r="CI204" s="204"/>
      <c r="CJ204" s="203">
        <f>IF(AG209&lt;AH209,AT209,IF(AH209&lt;AG209,AT209," "))</f>
        <v>1</v>
      </c>
      <c r="CK204" s="204"/>
      <c r="CL204" s="205"/>
      <c r="CM204" s="203">
        <f>IF(AG201&lt;AH201,AT201,IF(AH201&lt;AG201,AT201," "))</f>
        <v>1</v>
      </c>
      <c r="CN204" s="206"/>
      <c r="CO204" s="204"/>
      <c r="CP204" s="203">
        <f>IF(AG205&lt;AH205,AT205,IF(AH205&lt;AG205,AT205," "))</f>
        <v>1</v>
      </c>
      <c r="CQ204" s="204"/>
      <c r="CR204" s="375"/>
      <c r="CS204" s="376"/>
      <c r="CT204" s="377"/>
      <c r="CU204" s="209"/>
      <c r="CV204" s="351">
        <f>BE196</f>
        <v>9</v>
      </c>
      <c r="CW204" s="236"/>
      <c r="CX204" s="355">
        <f>IF(BF197="",BF196,BF197)</f>
        <v>6</v>
      </c>
    </row>
    <row r="205" spans="1:102" ht="11.1" customHeight="1" x14ac:dyDescent="0.2">
      <c r="A205" s="139">
        <v>24</v>
      </c>
      <c r="C205" s="141">
        <v>7</v>
      </c>
      <c r="D205" s="141">
        <v>8</v>
      </c>
      <c r="E205" s="142">
        <v>4</v>
      </c>
      <c r="F205" s="143">
        <v>11</v>
      </c>
      <c r="G205" s="144">
        <v>11</v>
      </c>
      <c r="H205" s="145">
        <v>7</v>
      </c>
      <c r="I205" s="142">
        <v>11</v>
      </c>
      <c r="J205" s="143">
        <v>8</v>
      </c>
      <c r="K205" s="144">
        <v>11</v>
      </c>
      <c r="L205" s="145">
        <v>5</v>
      </c>
      <c r="M205" s="142"/>
      <c r="N205" s="143"/>
      <c r="O205" s="144"/>
      <c r="P205" s="145"/>
      <c r="Q205" s="142"/>
      <c r="R205" s="143"/>
      <c r="S205" s="146">
        <f t="shared" si="235"/>
        <v>0</v>
      </c>
      <c r="T205" s="146">
        <f t="shared" si="236"/>
        <v>1</v>
      </c>
      <c r="U205" s="146">
        <f t="shared" si="237"/>
        <v>1</v>
      </c>
      <c r="V205" s="146">
        <f t="shared" si="238"/>
        <v>0</v>
      </c>
      <c r="W205" s="146">
        <f t="shared" si="239"/>
        <v>1</v>
      </c>
      <c r="X205" s="146">
        <f t="shared" si="240"/>
        <v>0</v>
      </c>
      <c r="Y205" s="146">
        <f t="shared" si="241"/>
        <v>1</v>
      </c>
      <c r="Z205" s="146">
        <f t="shared" si="242"/>
        <v>0</v>
      </c>
      <c r="AA205" s="146">
        <f t="shared" si="243"/>
        <v>0</v>
      </c>
      <c r="AB205" s="146">
        <f t="shared" si="244"/>
        <v>0</v>
      </c>
      <c r="AC205" s="146">
        <f t="shared" si="245"/>
        <v>0</v>
      </c>
      <c r="AD205" s="146">
        <f t="shared" si="246"/>
        <v>0</v>
      </c>
      <c r="AE205" s="146">
        <f t="shared" si="247"/>
        <v>0</v>
      </c>
      <c r="AF205" s="146">
        <f t="shared" si="248"/>
        <v>0</v>
      </c>
      <c r="AG205" s="147">
        <f t="shared" si="249"/>
        <v>3</v>
      </c>
      <c r="AH205" s="147">
        <f t="shared" si="249"/>
        <v>1</v>
      </c>
      <c r="AI205" s="148">
        <f t="shared" si="250"/>
        <v>2</v>
      </c>
      <c r="AJ205" s="148">
        <f t="shared" si="251"/>
        <v>1</v>
      </c>
      <c r="AK205" s="149">
        <f t="shared" si="252"/>
        <v>-4</v>
      </c>
      <c r="AL205" s="149">
        <f t="shared" si="253"/>
        <v>7</v>
      </c>
      <c r="AM205" s="149">
        <f t="shared" si="254"/>
        <v>8</v>
      </c>
      <c r="AN205" s="149">
        <f t="shared" si="255"/>
        <v>5</v>
      </c>
      <c r="AO205" s="149" t="str">
        <f t="shared" si="256"/>
        <v/>
      </c>
      <c r="AP205" s="149" t="str">
        <f t="shared" si="257"/>
        <v/>
      </c>
      <c r="AQ205" s="149" t="str">
        <f t="shared" si="258"/>
        <v/>
      </c>
      <c r="AR205" s="150" t="str">
        <f t="shared" si="259"/>
        <v>3 - 1</v>
      </c>
      <c r="AS205" s="151" t="str">
        <f t="shared" si="260"/>
        <v>-4,7,8,5</v>
      </c>
      <c r="AT205" s="152">
        <f t="shared" si="261"/>
        <v>1</v>
      </c>
      <c r="AU205" s="152">
        <f t="shared" si="262"/>
        <v>2</v>
      </c>
      <c r="AV205" s="149">
        <f t="shared" si="263"/>
        <v>4</v>
      </c>
      <c r="AW205" s="149">
        <f t="shared" si="264"/>
        <v>-7</v>
      </c>
      <c r="AX205" s="149">
        <f t="shared" si="265"/>
        <v>-8</v>
      </c>
      <c r="AY205" s="149">
        <f t="shared" si="266"/>
        <v>-5</v>
      </c>
      <c r="AZ205" s="149" t="str">
        <f t="shared" si="267"/>
        <v/>
      </c>
      <c r="BA205" s="149" t="str">
        <f t="shared" si="268"/>
        <v/>
      </c>
      <c r="BB205" s="149" t="str">
        <f t="shared" si="269"/>
        <v/>
      </c>
      <c r="BC205" s="150" t="str">
        <f t="shared" si="270"/>
        <v>1 - 3</v>
      </c>
      <c r="BD205" s="151" t="str">
        <f t="shared" si="271"/>
        <v>4,-7,-8,-5</v>
      </c>
      <c r="BG205" s="154" t="e">
        <f>SUMIF(A182:A189,C205,B182:B189)</f>
        <v>#REF!</v>
      </c>
      <c r="BH205" s="155" t="e">
        <f>SUMIF(A182:A189,D205,B182:B189)</f>
        <v>#REF!</v>
      </c>
      <c r="BI205" s="132" t="e">
        <f>1+#REF!</f>
        <v>#REF!</v>
      </c>
      <c r="BJ205" s="156" t="e">
        <f t="shared" si="272"/>
        <v>#REF!</v>
      </c>
      <c r="BK205" s="170">
        <v>6</v>
      </c>
      <c r="BL205" s="175" t="str">
        <f t="shared" si="234"/>
        <v>7 - 8</v>
      </c>
      <c r="BM205" s="177" t="s">
        <v>90</v>
      </c>
      <c r="BN205" s="166" t="s">
        <v>96</v>
      </c>
      <c r="BO205" s="167">
        <v>4</v>
      </c>
      <c r="BP205" s="385"/>
      <c r="BQ205" s="387"/>
      <c r="BR205" s="324" t="s">
        <v>174</v>
      </c>
      <c r="BS205" s="325"/>
      <c r="BT205" s="326"/>
      <c r="BU205" s="180" t="e">
        <f>IF(BQ204=0,0,VLOOKUP(BQ204,[1]Список!$A:P,8,FALSE))</f>
        <v>#REF!</v>
      </c>
      <c r="BV205" s="374"/>
      <c r="BW205" s="383" t="str">
        <f>IF(AI194&gt;AJ194,BC194,IF(AJ194&gt;AI194,BD194," "))</f>
        <v>0 - 3</v>
      </c>
      <c r="BX205" s="360"/>
      <c r="BY205" s="360"/>
      <c r="BZ205" s="361" t="str">
        <f>IF(AI191&gt;AJ191,BC191,IF(AJ191&gt;AI191,BD191," "))</f>
        <v>10,-9,8,-5,7</v>
      </c>
      <c r="CA205" s="360"/>
      <c r="CB205" s="362"/>
      <c r="CC205" s="360" t="str">
        <f>IF(AI188&gt;AJ188,BC188,IF(AJ188&gt;AI188,BD188," "))</f>
        <v>2 - 3</v>
      </c>
      <c r="CD205" s="360"/>
      <c r="CE205" s="360"/>
      <c r="CF205" s="361" t="str">
        <f>IF(AI185&gt;AJ185,BC185,IF(AJ185&gt;AI185,BD185," "))</f>
        <v>13,-9,11,-10,2</v>
      </c>
      <c r="CG205" s="360"/>
      <c r="CH205" s="362"/>
      <c r="CI205" s="360" t="str">
        <f>IF(AI209&gt;AJ209,BC209,IF(AJ209&gt;AI209,BD209," "))</f>
        <v>2 - 3</v>
      </c>
      <c r="CJ205" s="360"/>
      <c r="CK205" s="360"/>
      <c r="CL205" s="361" t="str">
        <f>IF(AI201&gt;AJ201,BC201,IF(AJ201&gt;AI201,BD201," "))</f>
        <v>0 - 3</v>
      </c>
      <c r="CM205" s="360"/>
      <c r="CN205" s="362"/>
      <c r="CO205" s="360" t="str">
        <f>IF(AI205&gt;AJ205,BC205,IF(AJ205&gt;AI205,BD205," "))</f>
        <v>1 - 3</v>
      </c>
      <c r="CP205" s="360"/>
      <c r="CQ205" s="360"/>
      <c r="CR205" s="378"/>
      <c r="CS205" s="379"/>
      <c r="CT205" s="380"/>
      <c r="CU205" s="195"/>
      <c r="CV205" s="352"/>
      <c r="CW205" s="237"/>
      <c r="CX205" s="356"/>
    </row>
    <row r="206" spans="1:102" ht="11.1" hidden="1" customHeight="1" outlineLevel="1" x14ac:dyDescent="0.2">
      <c r="A206" s="139">
        <v>25</v>
      </c>
      <c r="C206" s="141">
        <v>1</v>
      </c>
      <c r="D206" s="141">
        <v>4</v>
      </c>
      <c r="E206" s="142">
        <v>11</v>
      </c>
      <c r="F206" s="143">
        <v>6</v>
      </c>
      <c r="G206" s="144">
        <v>9</v>
      </c>
      <c r="H206" s="145">
        <v>11</v>
      </c>
      <c r="I206" s="142">
        <v>11</v>
      </c>
      <c r="J206" s="143">
        <v>9</v>
      </c>
      <c r="K206" s="144">
        <v>11</v>
      </c>
      <c r="L206" s="145">
        <v>5</v>
      </c>
      <c r="M206" s="142"/>
      <c r="N206" s="143"/>
      <c r="O206" s="144"/>
      <c r="P206" s="145"/>
      <c r="Q206" s="142"/>
      <c r="R206" s="143"/>
      <c r="S206" s="146">
        <f t="shared" si="235"/>
        <v>1</v>
      </c>
      <c r="T206" s="146">
        <f t="shared" si="236"/>
        <v>0</v>
      </c>
      <c r="U206" s="146">
        <f t="shared" si="237"/>
        <v>0</v>
      </c>
      <c r="V206" s="146">
        <f t="shared" si="238"/>
        <v>1</v>
      </c>
      <c r="W206" s="146">
        <f t="shared" si="239"/>
        <v>1</v>
      </c>
      <c r="X206" s="146">
        <f t="shared" si="240"/>
        <v>0</v>
      </c>
      <c r="Y206" s="146">
        <f t="shared" si="241"/>
        <v>1</v>
      </c>
      <c r="Z206" s="146">
        <f t="shared" si="242"/>
        <v>0</v>
      </c>
      <c r="AA206" s="146">
        <f t="shared" si="243"/>
        <v>0</v>
      </c>
      <c r="AB206" s="146">
        <f t="shared" si="244"/>
        <v>0</v>
      </c>
      <c r="AC206" s="146">
        <f t="shared" si="245"/>
        <v>0</v>
      </c>
      <c r="AD206" s="146">
        <f t="shared" si="246"/>
        <v>0</v>
      </c>
      <c r="AE206" s="146">
        <f t="shared" si="247"/>
        <v>0</v>
      </c>
      <c r="AF206" s="146">
        <f t="shared" si="248"/>
        <v>0</v>
      </c>
      <c r="AG206" s="147">
        <f t="shared" si="249"/>
        <v>3</v>
      </c>
      <c r="AH206" s="147">
        <f t="shared" si="249"/>
        <v>1</v>
      </c>
      <c r="AI206" s="148">
        <f t="shared" si="250"/>
        <v>2</v>
      </c>
      <c r="AJ206" s="148">
        <f t="shared" si="251"/>
        <v>1</v>
      </c>
      <c r="AK206" s="149">
        <f t="shared" si="252"/>
        <v>6</v>
      </c>
      <c r="AL206" s="149">
        <f t="shared" si="253"/>
        <v>-9</v>
      </c>
      <c r="AM206" s="149">
        <f t="shared" si="254"/>
        <v>9</v>
      </c>
      <c r="AN206" s="149">
        <f t="shared" si="255"/>
        <v>5</v>
      </c>
      <c r="AO206" s="149" t="str">
        <f t="shared" si="256"/>
        <v/>
      </c>
      <c r="AP206" s="149" t="str">
        <f t="shared" si="257"/>
        <v/>
      </c>
      <c r="AQ206" s="149" t="str">
        <f t="shared" si="258"/>
        <v/>
      </c>
      <c r="AR206" s="150" t="str">
        <f t="shared" si="259"/>
        <v>3 - 1</v>
      </c>
      <c r="AS206" s="151" t="str">
        <f t="shared" si="260"/>
        <v>6,-9,9,5</v>
      </c>
      <c r="AT206" s="152">
        <f t="shared" si="261"/>
        <v>1</v>
      </c>
      <c r="AU206" s="152">
        <f t="shared" si="262"/>
        <v>2</v>
      </c>
      <c r="AV206" s="149">
        <f t="shared" si="263"/>
        <v>-6</v>
      </c>
      <c r="AW206" s="149">
        <f t="shared" si="264"/>
        <v>9</v>
      </c>
      <c r="AX206" s="149">
        <f t="shared" si="265"/>
        <v>-9</v>
      </c>
      <c r="AY206" s="149">
        <f t="shared" si="266"/>
        <v>-5</v>
      </c>
      <c r="AZ206" s="149" t="str">
        <f t="shared" si="267"/>
        <v/>
      </c>
      <c r="BA206" s="149" t="str">
        <f t="shared" si="268"/>
        <v/>
      </c>
      <c r="BB206" s="149" t="str">
        <f t="shared" si="269"/>
        <v/>
      </c>
      <c r="BC206" s="150" t="str">
        <f t="shared" si="270"/>
        <v>1 - 3</v>
      </c>
      <c r="BD206" s="151" t="str">
        <f t="shared" si="271"/>
        <v>-6,9,-9,-5</v>
      </c>
      <c r="BG206" s="154" t="e">
        <f>SUMIF(A182:A189,C206,B182:B189)</f>
        <v>#REF!</v>
      </c>
      <c r="BH206" s="155" t="e">
        <f>SUMIF(A182:A189,D206,B182:B189)</f>
        <v>#REF!</v>
      </c>
      <c r="BI206" s="132" t="e">
        <f>1+#REF!</f>
        <v>#REF!</v>
      </c>
      <c r="BJ206" s="156" t="e">
        <f t="shared" si="272"/>
        <v>#REF!</v>
      </c>
      <c r="BK206" s="170">
        <v>7</v>
      </c>
      <c r="BL206" s="176" t="str">
        <f t="shared" si="234"/>
        <v>1 - 4</v>
      </c>
      <c r="BM206" s="181" t="s">
        <v>90</v>
      </c>
      <c r="BN206" s="160" t="s">
        <v>97</v>
      </c>
      <c r="BO206" s="161">
        <v>13</v>
      </c>
      <c r="BP206" s="186"/>
      <c r="BQ206" s="186"/>
      <c r="BR206" s="186"/>
      <c r="BS206" s="186"/>
      <c r="BT206" s="186"/>
      <c r="BU206" s="186"/>
      <c r="BV206" s="186"/>
      <c r="BW206" s="186"/>
      <c r="BX206" s="187"/>
      <c r="BY206" s="187"/>
      <c r="BZ206" s="187"/>
      <c r="CA206" s="187"/>
      <c r="CB206" s="187"/>
      <c r="CC206" s="187"/>
      <c r="CD206" s="187"/>
      <c r="CE206" s="187"/>
      <c r="CF206" s="187"/>
      <c r="CG206" s="187"/>
      <c r="CH206" s="187"/>
      <c r="CI206" s="187"/>
      <c r="CJ206" s="187"/>
      <c r="CK206" s="187"/>
      <c r="CL206" s="187"/>
      <c r="CM206" s="187"/>
      <c r="CN206" s="187"/>
      <c r="CO206" s="187"/>
      <c r="CP206" s="187"/>
      <c r="CQ206" s="187"/>
      <c r="CR206" s="187"/>
      <c r="CS206" s="187"/>
      <c r="CT206" s="187"/>
      <c r="CU206" s="187"/>
      <c r="CV206" s="187"/>
      <c r="CW206" s="187"/>
      <c r="CX206" s="187"/>
    </row>
    <row r="207" spans="1:102" ht="11.1" hidden="1" customHeight="1" outlineLevel="1" x14ac:dyDescent="0.2">
      <c r="A207" s="139">
        <v>26</v>
      </c>
      <c r="C207" s="141">
        <v>2</v>
      </c>
      <c r="D207" s="141">
        <v>3</v>
      </c>
      <c r="E207" s="142">
        <v>11</v>
      </c>
      <c r="F207" s="143">
        <v>4</v>
      </c>
      <c r="G207" s="144">
        <v>9</v>
      </c>
      <c r="H207" s="145">
        <v>11</v>
      </c>
      <c r="I207" s="142">
        <v>11</v>
      </c>
      <c r="J207" s="143">
        <v>3</v>
      </c>
      <c r="K207" s="144">
        <v>5</v>
      </c>
      <c r="L207" s="145">
        <v>11</v>
      </c>
      <c r="M207" s="142">
        <v>11</v>
      </c>
      <c r="N207" s="143">
        <v>8</v>
      </c>
      <c r="O207" s="144"/>
      <c r="P207" s="145"/>
      <c r="Q207" s="142"/>
      <c r="R207" s="143"/>
      <c r="S207" s="146">
        <f t="shared" si="235"/>
        <v>1</v>
      </c>
      <c r="T207" s="146">
        <f t="shared" si="236"/>
        <v>0</v>
      </c>
      <c r="U207" s="146">
        <f t="shared" si="237"/>
        <v>0</v>
      </c>
      <c r="V207" s="146">
        <f t="shared" si="238"/>
        <v>1</v>
      </c>
      <c r="W207" s="146">
        <f t="shared" si="239"/>
        <v>1</v>
      </c>
      <c r="X207" s="146">
        <f t="shared" si="240"/>
        <v>0</v>
      </c>
      <c r="Y207" s="146">
        <f t="shared" si="241"/>
        <v>0</v>
      </c>
      <c r="Z207" s="146">
        <f t="shared" si="242"/>
        <v>1</v>
      </c>
      <c r="AA207" s="146">
        <f t="shared" si="243"/>
        <v>1</v>
      </c>
      <c r="AB207" s="146">
        <f t="shared" si="244"/>
        <v>0</v>
      </c>
      <c r="AC207" s="146">
        <f t="shared" si="245"/>
        <v>0</v>
      </c>
      <c r="AD207" s="146">
        <f t="shared" si="246"/>
        <v>0</v>
      </c>
      <c r="AE207" s="146">
        <f t="shared" si="247"/>
        <v>0</v>
      </c>
      <c r="AF207" s="146">
        <f t="shared" si="248"/>
        <v>0</v>
      </c>
      <c r="AG207" s="147">
        <f t="shared" si="249"/>
        <v>3</v>
      </c>
      <c r="AH207" s="147">
        <f t="shared" si="249"/>
        <v>2</v>
      </c>
      <c r="AI207" s="148">
        <f t="shared" si="250"/>
        <v>2</v>
      </c>
      <c r="AJ207" s="148">
        <f t="shared" si="251"/>
        <v>1</v>
      </c>
      <c r="AK207" s="149">
        <f t="shared" si="252"/>
        <v>4</v>
      </c>
      <c r="AL207" s="149">
        <f t="shared" si="253"/>
        <v>-9</v>
      </c>
      <c r="AM207" s="149">
        <f t="shared" si="254"/>
        <v>3</v>
      </c>
      <c r="AN207" s="149">
        <f t="shared" si="255"/>
        <v>-5</v>
      </c>
      <c r="AO207" s="149">
        <f t="shared" si="256"/>
        <v>8</v>
      </c>
      <c r="AP207" s="149" t="str">
        <f t="shared" si="257"/>
        <v/>
      </c>
      <c r="AQ207" s="149" t="str">
        <f t="shared" si="258"/>
        <v/>
      </c>
      <c r="AR207" s="150" t="str">
        <f t="shared" si="259"/>
        <v>3 - 2</v>
      </c>
      <c r="AS207" s="151" t="str">
        <f t="shared" si="260"/>
        <v>4,-9,3,-5,8</v>
      </c>
      <c r="AT207" s="152">
        <f t="shared" si="261"/>
        <v>1</v>
      </c>
      <c r="AU207" s="152">
        <f t="shared" si="262"/>
        <v>2</v>
      </c>
      <c r="AV207" s="149">
        <f t="shared" si="263"/>
        <v>-4</v>
      </c>
      <c r="AW207" s="149">
        <f t="shared" si="264"/>
        <v>9</v>
      </c>
      <c r="AX207" s="149">
        <f t="shared" si="265"/>
        <v>-3</v>
      </c>
      <c r="AY207" s="149">
        <f t="shared" si="266"/>
        <v>5</v>
      </c>
      <c r="AZ207" s="149">
        <f t="shared" si="267"/>
        <v>-8</v>
      </c>
      <c r="BA207" s="149" t="str">
        <f t="shared" si="268"/>
        <v/>
      </c>
      <c r="BB207" s="149" t="str">
        <f t="shared" si="269"/>
        <v/>
      </c>
      <c r="BC207" s="150" t="str">
        <f t="shared" si="270"/>
        <v>2 - 3</v>
      </c>
      <c r="BD207" s="151" t="str">
        <f t="shared" si="271"/>
        <v>-4,9,-3,5,-8</v>
      </c>
      <c r="BG207" s="154" t="e">
        <f>SUMIF(A182:A189,C207,B182:B189)</f>
        <v>#REF!</v>
      </c>
      <c r="BH207" s="155" t="e">
        <f>SUMIF(A182:A189,D207,B182:B189)</f>
        <v>#REF!</v>
      </c>
      <c r="BI207" s="132" t="e">
        <f>1+#REF!</f>
        <v>#REF!</v>
      </c>
      <c r="BJ207" s="156" t="e">
        <f t="shared" si="272"/>
        <v>#REF!</v>
      </c>
      <c r="BK207" s="170">
        <v>7</v>
      </c>
      <c r="BL207" s="176" t="str">
        <f t="shared" si="234"/>
        <v>2 - 3</v>
      </c>
      <c r="BM207" s="181" t="s">
        <v>90</v>
      </c>
      <c r="BN207" s="160" t="s">
        <v>97</v>
      </c>
      <c r="BO207" s="161">
        <v>15</v>
      </c>
      <c r="BP207" s="182"/>
      <c r="BQ207" s="182"/>
      <c r="BR207" s="182"/>
      <c r="BS207" s="182"/>
      <c r="BT207" s="182"/>
      <c r="BU207" s="182"/>
      <c r="BV207" s="182"/>
      <c r="BW207" s="182"/>
      <c r="BX207" s="183"/>
      <c r="BY207" s="183"/>
      <c r="BZ207" s="183"/>
      <c r="CA207" s="183"/>
      <c r="CB207" s="183"/>
      <c r="CC207" s="183"/>
      <c r="CD207" s="183"/>
      <c r="CE207" s="183"/>
      <c r="CF207" s="183"/>
      <c r="CG207" s="183"/>
      <c r="CH207" s="183"/>
      <c r="CI207" s="183"/>
      <c r="CJ207" s="183"/>
      <c r="CK207" s="183"/>
      <c r="CL207" s="183"/>
      <c r="CM207" s="183"/>
      <c r="CN207" s="183"/>
      <c r="CO207" s="183"/>
      <c r="CP207" s="183"/>
      <c r="CQ207" s="183"/>
      <c r="CR207" s="183"/>
      <c r="CS207" s="183"/>
      <c r="CT207" s="183"/>
      <c r="CU207" s="183"/>
      <c r="CV207" s="183"/>
      <c r="CW207" s="183"/>
      <c r="CX207" s="183"/>
    </row>
    <row r="208" spans="1:102" ht="11.1" hidden="1" customHeight="1" outlineLevel="1" x14ac:dyDescent="0.2">
      <c r="A208" s="139">
        <v>27</v>
      </c>
      <c r="C208" s="141">
        <v>6</v>
      </c>
      <c r="D208" s="141">
        <v>7</v>
      </c>
      <c r="E208" s="142">
        <v>11</v>
      </c>
      <c r="F208" s="143">
        <v>3</v>
      </c>
      <c r="G208" s="144">
        <v>11</v>
      </c>
      <c r="H208" s="145">
        <v>8</v>
      </c>
      <c r="I208" s="142">
        <v>11</v>
      </c>
      <c r="J208" s="143">
        <v>3</v>
      </c>
      <c r="K208" s="144"/>
      <c r="L208" s="145"/>
      <c r="M208" s="142"/>
      <c r="N208" s="143"/>
      <c r="O208" s="144"/>
      <c r="P208" s="145"/>
      <c r="Q208" s="142"/>
      <c r="R208" s="143"/>
      <c r="S208" s="146">
        <f t="shared" si="235"/>
        <v>1</v>
      </c>
      <c r="T208" s="146">
        <f t="shared" si="236"/>
        <v>0</v>
      </c>
      <c r="U208" s="146">
        <f t="shared" si="237"/>
        <v>1</v>
      </c>
      <c r="V208" s="146">
        <f t="shared" si="238"/>
        <v>0</v>
      </c>
      <c r="W208" s="146">
        <f t="shared" si="239"/>
        <v>1</v>
      </c>
      <c r="X208" s="146">
        <f t="shared" si="240"/>
        <v>0</v>
      </c>
      <c r="Y208" s="146">
        <f t="shared" si="241"/>
        <v>0</v>
      </c>
      <c r="Z208" s="146">
        <f t="shared" si="242"/>
        <v>0</v>
      </c>
      <c r="AA208" s="146">
        <f t="shared" si="243"/>
        <v>0</v>
      </c>
      <c r="AB208" s="146">
        <f t="shared" si="244"/>
        <v>0</v>
      </c>
      <c r="AC208" s="146">
        <f t="shared" si="245"/>
        <v>0</v>
      </c>
      <c r="AD208" s="146">
        <f t="shared" si="246"/>
        <v>0</v>
      </c>
      <c r="AE208" s="146">
        <f t="shared" si="247"/>
        <v>0</v>
      </c>
      <c r="AF208" s="146">
        <f t="shared" si="248"/>
        <v>0</v>
      </c>
      <c r="AG208" s="147">
        <f t="shared" si="249"/>
        <v>3</v>
      </c>
      <c r="AH208" s="147">
        <f t="shared" si="249"/>
        <v>0</v>
      </c>
      <c r="AI208" s="148">
        <f t="shared" si="250"/>
        <v>2</v>
      </c>
      <c r="AJ208" s="148">
        <f t="shared" si="251"/>
        <v>1</v>
      </c>
      <c r="AK208" s="149">
        <f t="shared" si="252"/>
        <v>3</v>
      </c>
      <c r="AL208" s="149">
        <f t="shared" si="253"/>
        <v>8</v>
      </c>
      <c r="AM208" s="149">
        <f t="shared" si="254"/>
        <v>3</v>
      </c>
      <c r="AN208" s="149" t="str">
        <f t="shared" si="255"/>
        <v/>
      </c>
      <c r="AO208" s="149" t="str">
        <f t="shared" si="256"/>
        <v/>
      </c>
      <c r="AP208" s="149" t="str">
        <f t="shared" si="257"/>
        <v/>
      </c>
      <c r="AQ208" s="149" t="str">
        <f t="shared" si="258"/>
        <v/>
      </c>
      <c r="AR208" s="150" t="str">
        <f t="shared" si="259"/>
        <v>3 - 0</v>
      </c>
      <c r="AS208" s="151" t="str">
        <f t="shared" si="260"/>
        <v>3,8,3</v>
      </c>
      <c r="AT208" s="152">
        <f t="shared" si="261"/>
        <v>1</v>
      </c>
      <c r="AU208" s="152">
        <f t="shared" si="262"/>
        <v>2</v>
      </c>
      <c r="AV208" s="149">
        <f t="shared" si="263"/>
        <v>-3</v>
      </c>
      <c r="AW208" s="149">
        <f t="shared" si="264"/>
        <v>-8</v>
      </c>
      <c r="AX208" s="149">
        <f t="shared" si="265"/>
        <v>-3</v>
      </c>
      <c r="AY208" s="149" t="str">
        <f t="shared" si="266"/>
        <v/>
      </c>
      <c r="AZ208" s="149" t="str">
        <f t="shared" si="267"/>
        <v/>
      </c>
      <c r="BA208" s="149" t="str">
        <f t="shared" si="268"/>
        <v/>
      </c>
      <c r="BB208" s="149" t="str">
        <f t="shared" si="269"/>
        <v/>
      </c>
      <c r="BC208" s="150" t="str">
        <f t="shared" si="270"/>
        <v>0 - 3</v>
      </c>
      <c r="BD208" s="151" t="str">
        <f t="shared" si="271"/>
        <v>-3,-8,-3</v>
      </c>
      <c r="BG208" s="154" t="e">
        <f>SUMIF(A182:A189,C208,B182:B189)</f>
        <v>#REF!</v>
      </c>
      <c r="BH208" s="155" t="e">
        <f>SUMIF(A182:A189,D208,B182:B189)</f>
        <v>#REF!</v>
      </c>
      <c r="BI208" s="132" t="e">
        <f>1+#REF!</f>
        <v>#REF!</v>
      </c>
      <c r="BJ208" s="156" t="e">
        <f t="shared" si="272"/>
        <v>#REF!</v>
      </c>
      <c r="BK208" s="170">
        <v>7</v>
      </c>
      <c r="BL208" s="176" t="str">
        <f t="shared" si="234"/>
        <v>6 - 7</v>
      </c>
      <c r="BM208" s="181" t="s">
        <v>90</v>
      </c>
      <c r="BN208" s="160" t="s">
        <v>97</v>
      </c>
      <c r="BO208" s="161">
        <v>14</v>
      </c>
      <c r="BP208" s="182"/>
      <c r="BQ208" s="182"/>
      <c r="BR208" s="182"/>
      <c r="BS208" s="182"/>
      <c r="BT208" s="182"/>
      <c r="BU208" s="182"/>
      <c r="BV208" s="182"/>
      <c r="BW208" s="182"/>
      <c r="BX208" s="183"/>
      <c r="BY208" s="183"/>
      <c r="BZ208" s="183"/>
      <c r="CA208" s="183"/>
      <c r="CB208" s="183"/>
      <c r="CC208" s="183"/>
      <c r="CD208" s="183"/>
      <c r="CE208" s="183"/>
      <c r="CF208" s="183"/>
      <c r="CG208" s="183"/>
      <c r="CH208" s="183"/>
      <c r="CI208" s="183"/>
      <c r="CJ208" s="183"/>
      <c r="CK208" s="183"/>
      <c r="CL208" s="183"/>
      <c r="CM208" s="183"/>
      <c r="CN208" s="183"/>
      <c r="CO208" s="183"/>
      <c r="CP208" s="183"/>
      <c r="CQ208" s="183"/>
      <c r="CR208" s="183"/>
      <c r="CS208" s="183"/>
      <c r="CT208" s="183"/>
      <c r="CU208" s="183"/>
      <c r="CV208" s="183"/>
      <c r="CW208" s="183"/>
      <c r="CX208" s="183"/>
    </row>
    <row r="209" spans="1:102" ht="11.1" hidden="1" customHeight="1" outlineLevel="1" x14ac:dyDescent="0.2">
      <c r="A209" s="139">
        <v>28</v>
      </c>
      <c r="C209" s="141">
        <v>5</v>
      </c>
      <c r="D209" s="141">
        <v>8</v>
      </c>
      <c r="E209" s="142">
        <v>11</v>
      </c>
      <c r="F209" s="143">
        <v>7</v>
      </c>
      <c r="G209" s="144">
        <v>11</v>
      </c>
      <c r="H209" s="145">
        <v>6</v>
      </c>
      <c r="I209" s="142">
        <v>7</v>
      </c>
      <c r="J209" s="143">
        <v>11</v>
      </c>
      <c r="K209" s="144">
        <v>9</v>
      </c>
      <c r="L209" s="145">
        <v>11</v>
      </c>
      <c r="M209" s="142">
        <v>11</v>
      </c>
      <c r="N209" s="143">
        <v>4</v>
      </c>
      <c r="O209" s="144"/>
      <c r="P209" s="145"/>
      <c r="Q209" s="142"/>
      <c r="R209" s="143"/>
      <c r="S209" s="146">
        <f t="shared" si="235"/>
        <v>1</v>
      </c>
      <c r="T209" s="146">
        <f t="shared" si="236"/>
        <v>0</v>
      </c>
      <c r="U209" s="146">
        <f t="shared" si="237"/>
        <v>1</v>
      </c>
      <c r="V209" s="146">
        <f t="shared" si="238"/>
        <v>0</v>
      </c>
      <c r="W209" s="146">
        <f t="shared" si="239"/>
        <v>0</v>
      </c>
      <c r="X209" s="146">
        <f t="shared" si="240"/>
        <v>1</v>
      </c>
      <c r="Y209" s="146">
        <f t="shared" si="241"/>
        <v>0</v>
      </c>
      <c r="Z209" s="146">
        <f t="shared" si="242"/>
        <v>1</v>
      </c>
      <c r="AA209" s="146">
        <f t="shared" si="243"/>
        <v>1</v>
      </c>
      <c r="AB209" s="146">
        <f t="shared" si="244"/>
        <v>0</v>
      </c>
      <c r="AC209" s="146">
        <f t="shared" si="245"/>
        <v>0</v>
      </c>
      <c r="AD209" s="146">
        <f t="shared" si="246"/>
        <v>0</v>
      </c>
      <c r="AE209" s="146">
        <f t="shared" si="247"/>
        <v>0</v>
      </c>
      <c r="AF209" s="146">
        <f t="shared" si="248"/>
        <v>0</v>
      </c>
      <c r="AG209" s="147">
        <f t="shared" si="249"/>
        <v>3</v>
      </c>
      <c r="AH209" s="147">
        <f t="shared" si="249"/>
        <v>2</v>
      </c>
      <c r="AI209" s="148">
        <f t="shared" si="250"/>
        <v>2</v>
      </c>
      <c r="AJ209" s="148">
        <f t="shared" si="251"/>
        <v>1</v>
      </c>
      <c r="AK209" s="149">
        <f t="shared" si="252"/>
        <v>7</v>
      </c>
      <c r="AL209" s="149">
        <f t="shared" si="253"/>
        <v>6</v>
      </c>
      <c r="AM209" s="149">
        <f t="shared" si="254"/>
        <v>-7</v>
      </c>
      <c r="AN209" s="149">
        <f t="shared" si="255"/>
        <v>-9</v>
      </c>
      <c r="AO209" s="149">
        <f t="shared" si="256"/>
        <v>4</v>
      </c>
      <c r="AP209" s="149" t="str">
        <f t="shared" si="257"/>
        <v/>
      </c>
      <c r="AQ209" s="149" t="str">
        <f t="shared" si="258"/>
        <v/>
      </c>
      <c r="AR209" s="150" t="str">
        <f t="shared" si="259"/>
        <v>3 - 2</v>
      </c>
      <c r="AS209" s="151" t="str">
        <f t="shared" si="260"/>
        <v>7,6,-7,-9,4</v>
      </c>
      <c r="AT209" s="152">
        <f t="shared" si="261"/>
        <v>1</v>
      </c>
      <c r="AU209" s="152">
        <f t="shared" si="262"/>
        <v>2</v>
      </c>
      <c r="AV209" s="149">
        <f t="shared" si="263"/>
        <v>-7</v>
      </c>
      <c r="AW209" s="149">
        <f t="shared" si="264"/>
        <v>-6</v>
      </c>
      <c r="AX209" s="149">
        <f t="shared" si="265"/>
        <v>7</v>
      </c>
      <c r="AY209" s="149">
        <f t="shared" si="266"/>
        <v>9</v>
      </c>
      <c r="AZ209" s="149">
        <f t="shared" si="267"/>
        <v>-4</v>
      </c>
      <c r="BA209" s="149" t="str">
        <f t="shared" si="268"/>
        <v/>
      </c>
      <c r="BB209" s="149" t="str">
        <f t="shared" si="269"/>
        <v/>
      </c>
      <c r="BC209" s="150" t="str">
        <f t="shared" si="270"/>
        <v>2 - 3</v>
      </c>
      <c r="BD209" s="151" t="str">
        <f t="shared" si="271"/>
        <v>-7,-6,7,9,-4</v>
      </c>
      <c r="BG209" s="154" t="e">
        <f>SUMIF(A182:A189,C209,B182:B189)</f>
        <v>#REF!</v>
      </c>
      <c r="BH209" s="155" t="e">
        <f>SUMIF(A182:A189,D209,B182:B189)</f>
        <v>#REF!</v>
      </c>
      <c r="BI209" s="132" t="e">
        <f>1+#REF!</f>
        <v>#REF!</v>
      </c>
      <c r="BJ209" s="156" t="e">
        <f t="shared" si="272"/>
        <v>#REF!</v>
      </c>
      <c r="BK209" s="170">
        <v>7</v>
      </c>
      <c r="BL209" s="185" t="str">
        <f t="shared" si="234"/>
        <v>5 - 8</v>
      </c>
      <c r="BM209" s="181" t="s">
        <v>90</v>
      </c>
      <c r="BN209" s="160" t="s">
        <v>97</v>
      </c>
      <c r="BO209" s="161">
        <v>16</v>
      </c>
      <c r="BP209" s="182"/>
      <c r="BQ209" s="182"/>
      <c r="BR209" s="182"/>
      <c r="BS209" s="182"/>
      <c r="BT209" s="182"/>
      <c r="BU209" s="182"/>
      <c r="BV209" s="182"/>
      <c r="BW209" s="182"/>
      <c r="BX209" s="183"/>
      <c r="BY209" s="183"/>
      <c r="BZ209" s="183"/>
      <c r="CA209" s="183"/>
      <c r="CB209" s="183"/>
      <c r="CC209" s="183"/>
      <c r="CD209" s="183"/>
      <c r="CE209" s="183"/>
      <c r="CF209" s="183"/>
      <c r="CG209" s="183"/>
      <c r="CH209" s="183"/>
      <c r="CI209" s="183"/>
      <c r="CJ209" s="183"/>
      <c r="CK209" s="183"/>
      <c r="CL209" s="183"/>
      <c r="CM209" s="183"/>
      <c r="CN209" s="183"/>
      <c r="CO209" s="183"/>
      <c r="CP209" s="183"/>
      <c r="CQ209" s="183"/>
      <c r="CR209" s="183"/>
      <c r="CS209" s="183"/>
      <c r="CT209" s="183"/>
      <c r="CU209" s="183"/>
      <c r="CV209" s="183"/>
      <c r="CW209" s="183"/>
      <c r="CX209" s="183"/>
    </row>
    <row r="210" spans="1:102" ht="11.1" hidden="1" customHeight="1" outlineLevel="1" x14ac:dyDescent="0.2">
      <c r="A210" s="125">
        <v>1</v>
      </c>
      <c r="B210" s="126">
        <v>8</v>
      </c>
      <c r="C210" s="127" t="s">
        <v>368</v>
      </c>
      <c r="D210" s="127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9">
        <v>1</v>
      </c>
      <c r="AR210" s="130" t="e">
        <f>#VALUE!</f>
        <v>#VALUE!</v>
      </c>
      <c r="BC210" s="130" t="e">
        <f>IF(BE210=77,7,IF(BE210&gt;77,8))</f>
        <v>#REF!</v>
      </c>
      <c r="BE210" s="131" t="e">
        <f>SUM(#REF!,#REF!,#REF!,#REF!,#REF!,#REF!,#REF!,#REF!)</f>
        <v>#REF!</v>
      </c>
      <c r="BF210" s="131" t="e">
        <f>SUM(#REF!,#REF!,#REF!,#REF!,#REF!,#REF!,#REF!,#REF!)</f>
        <v>#REF!</v>
      </c>
      <c r="BK210" s="133"/>
      <c r="BL210" s="134" t="s">
        <v>84</v>
      </c>
      <c r="BM210" s="135" t="s">
        <v>2</v>
      </c>
      <c r="BN210" s="136" t="s">
        <v>85</v>
      </c>
      <c r="BO210" s="137" t="s">
        <v>86</v>
      </c>
      <c r="BP210" s="138"/>
      <c r="BQ210" s="138"/>
      <c r="BR210" s="138"/>
      <c r="BS210" s="138"/>
      <c r="BT210" s="138"/>
      <c r="BU210" s="138"/>
      <c r="BV210" s="138"/>
      <c r="BW210" s="138"/>
      <c r="BX210" s="138"/>
      <c r="BY210" s="138"/>
      <c r="BZ210" s="138"/>
      <c r="CA210" s="138"/>
      <c r="CB210" s="138"/>
      <c r="CC210" s="138"/>
      <c r="CD210" s="138"/>
      <c r="CE210" s="138"/>
      <c r="CF210" s="138"/>
      <c r="CG210" s="138"/>
      <c r="CH210" s="138"/>
      <c r="CI210" s="138"/>
      <c r="CJ210" s="138"/>
      <c r="CK210" s="138"/>
      <c r="CL210" s="138"/>
      <c r="CM210" s="138"/>
      <c r="CN210" s="138"/>
      <c r="CO210" s="138"/>
      <c r="CP210" s="138"/>
      <c r="CQ210" s="138"/>
      <c r="CR210" s="138"/>
      <c r="CS210" s="138"/>
      <c r="CT210" s="138"/>
      <c r="CU210" s="138"/>
      <c r="CV210" s="138"/>
      <c r="CW210" s="138"/>
      <c r="CX210" s="138"/>
    </row>
    <row r="211" spans="1:102" ht="11.1" hidden="1" customHeight="1" outlineLevel="1" x14ac:dyDescent="0.2">
      <c r="A211" s="139">
        <v>1</v>
      </c>
      <c r="B211" s="140" t="e">
        <f>IF(#REF!="","",VLOOKUP(#REF!,'[1]Посев групп - Д'!B:AO,2,FALSE))</f>
        <v>#REF!</v>
      </c>
      <c r="C211" s="141">
        <v>2</v>
      </c>
      <c r="D211" s="141">
        <v>6</v>
      </c>
      <c r="E211" s="142">
        <v>11</v>
      </c>
      <c r="F211" s="143">
        <v>9</v>
      </c>
      <c r="G211" s="144">
        <v>11</v>
      </c>
      <c r="H211" s="145">
        <v>8</v>
      </c>
      <c r="I211" s="142">
        <v>11</v>
      </c>
      <c r="J211" s="143">
        <v>8</v>
      </c>
      <c r="K211" s="144"/>
      <c r="L211" s="145"/>
      <c r="M211" s="142"/>
      <c r="N211" s="143"/>
      <c r="O211" s="144"/>
      <c r="P211" s="145"/>
      <c r="Q211" s="142"/>
      <c r="R211" s="143"/>
      <c r="S211" s="146">
        <f>IF(E211="wo",0,IF(F211="wo",1,IF(E211&gt;F211,1,0)))</f>
        <v>1</v>
      </c>
      <c r="T211" s="146">
        <f>IF(E211="wo",1,IF(F211="wo",0,IF(F211&gt;E211,1,0)))</f>
        <v>0</v>
      </c>
      <c r="U211" s="146">
        <f>IF(G211="wo",0,IF(H211="wo",1,IF(G211&gt;H211,1,0)))</f>
        <v>1</v>
      </c>
      <c r="V211" s="146">
        <f>IF(G211="wo",1,IF(H211="wo",0,IF(H211&gt;G211,1,0)))</f>
        <v>0</v>
      </c>
      <c r="W211" s="146">
        <f>IF(I211="wo",0,IF(J211="wo",1,IF(I211&gt;J211,1,0)))</f>
        <v>1</v>
      </c>
      <c r="X211" s="146">
        <f>IF(I211="wo",1,IF(J211="wo",0,IF(J211&gt;I211,1,0)))</f>
        <v>0</v>
      </c>
      <c r="Y211" s="146">
        <f>IF(K211="wo",0,IF(L211="wo",1,IF(K211&gt;L211,1,0)))</f>
        <v>0</v>
      </c>
      <c r="Z211" s="146">
        <f>IF(K211="wo",1,IF(L211="wo",0,IF(L211&gt;K211,1,0)))</f>
        <v>0</v>
      </c>
      <c r="AA211" s="146">
        <f>IF(M211="wo",0,IF(N211="wo",1,IF(M211&gt;N211,1,0)))</f>
        <v>0</v>
      </c>
      <c r="AB211" s="146">
        <f>IF(M211="wo",1,IF(N211="wo",0,IF(N211&gt;M211,1,0)))</f>
        <v>0</v>
      </c>
      <c r="AC211" s="146">
        <f>IF(O211="wo",0,IF(P211="wo",1,IF(O211&gt;P211,1,0)))</f>
        <v>0</v>
      </c>
      <c r="AD211" s="146">
        <f>IF(O211="wo",1,IF(P211="wo",0,IF(P211&gt;O211,1,0)))</f>
        <v>0</v>
      </c>
      <c r="AE211" s="146">
        <f>IF(Q211="wo",0,IF(R211="wo",1,IF(Q211&gt;R211,1,0)))</f>
        <v>0</v>
      </c>
      <c r="AF211" s="146">
        <f>IF(Q211="wo",1,IF(R211="wo",0,IF(R211&gt;Q211,1,0)))</f>
        <v>0</v>
      </c>
      <c r="AG211" s="147">
        <f>IF(E211="wo","wo",+S211+U211+W211+Y211+AA211+AC211+AE211)</f>
        <v>3</v>
      </c>
      <c r="AH211" s="147">
        <f>IF(F211="wo","wo",+T211+V211+X211+Z211+AB211+AD211+AF211)</f>
        <v>0</v>
      </c>
      <c r="AI211" s="148">
        <f>IF(E211="",0,IF(E211="wo",0,IF(F211="wo",2,IF(AG211=AH211,0,IF(AG211&gt;AH211,2,1)))))</f>
        <v>2</v>
      </c>
      <c r="AJ211" s="148">
        <f>IF(F211="",0,IF(F211="wo",0,IF(E211="wo",2,IF(AH211=AG211,0,IF(AH211&gt;AG211,2,1)))))</f>
        <v>1</v>
      </c>
      <c r="AK211" s="149">
        <f>IF(E211="","",IF(E211="wo",0,IF(F211="wo",0,IF(E211=F211,"ERROR",IF(E211&gt;F211,F211,-1*E211)))))</f>
        <v>9</v>
      </c>
      <c r="AL211" s="149">
        <f>IF(G211="","",IF(G211="wo",0,IF(H211="wo",0,IF(G211=H211,"ERROR",IF(G211&gt;H211,H211,-1*G211)))))</f>
        <v>8</v>
      </c>
      <c r="AM211" s="149">
        <f>IF(I211="","",IF(I211="wo",0,IF(J211="wo",0,IF(I211=J211,"ERROR",IF(I211&gt;J211,J211,-1*I211)))))</f>
        <v>8</v>
      </c>
      <c r="AN211" s="149" t="str">
        <f>IF(K211="","",IF(K211="wo",0,IF(L211="wo",0,IF(K211=L211,"ERROR",IF(K211&gt;L211,L211,-1*K211)))))</f>
        <v/>
      </c>
      <c r="AO211" s="149" t="str">
        <f>IF(M211="","",IF(M211="wo",0,IF(N211="wo",0,IF(M211=N211,"ERROR",IF(M211&gt;N211,N211,-1*M211)))))</f>
        <v/>
      </c>
      <c r="AP211" s="149" t="str">
        <f>IF(O211="","",IF(O211="wo",0,IF(P211="wo",0,IF(O211=P211,"ERROR",IF(O211&gt;P211,P211,-1*O211)))))</f>
        <v/>
      </c>
      <c r="AQ211" s="149" t="str">
        <f>IF(Q211="","",IF(Q211="wo",0,IF(R211="wo",0,IF(Q211=R211,"ERROR",IF(Q211&gt;R211,R211,-1*Q211)))))</f>
        <v/>
      </c>
      <c r="AR211" s="150" t="str">
        <f>CONCATENATE(AG211," - ",AH211)</f>
        <v>3 - 0</v>
      </c>
      <c r="AS211" s="151" t="str">
        <f>IF(E211="","",(IF(K211="",AK211&amp;","&amp;AL211&amp;","&amp;AM211,IF(M211="",AK211&amp;","&amp;AL211&amp;","&amp;AM211&amp;","&amp;AN211,IF(O211="",AK211&amp;","&amp;AL211&amp;","&amp;AM211&amp;","&amp;AN211&amp;","&amp;AO211,IF(Q211="",AK211&amp;","&amp;AL211&amp;","&amp;AM211&amp;","&amp;AN211&amp;","&amp;AO211&amp;","&amp;AP211,AK211&amp;","&amp;AL211&amp;","&amp;AM211&amp;","&amp;AN211&amp;","&amp;AO211&amp;","&amp;AP211&amp;","&amp;AQ211))))))</f>
        <v>9,8,8</v>
      </c>
      <c r="AT211" s="152">
        <f>IF(F211="",0,IF(F211="wo",0,IF(E211="wo",2,IF(AH211=AG211,0,IF(AH211&gt;AG211,2,1)))))</f>
        <v>1</v>
      </c>
      <c r="AU211" s="152">
        <f>IF(E211="",0,IF(E211="wo",0,IF(F211="wo",2,IF(AG211=AH211,0,IF(AG211&gt;AH211,2,1)))))</f>
        <v>2</v>
      </c>
      <c r="AV211" s="149">
        <f>IF(F211="","",IF(F211="wo",0,IF(E211="wo",0,IF(F211=E211,"ERROR",IF(F211&gt;E211,E211,-1*F211)))))</f>
        <v>-9</v>
      </c>
      <c r="AW211" s="149">
        <f>IF(H211="","",IF(H211="wo",0,IF(G211="wo",0,IF(H211=G211,"ERROR",IF(H211&gt;G211,G211,-1*H211)))))</f>
        <v>-8</v>
      </c>
      <c r="AX211" s="149">
        <f>IF(J211="","",IF(J211="wo",0,IF(I211="wo",0,IF(J211=I211,"ERROR",IF(J211&gt;I211,I211,-1*J211)))))</f>
        <v>-8</v>
      </c>
      <c r="AY211" s="149" t="str">
        <f>IF(L211="","",IF(L211="wo",0,IF(K211="wo",0,IF(L211=K211,"ERROR",IF(L211&gt;K211,K211,-1*L211)))))</f>
        <v/>
      </c>
      <c r="AZ211" s="149" t="str">
        <f>IF(N211="","",IF(N211="wo",0,IF(M211="wo",0,IF(N211=M211,"ERROR",IF(N211&gt;M211,M211,-1*N211)))))</f>
        <v/>
      </c>
      <c r="BA211" s="149" t="str">
        <f>IF(P211="","",IF(P211="wo",0,IF(O211="wo",0,IF(P211=O211,"ERROR",IF(P211&gt;O211,O211,-1*P211)))))</f>
        <v/>
      </c>
      <c r="BB211" s="149" t="str">
        <f>IF(R211="","",IF(R211="wo",0,IF(Q211="wo",0,IF(R211=Q211,"ERROR",IF(R211&gt;Q211,Q211,-1*R211)))))</f>
        <v/>
      </c>
      <c r="BC211" s="150" t="str">
        <f>CONCATENATE(AH211," - ",AG211)</f>
        <v>0 - 3</v>
      </c>
      <c r="BD211" s="151" t="str">
        <f>IF(E211="","",(IF(K211="",AV211&amp;","&amp;AW211&amp;","&amp;AX211,IF(M211="",AV211&amp;","&amp;AW211&amp;","&amp;AX211&amp;","&amp;AY211,IF(O211="",AV211&amp;","&amp;AW211&amp;","&amp;AX211&amp;","&amp;AY211&amp;","&amp;AZ211,IF(Q211="",AV211&amp;","&amp;AW211&amp;","&amp;AX211&amp;","&amp;AY211&amp;","&amp;AZ211&amp;","&amp;BA211,AV211&amp;","&amp;AW211&amp;","&amp;AX211&amp;","&amp;AY211&amp;","&amp;AZ211&amp;","&amp;BA211&amp;","&amp;BB211))))))</f>
        <v>-9,-8,-8</v>
      </c>
      <c r="BE211" s="153">
        <f>SUMIF(C211:C238,1,AI211:AI238)+SUMIF(D211:D238,1,AJ211:AJ238)</f>
        <v>11</v>
      </c>
      <c r="BF211" s="153">
        <f>IF(BE211&lt;&gt;0,RANK(BE211,BE211:BE226),"")</f>
        <v>3</v>
      </c>
      <c r="BG211" s="154" t="e">
        <f>SUMIF(A211:A218,C211,B211:B218)</f>
        <v>#REF!</v>
      </c>
      <c r="BH211" s="155" t="e">
        <f>SUMIF(A211:A218,D211,B211:B218)</f>
        <v>#REF!</v>
      </c>
      <c r="BI211" s="132" t="e">
        <f>1+#REF!</f>
        <v>#REF!</v>
      </c>
      <c r="BJ211" s="156" t="e">
        <f>1*#REF!+1</f>
        <v>#REF!</v>
      </c>
      <c r="BK211" s="157">
        <v>1</v>
      </c>
      <c r="BL211" s="158" t="str">
        <f t="shared" ref="BL211:BL238" si="273">CONCATENATE(C211," ","-"," ",D211)</f>
        <v>2 - 6</v>
      </c>
      <c r="BM211" s="159" t="s">
        <v>87</v>
      </c>
      <c r="BN211" s="160" t="s">
        <v>91</v>
      </c>
      <c r="BO211" s="161">
        <v>5</v>
      </c>
      <c r="BP211" s="138"/>
      <c r="BQ211" s="138"/>
      <c r="BR211" s="138"/>
      <c r="BS211" s="138"/>
      <c r="BT211" s="138"/>
      <c r="BU211" s="138"/>
      <c r="BV211" s="138"/>
      <c r="BW211" s="138"/>
      <c r="BX211" s="138"/>
      <c r="BY211" s="138"/>
      <c r="BZ211" s="138"/>
      <c r="CA211" s="138"/>
      <c r="CB211" s="138"/>
      <c r="CC211" s="138"/>
      <c r="CD211" s="138"/>
      <c r="CE211" s="138"/>
      <c r="CF211" s="138"/>
      <c r="CG211" s="138"/>
      <c r="CH211" s="138"/>
      <c r="CI211" s="138"/>
      <c r="CJ211" s="138"/>
      <c r="CK211" s="138"/>
      <c r="CL211" s="138"/>
      <c r="CM211" s="138"/>
      <c r="CN211" s="138"/>
      <c r="CO211" s="138"/>
      <c r="CP211" s="138"/>
      <c r="CQ211" s="138"/>
      <c r="CR211" s="138"/>
      <c r="CS211" s="138"/>
      <c r="CT211" s="138"/>
      <c r="CU211" s="138"/>
      <c r="CV211" s="138"/>
      <c r="CW211" s="138"/>
      <c r="CX211" s="138"/>
    </row>
    <row r="212" spans="1:102" ht="11.1" hidden="1" customHeight="1" outlineLevel="1" x14ac:dyDescent="0.2">
      <c r="A212" s="139">
        <v>2</v>
      </c>
      <c r="B212" s="140" t="e">
        <f>IF(#REF!="","",VLOOKUP(#REF!,'[1]Посев групп - Д'!B:AM,6,FALSE))</f>
        <v>#REF!</v>
      </c>
      <c r="C212" s="141">
        <v>3</v>
      </c>
      <c r="D212" s="141">
        <v>5</v>
      </c>
      <c r="E212" s="142">
        <v>9</v>
      </c>
      <c r="F212" s="143">
        <v>11</v>
      </c>
      <c r="G212" s="144">
        <v>8</v>
      </c>
      <c r="H212" s="145">
        <v>11</v>
      </c>
      <c r="I212" s="142">
        <v>11</v>
      </c>
      <c r="J212" s="143">
        <v>3</v>
      </c>
      <c r="K212" s="144">
        <v>6</v>
      </c>
      <c r="L212" s="145">
        <v>11</v>
      </c>
      <c r="M212" s="142"/>
      <c r="N212" s="143"/>
      <c r="O212" s="144"/>
      <c r="P212" s="145"/>
      <c r="Q212" s="142"/>
      <c r="R212" s="143"/>
      <c r="S212" s="146">
        <f t="shared" ref="S212:S238" si="274">IF(E212="wo",0,IF(F212="wo",1,IF(E212&gt;F212,1,0)))</f>
        <v>0</v>
      </c>
      <c r="T212" s="146">
        <f t="shared" ref="T212:T238" si="275">IF(E212="wo",1,IF(F212="wo",0,IF(F212&gt;E212,1,0)))</f>
        <v>1</v>
      </c>
      <c r="U212" s="146">
        <f t="shared" ref="U212:U238" si="276">IF(G212="wo",0,IF(H212="wo",1,IF(G212&gt;H212,1,0)))</f>
        <v>0</v>
      </c>
      <c r="V212" s="146">
        <f t="shared" ref="V212:V238" si="277">IF(G212="wo",1,IF(H212="wo",0,IF(H212&gt;G212,1,0)))</f>
        <v>1</v>
      </c>
      <c r="W212" s="146">
        <f t="shared" ref="W212:W238" si="278">IF(I212="wo",0,IF(J212="wo",1,IF(I212&gt;J212,1,0)))</f>
        <v>1</v>
      </c>
      <c r="X212" s="146">
        <f t="shared" ref="X212:X238" si="279">IF(I212="wo",1,IF(J212="wo",0,IF(J212&gt;I212,1,0)))</f>
        <v>0</v>
      </c>
      <c r="Y212" s="146">
        <f t="shared" ref="Y212:Y238" si="280">IF(K212="wo",0,IF(L212="wo",1,IF(K212&gt;L212,1,0)))</f>
        <v>0</v>
      </c>
      <c r="Z212" s="146">
        <f t="shared" ref="Z212:Z238" si="281">IF(K212="wo",1,IF(L212="wo",0,IF(L212&gt;K212,1,0)))</f>
        <v>1</v>
      </c>
      <c r="AA212" s="146">
        <f t="shared" ref="AA212:AA238" si="282">IF(M212="wo",0,IF(N212="wo",1,IF(M212&gt;N212,1,0)))</f>
        <v>0</v>
      </c>
      <c r="AB212" s="146">
        <f t="shared" ref="AB212:AB238" si="283">IF(M212="wo",1,IF(N212="wo",0,IF(N212&gt;M212,1,0)))</f>
        <v>0</v>
      </c>
      <c r="AC212" s="146">
        <f t="shared" ref="AC212:AC238" si="284">IF(O212="wo",0,IF(P212="wo",1,IF(O212&gt;P212,1,0)))</f>
        <v>0</v>
      </c>
      <c r="AD212" s="146">
        <f t="shared" ref="AD212:AD238" si="285">IF(O212="wo",1,IF(P212="wo",0,IF(P212&gt;O212,1,0)))</f>
        <v>0</v>
      </c>
      <c r="AE212" s="146">
        <f t="shared" ref="AE212:AE238" si="286">IF(Q212="wo",0,IF(R212="wo",1,IF(Q212&gt;R212,1,0)))</f>
        <v>0</v>
      </c>
      <c r="AF212" s="146">
        <f t="shared" ref="AF212:AF238" si="287">IF(Q212="wo",1,IF(R212="wo",0,IF(R212&gt;Q212,1,0)))</f>
        <v>0</v>
      </c>
      <c r="AG212" s="147">
        <f t="shared" ref="AG212:AH238" si="288">IF(E212="wo","wo",+S212+U212+W212+Y212+AA212+AC212+AE212)</f>
        <v>1</v>
      </c>
      <c r="AH212" s="147">
        <f t="shared" si="288"/>
        <v>3</v>
      </c>
      <c r="AI212" s="148">
        <f t="shared" ref="AI212:AI238" si="289">IF(E212="",0,IF(E212="wo",0,IF(F212="wo",2,IF(AG212=AH212,0,IF(AG212&gt;AH212,2,1)))))</f>
        <v>1</v>
      </c>
      <c r="AJ212" s="148">
        <f t="shared" ref="AJ212:AJ238" si="290">IF(F212="",0,IF(F212="wo",0,IF(E212="wo",2,IF(AH212=AG212,0,IF(AH212&gt;AG212,2,1)))))</f>
        <v>2</v>
      </c>
      <c r="AK212" s="149">
        <f t="shared" ref="AK212:AK238" si="291">IF(E212="","",IF(E212="wo",0,IF(F212="wo",0,IF(E212=F212,"ERROR",IF(E212&gt;F212,F212,-1*E212)))))</f>
        <v>-9</v>
      </c>
      <c r="AL212" s="149">
        <f t="shared" ref="AL212:AL238" si="292">IF(G212="","",IF(G212="wo",0,IF(H212="wo",0,IF(G212=H212,"ERROR",IF(G212&gt;H212,H212,-1*G212)))))</f>
        <v>-8</v>
      </c>
      <c r="AM212" s="149">
        <f t="shared" ref="AM212:AM238" si="293">IF(I212="","",IF(I212="wo",0,IF(J212="wo",0,IF(I212=J212,"ERROR",IF(I212&gt;J212,J212,-1*I212)))))</f>
        <v>3</v>
      </c>
      <c r="AN212" s="149">
        <f t="shared" ref="AN212:AN238" si="294">IF(K212="","",IF(K212="wo",0,IF(L212="wo",0,IF(K212=L212,"ERROR",IF(K212&gt;L212,L212,-1*K212)))))</f>
        <v>-6</v>
      </c>
      <c r="AO212" s="149" t="str">
        <f t="shared" ref="AO212:AO238" si="295">IF(M212="","",IF(M212="wo",0,IF(N212="wo",0,IF(M212=N212,"ERROR",IF(M212&gt;N212,N212,-1*M212)))))</f>
        <v/>
      </c>
      <c r="AP212" s="149" t="str">
        <f t="shared" ref="AP212:AP238" si="296">IF(O212="","",IF(O212="wo",0,IF(P212="wo",0,IF(O212=P212,"ERROR",IF(O212&gt;P212,P212,-1*O212)))))</f>
        <v/>
      </c>
      <c r="AQ212" s="149" t="str">
        <f t="shared" ref="AQ212:AQ238" si="297">IF(Q212="","",IF(Q212="wo",0,IF(R212="wo",0,IF(Q212=R212,"ERROR",IF(Q212&gt;R212,R212,-1*Q212)))))</f>
        <v/>
      </c>
      <c r="AR212" s="150" t="str">
        <f t="shared" ref="AR212:AR238" si="298">CONCATENATE(AG212," - ",AH212)</f>
        <v>1 - 3</v>
      </c>
      <c r="AS212" s="151" t="str">
        <f t="shared" ref="AS212:AS238" si="299">IF(E212="","",(IF(K212="",AK212&amp;","&amp;AL212&amp;","&amp;AM212,IF(M212="",AK212&amp;","&amp;AL212&amp;","&amp;AM212&amp;","&amp;AN212,IF(O212="",AK212&amp;","&amp;AL212&amp;","&amp;AM212&amp;","&amp;AN212&amp;","&amp;AO212,IF(Q212="",AK212&amp;","&amp;AL212&amp;","&amp;AM212&amp;","&amp;AN212&amp;","&amp;AO212&amp;","&amp;AP212,AK212&amp;","&amp;AL212&amp;","&amp;AM212&amp;","&amp;AN212&amp;","&amp;AO212&amp;","&amp;AP212&amp;","&amp;AQ212))))))</f>
        <v>-9,-8,3,-6</v>
      </c>
      <c r="AT212" s="152">
        <f t="shared" ref="AT212:AT238" si="300">IF(F212="",0,IF(F212="wo",0,IF(E212="wo",2,IF(AH212=AG212,0,IF(AH212&gt;AG212,2,1)))))</f>
        <v>2</v>
      </c>
      <c r="AU212" s="152">
        <f t="shared" ref="AU212:AU238" si="301">IF(E212="",0,IF(E212="wo",0,IF(F212="wo",2,IF(AG212=AH212,0,IF(AG212&gt;AH212,2,1)))))</f>
        <v>1</v>
      </c>
      <c r="AV212" s="149">
        <f t="shared" ref="AV212:AV238" si="302">IF(F212="","",IF(F212="wo",0,IF(E212="wo",0,IF(F212=E212,"ERROR",IF(F212&gt;E212,E212,-1*F212)))))</f>
        <v>9</v>
      </c>
      <c r="AW212" s="149">
        <f t="shared" ref="AW212:AW238" si="303">IF(H212="","",IF(H212="wo",0,IF(G212="wo",0,IF(H212=G212,"ERROR",IF(H212&gt;G212,G212,-1*H212)))))</f>
        <v>8</v>
      </c>
      <c r="AX212" s="149">
        <f t="shared" ref="AX212:AX238" si="304">IF(J212="","",IF(J212="wo",0,IF(I212="wo",0,IF(J212=I212,"ERROR",IF(J212&gt;I212,I212,-1*J212)))))</f>
        <v>-3</v>
      </c>
      <c r="AY212" s="149">
        <f t="shared" ref="AY212:AY238" si="305">IF(L212="","",IF(L212="wo",0,IF(K212="wo",0,IF(L212=K212,"ERROR",IF(L212&gt;K212,K212,-1*L212)))))</f>
        <v>6</v>
      </c>
      <c r="AZ212" s="149" t="str">
        <f t="shared" ref="AZ212:AZ238" si="306">IF(N212="","",IF(N212="wo",0,IF(M212="wo",0,IF(N212=M212,"ERROR",IF(N212&gt;M212,M212,-1*N212)))))</f>
        <v/>
      </c>
      <c r="BA212" s="149" t="str">
        <f t="shared" ref="BA212:BA238" si="307">IF(P212="","",IF(P212="wo",0,IF(O212="wo",0,IF(P212=O212,"ERROR",IF(P212&gt;O212,O212,-1*P212)))))</f>
        <v/>
      </c>
      <c r="BB212" s="149" t="str">
        <f t="shared" ref="BB212:BB238" si="308">IF(R212="","",IF(R212="wo",0,IF(Q212="wo",0,IF(R212=Q212,"ERROR",IF(R212&gt;Q212,Q212,-1*R212)))))</f>
        <v/>
      </c>
      <c r="BC212" s="150" t="str">
        <f t="shared" ref="BC212:BC238" si="309">CONCATENATE(AH212," - ",AG212)</f>
        <v>3 - 1</v>
      </c>
      <c r="BD212" s="151" t="str">
        <f t="shared" ref="BD212:BD238" si="310">IF(E212="","",(IF(K212="",AV212&amp;","&amp;AW212&amp;","&amp;AX212,IF(M212="",AV212&amp;","&amp;AW212&amp;","&amp;AX212&amp;","&amp;AY212,IF(O212="",AV212&amp;","&amp;AW212&amp;","&amp;AX212&amp;","&amp;AY212&amp;","&amp;AZ212,IF(Q212="",AV212&amp;","&amp;AW212&amp;","&amp;AX212&amp;","&amp;AY212&amp;","&amp;AZ212&amp;","&amp;BA212,AV212&amp;","&amp;AW212&amp;","&amp;AX212&amp;","&amp;AY212&amp;","&amp;AZ212&amp;","&amp;BA212&amp;","&amp;BB212))))))</f>
        <v>9,8,-3,6</v>
      </c>
      <c r="BE212" s="162"/>
      <c r="BF212" s="163"/>
      <c r="BG212" s="154" t="e">
        <f>SUMIF(A211:A218,C212,B211:B218)</f>
        <v>#REF!</v>
      </c>
      <c r="BH212" s="155" t="e">
        <f>SUMIF(A211:A218,D212,B211:B218)</f>
        <v>#REF!</v>
      </c>
      <c r="BI212" s="132" t="e">
        <f>1+#REF!</f>
        <v>#REF!</v>
      </c>
      <c r="BJ212" s="156" t="e">
        <f>1+BJ211</f>
        <v>#REF!</v>
      </c>
      <c r="BK212" s="157">
        <v>1</v>
      </c>
      <c r="BL212" s="158" t="str">
        <f t="shared" si="273"/>
        <v>3 - 5</v>
      </c>
      <c r="BM212" s="159" t="s">
        <v>87</v>
      </c>
      <c r="BN212" s="160" t="s">
        <v>91</v>
      </c>
      <c r="BO212" s="161">
        <v>6</v>
      </c>
      <c r="BP212" s="138"/>
      <c r="BQ212" s="138"/>
      <c r="BR212" s="138"/>
      <c r="BS212" s="138"/>
      <c r="BT212" s="138"/>
      <c r="BU212" s="138"/>
      <c r="BV212" s="138"/>
      <c r="BW212" s="138"/>
      <c r="BX212" s="138"/>
      <c r="BY212" s="138"/>
      <c r="BZ212" s="138"/>
      <c r="CA212" s="138"/>
      <c r="CB212" s="138"/>
      <c r="CC212" s="138"/>
      <c r="CD212" s="138"/>
      <c r="CE212" s="138"/>
      <c r="CF212" s="138"/>
      <c r="CG212" s="138"/>
      <c r="CH212" s="138"/>
      <c r="CI212" s="138"/>
      <c r="CJ212" s="138"/>
      <c r="CK212" s="138"/>
      <c r="CL212" s="138"/>
      <c r="CM212" s="138"/>
      <c r="CN212" s="138"/>
      <c r="CO212" s="138"/>
      <c r="CP212" s="138"/>
      <c r="CQ212" s="138"/>
      <c r="CR212" s="138"/>
      <c r="CS212" s="138"/>
      <c r="CT212" s="138"/>
      <c r="CU212" s="138"/>
      <c r="CV212" s="138"/>
      <c r="CW212" s="138"/>
      <c r="CX212" s="138"/>
    </row>
    <row r="213" spans="1:102" ht="11.1" hidden="1" customHeight="1" outlineLevel="1" x14ac:dyDescent="0.2">
      <c r="A213" s="139">
        <v>3</v>
      </c>
      <c r="B213" s="140" t="e">
        <f>IF(#REF!="","",VLOOKUP(#REF!,'[1]Посев групп - Д'!B:AM,10,FALSE))</f>
        <v>#REF!</v>
      </c>
      <c r="C213" s="141">
        <v>1</v>
      </c>
      <c r="D213" s="141">
        <v>7</v>
      </c>
      <c r="E213" s="142">
        <v>6</v>
      </c>
      <c r="F213" s="143">
        <v>11</v>
      </c>
      <c r="G213" s="144">
        <v>9</v>
      </c>
      <c r="H213" s="145">
        <v>11</v>
      </c>
      <c r="I213" s="142">
        <v>9</v>
      </c>
      <c r="J213" s="143">
        <v>11</v>
      </c>
      <c r="K213" s="144"/>
      <c r="L213" s="145"/>
      <c r="M213" s="142"/>
      <c r="N213" s="143"/>
      <c r="O213" s="144"/>
      <c r="P213" s="145"/>
      <c r="Q213" s="142"/>
      <c r="R213" s="143"/>
      <c r="S213" s="146">
        <f t="shared" si="274"/>
        <v>0</v>
      </c>
      <c r="T213" s="146">
        <f t="shared" si="275"/>
        <v>1</v>
      </c>
      <c r="U213" s="146">
        <f t="shared" si="276"/>
        <v>0</v>
      </c>
      <c r="V213" s="146">
        <f t="shared" si="277"/>
        <v>1</v>
      </c>
      <c r="W213" s="146">
        <f t="shared" si="278"/>
        <v>0</v>
      </c>
      <c r="X213" s="146">
        <f t="shared" si="279"/>
        <v>1</v>
      </c>
      <c r="Y213" s="146">
        <f t="shared" si="280"/>
        <v>0</v>
      </c>
      <c r="Z213" s="146">
        <f t="shared" si="281"/>
        <v>0</v>
      </c>
      <c r="AA213" s="146">
        <f t="shared" si="282"/>
        <v>0</v>
      </c>
      <c r="AB213" s="146">
        <f t="shared" si="283"/>
        <v>0</v>
      </c>
      <c r="AC213" s="146">
        <f t="shared" si="284"/>
        <v>0</v>
      </c>
      <c r="AD213" s="146">
        <f t="shared" si="285"/>
        <v>0</v>
      </c>
      <c r="AE213" s="146">
        <f t="shared" si="286"/>
        <v>0</v>
      </c>
      <c r="AF213" s="146">
        <f t="shared" si="287"/>
        <v>0</v>
      </c>
      <c r="AG213" s="147">
        <f t="shared" si="288"/>
        <v>0</v>
      </c>
      <c r="AH213" s="147">
        <f t="shared" si="288"/>
        <v>3</v>
      </c>
      <c r="AI213" s="148">
        <f t="shared" si="289"/>
        <v>1</v>
      </c>
      <c r="AJ213" s="148">
        <f t="shared" si="290"/>
        <v>2</v>
      </c>
      <c r="AK213" s="149">
        <f t="shared" si="291"/>
        <v>-6</v>
      </c>
      <c r="AL213" s="149">
        <f t="shared" si="292"/>
        <v>-9</v>
      </c>
      <c r="AM213" s="149">
        <f t="shared" si="293"/>
        <v>-9</v>
      </c>
      <c r="AN213" s="149" t="str">
        <f t="shared" si="294"/>
        <v/>
      </c>
      <c r="AO213" s="149" t="str">
        <f t="shared" si="295"/>
        <v/>
      </c>
      <c r="AP213" s="149" t="str">
        <f t="shared" si="296"/>
        <v/>
      </c>
      <c r="AQ213" s="149" t="str">
        <f t="shared" si="297"/>
        <v/>
      </c>
      <c r="AR213" s="150" t="str">
        <f t="shared" si="298"/>
        <v>0 - 3</v>
      </c>
      <c r="AS213" s="151" t="str">
        <f t="shared" si="299"/>
        <v>-6,-9,-9</v>
      </c>
      <c r="AT213" s="152">
        <f t="shared" si="300"/>
        <v>2</v>
      </c>
      <c r="AU213" s="152">
        <f t="shared" si="301"/>
        <v>1</v>
      </c>
      <c r="AV213" s="149">
        <f t="shared" si="302"/>
        <v>6</v>
      </c>
      <c r="AW213" s="149">
        <f t="shared" si="303"/>
        <v>9</v>
      </c>
      <c r="AX213" s="149">
        <f t="shared" si="304"/>
        <v>9</v>
      </c>
      <c r="AY213" s="149" t="str">
        <f t="shared" si="305"/>
        <v/>
      </c>
      <c r="AZ213" s="149" t="str">
        <f t="shared" si="306"/>
        <v/>
      </c>
      <c r="BA213" s="149" t="str">
        <f t="shared" si="307"/>
        <v/>
      </c>
      <c r="BB213" s="149" t="str">
        <f t="shared" si="308"/>
        <v/>
      </c>
      <c r="BC213" s="150" t="str">
        <f t="shared" si="309"/>
        <v>3 - 0</v>
      </c>
      <c r="BD213" s="151" t="str">
        <f t="shared" si="310"/>
        <v>6,9,9</v>
      </c>
      <c r="BE213" s="153">
        <f>SUMIF(C211:C238,2,AI211:AI238)+SUMIF(D211:D238,2,AJ211:AJ238)</f>
        <v>11</v>
      </c>
      <c r="BF213" s="153">
        <f>IF(BE213&lt;&gt;0,RANK(BE213,BE211:BE226),"")</f>
        <v>3</v>
      </c>
      <c r="BG213" s="154" t="e">
        <f>SUMIF(A211:A218,C213,B211:B218)</f>
        <v>#REF!</v>
      </c>
      <c r="BH213" s="155" t="e">
        <f>SUMIF(A211:A218,D213,B211:B218)</f>
        <v>#REF!</v>
      </c>
      <c r="BI213" s="132" t="e">
        <f>1+#REF!</f>
        <v>#REF!</v>
      </c>
      <c r="BJ213" s="156" t="e">
        <f t="shared" ref="BJ213:BJ238" si="311">1+BJ212</f>
        <v>#REF!</v>
      </c>
      <c r="BK213" s="157">
        <v>1</v>
      </c>
      <c r="BL213" s="158" t="str">
        <f t="shared" si="273"/>
        <v>1 - 7</v>
      </c>
      <c r="BM213" s="159" t="s">
        <v>87</v>
      </c>
      <c r="BN213" s="160" t="s">
        <v>91</v>
      </c>
      <c r="BO213" s="161">
        <v>7</v>
      </c>
      <c r="BP213" s="138"/>
      <c r="BQ213" s="138"/>
      <c r="BR213" s="138"/>
      <c r="BS213" s="138"/>
      <c r="BT213" s="138"/>
      <c r="BU213" s="138"/>
      <c r="BV213" s="138"/>
      <c r="BW213" s="138"/>
      <c r="BX213" s="138"/>
      <c r="BY213" s="138"/>
      <c r="BZ213" s="138"/>
      <c r="CA213" s="138"/>
      <c r="CB213" s="138"/>
      <c r="CC213" s="138"/>
      <c r="CD213" s="138"/>
      <c r="CE213" s="138"/>
      <c r="CF213" s="138"/>
      <c r="CG213" s="138"/>
      <c r="CH213" s="138"/>
      <c r="CI213" s="138"/>
      <c r="CJ213" s="138"/>
      <c r="CK213" s="138"/>
      <c r="CL213" s="138"/>
      <c r="CM213" s="138"/>
      <c r="CN213" s="138"/>
      <c r="CO213" s="138"/>
      <c r="CP213" s="138"/>
      <c r="CQ213" s="138"/>
      <c r="CR213" s="138"/>
      <c r="CS213" s="138"/>
      <c r="CT213" s="138"/>
      <c r="CU213" s="138"/>
      <c r="CV213" s="138"/>
      <c r="CW213" s="138"/>
      <c r="CX213" s="138"/>
    </row>
    <row r="214" spans="1:102" ht="11.1" hidden="1" customHeight="1" outlineLevel="1" x14ac:dyDescent="0.2">
      <c r="A214" s="139">
        <v>4</v>
      </c>
      <c r="B214" s="140" t="e">
        <f>IF(#REF!="","",VLOOKUP(#REF!,'[1]Посев групп - Д'!B:AM,14,FALSE))</f>
        <v>#REF!</v>
      </c>
      <c r="C214" s="141">
        <v>4</v>
      </c>
      <c r="D214" s="141">
        <v>8</v>
      </c>
      <c r="E214" s="142">
        <v>11</v>
      </c>
      <c r="F214" s="143">
        <v>9</v>
      </c>
      <c r="G214" s="144">
        <v>10</v>
      </c>
      <c r="H214" s="145">
        <v>12</v>
      </c>
      <c r="I214" s="142">
        <v>4</v>
      </c>
      <c r="J214" s="143">
        <v>11</v>
      </c>
      <c r="K214" s="144">
        <v>11</v>
      </c>
      <c r="L214" s="145">
        <v>8</v>
      </c>
      <c r="M214" s="142">
        <v>4</v>
      </c>
      <c r="N214" s="143">
        <v>11</v>
      </c>
      <c r="O214" s="144"/>
      <c r="P214" s="145"/>
      <c r="Q214" s="142"/>
      <c r="R214" s="143"/>
      <c r="S214" s="146">
        <f t="shared" si="274"/>
        <v>1</v>
      </c>
      <c r="T214" s="146">
        <f t="shared" si="275"/>
        <v>0</v>
      </c>
      <c r="U214" s="146">
        <f t="shared" si="276"/>
        <v>0</v>
      </c>
      <c r="V214" s="146">
        <f t="shared" si="277"/>
        <v>1</v>
      </c>
      <c r="W214" s="146">
        <f t="shared" si="278"/>
        <v>0</v>
      </c>
      <c r="X214" s="146">
        <f t="shared" si="279"/>
        <v>1</v>
      </c>
      <c r="Y214" s="146">
        <f t="shared" si="280"/>
        <v>1</v>
      </c>
      <c r="Z214" s="146">
        <f t="shared" si="281"/>
        <v>0</v>
      </c>
      <c r="AA214" s="146">
        <f t="shared" si="282"/>
        <v>0</v>
      </c>
      <c r="AB214" s="146">
        <f t="shared" si="283"/>
        <v>1</v>
      </c>
      <c r="AC214" s="146">
        <f t="shared" si="284"/>
        <v>0</v>
      </c>
      <c r="AD214" s="146">
        <f t="shared" si="285"/>
        <v>0</v>
      </c>
      <c r="AE214" s="146">
        <f t="shared" si="286"/>
        <v>0</v>
      </c>
      <c r="AF214" s="146">
        <f t="shared" si="287"/>
        <v>0</v>
      </c>
      <c r="AG214" s="147">
        <f t="shared" si="288"/>
        <v>2</v>
      </c>
      <c r="AH214" s="147">
        <f t="shared" si="288"/>
        <v>3</v>
      </c>
      <c r="AI214" s="148">
        <f t="shared" si="289"/>
        <v>1</v>
      </c>
      <c r="AJ214" s="148">
        <f t="shared" si="290"/>
        <v>2</v>
      </c>
      <c r="AK214" s="149">
        <f t="shared" si="291"/>
        <v>9</v>
      </c>
      <c r="AL214" s="149">
        <f t="shared" si="292"/>
        <v>-10</v>
      </c>
      <c r="AM214" s="149">
        <f t="shared" si="293"/>
        <v>-4</v>
      </c>
      <c r="AN214" s="149">
        <f t="shared" si="294"/>
        <v>8</v>
      </c>
      <c r="AO214" s="149">
        <f t="shared" si="295"/>
        <v>-4</v>
      </c>
      <c r="AP214" s="149" t="str">
        <f t="shared" si="296"/>
        <v/>
      </c>
      <c r="AQ214" s="149" t="str">
        <f t="shared" si="297"/>
        <v/>
      </c>
      <c r="AR214" s="150" t="str">
        <f t="shared" si="298"/>
        <v>2 - 3</v>
      </c>
      <c r="AS214" s="151" t="str">
        <f t="shared" si="299"/>
        <v>9,-10,-4,8,-4</v>
      </c>
      <c r="AT214" s="152">
        <f t="shared" si="300"/>
        <v>2</v>
      </c>
      <c r="AU214" s="152">
        <f t="shared" si="301"/>
        <v>1</v>
      </c>
      <c r="AV214" s="149">
        <f t="shared" si="302"/>
        <v>-9</v>
      </c>
      <c r="AW214" s="149">
        <f t="shared" si="303"/>
        <v>10</v>
      </c>
      <c r="AX214" s="149">
        <f t="shared" si="304"/>
        <v>4</v>
      </c>
      <c r="AY214" s="149">
        <f t="shared" si="305"/>
        <v>-8</v>
      </c>
      <c r="AZ214" s="149">
        <f t="shared" si="306"/>
        <v>4</v>
      </c>
      <c r="BA214" s="149" t="str">
        <f t="shared" si="307"/>
        <v/>
      </c>
      <c r="BB214" s="149" t="str">
        <f t="shared" si="308"/>
        <v/>
      </c>
      <c r="BC214" s="150" t="str">
        <f t="shared" si="309"/>
        <v>3 - 2</v>
      </c>
      <c r="BD214" s="151" t="str">
        <f t="shared" si="310"/>
        <v>-9,10,4,-8,4</v>
      </c>
      <c r="BE214" s="162"/>
      <c r="BF214" s="163"/>
      <c r="BG214" s="154" t="e">
        <f>SUMIF(A211:A218,C214,B211:B218)</f>
        <v>#REF!</v>
      </c>
      <c r="BH214" s="155" t="e">
        <f>SUMIF(A211:A218,D214,B211:B218)</f>
        <v>#REF!</v>
      </c>
      <c r="BI214" s="132" t="e">
        <f>1+#REF!</f>
        <v>#REF!</v>
      </c>
      <c r="BJ214" s="156" t="e">
        <f t="shared" si="311"/>
        <v>#REF!</v>
      </c>
      <c r="BK214" s="157">
        <v>1</v>
      </c>
      <c r="BL214" s="158" t="str">
        <f t="shared" si="273"/>
        <v>4 - 8</v>
      </c>
      <c r="BM214" s="159" t="s">
        <v>87</v>
      </c>
      <c r="BN214" s="160" t="s">
        <v>91</v>
      </c>
      <c r="BO214" s="161">
        <v>8</v>
      </c>
      <c r="BP214" s="339" t="str">
        <f>C210</f>
        <v>Юноши. 2007г.р. За 9-16 места</v>
      </c>
      <c r="BQ214" s="339"/>
      <c r="BR214" s="339"/>
      <c r="BS214" s="339"/>
      <c r="BT214" s="339"/>
      <c r="BU214" s="339"/>
      <c r="BV214" s="339"/>
      <c r="BW214" s="339"/>
      <c r="BX214" s="339"/>
      <c r="BY214" s="339"/>
      <c r="BZ214" s="339"/>
      <c r="CA214" s="339"/>
      <c r="CB214" s="339"/>
      <c r="CC214" s="339"/>
      <c r="CD214" s="339"/>
      <c r="CE214" s="339"/>
      <c r="CF214" s="339"/>
      <c r="CG214" s="339"/>
      <c r="CH214" s="339"/>
      <c r="CI214" s="339"/>
      <c r="CJ214" s="339"/>
      <c r="CK214" s="339"/>
      <c r="CL214" s="339"/>
      <c r="CM214" s="339"/>
      <c r="CN214" s="339"/>
      <c r="CO214" s="339"/>
      <c r="CP214" s="339"/>
      <c r="CQ214" s="339"/>
      <c r="CR214" s="339"/>
      <c r="CS214" s="339"/>
      <c r="CT214" s="339"/>
      <c r="CU214" s="339"/>
      <c r="CV214" s="339"/>
      <c r="CW214" s="339"/>
      <c r="CX214" s="339"/>
    </row>
    <row r="215" spans="1:102" ht="11.1" customHeight="1" collapsed="1" x14ac:dyDescent="0.2">
      <c r="A215" s="139">
        <v>5</v>
      </c>
      <c r="B215" s="140" t="e">
        <f>IF(#REF!="","",VLOOKUP(#REF!,'[1]Посев групп - Д'!B:AO,18,FALSE))</f>
        <v>#REF!</v>
      </c>
      <c r="C215" s="141">
        <v>2</v>
      </c>
      <c r="D215" s="141">
        <v>5</v>
      </c>
      <c r="E215" s="142">
        <v>11</v>
      </c>
      <c r="F215" s="143">
        <v>13</v>
      </c>
      <c r="G215" s="144">
        <v>11</v>
      </c>
      <c r="H215" s="145">
        <v>9</v>
      </c>
      <c r="I215" s="142">
        <v>2</v>
      </c>
      <c r="J215" s="143">
        <v>11</v>
      </c>
      <c r="K215" s="144">
        <v>9</v>
      </c>
      <c r="L215" s="145">
        <v>11</v>
      </c>
      <c r="M215" s="142"/>
      <c r="N215" s="143"/>
      <c r="O215" s="144"/>
      <c r="P215" s="145"/>
      <c r="Q215" s="142"/>
      <c r="R215" s="143"/>
      <c r="S215" s="146">
        <f t="shared" si="274"/>
        <v>0</v>
      </c>
      <c r="T215" s="146">
        <f t="shared" si="275"/>
        <v>1</v>
      </c>
      <c r="U215" s="146">
        <f t="shared" si="276"/>
        <v>1</v>
      </c>
      <c r="V215" s="146">
        <f t="shared" si="277"/>
        <v>0</v>
      </c>
      <c r="W215" s="146">
        <f t="shared" si="278"/>
        <v>0</v>
      </c>
      <c r="X215" s="146">
        <f t="shared" si="279"/>
        <v>1</v>
      </c>
      <c r="Y215" s="146">
        <f t="shared" si="280"/>
        <v>0</v>
      </c>
      <c r="Z215" s="146">
        <f t="shared" si="281"/>
        <v>1</v>
      </c>
      <c r="AA215" s="146">
        <f t="shared" si="282"/>
        <v>0</v>
      </c>
      <c r="AB215" s="146">
        <f t="shared" si="283"/>
        <v>0</v>
      </c>
      <c r="AC215" s="146">
        <f t="shared" si="284"/>
        <v>0</v>
      </c>
      <c r="AD215" s="146">
        <f t="shared" si="285"/>
        <v>0</v>
      </c>
      <c r="AE215" s="146">
        <f t="shared" si="286"/>
        <v>0</v>
      </c>
      <c r="AF215" s="146">
        <f t="shared" si="287"/>
        <v>0</v>
      </c>
      <c r="AG215" s="147">
        <f t="shared" si="288"/>
        <v>1</v>
      </c>
      <c r="AH215" s="147">
        <f t="shared" si="288"/>
        <v>3</v>
      </c>
      <c r="AI215" s="148">
        <f t="shared" si="289"/>
        <v>1</v>
      </c>
      <c r="AJ215" s="148">
        <f t="shared" si="290"/>
        <v>2</v>
      </c>
      <c r="AK215" s="149">
        <f t="shared" si="291"/>
        <v>-11</v>
      </c>
      <c r="AL215" s="149">
        <f t="shared" si="292"/>
        <v>9</v>
      </c>
      <c r="AM215" s="149">
        <f t="shared" si="293"/>
        <v>-2</v>
      </c>
      <c r="AN215" s="149">
        <f t="shared" si="294"/>
        <v>-9</v>
      </c>
      <c r="AO215" s="149" t="str">
        <f t="shared" si="295"/>
        <v/>
      </c>
      <c r="AP215" s="149" t="str">
        <f t="shared" si="296"/>
        <v/>
      </c>
      <c r="AQ215" s="149" t="str">
        <f t="shared" si="297"/>
        <v/>
      </c>
      <c r="AR215" s="150" t="str">
        <f t="shared" si="298"/>
        <v>1 - 3</v>
      </c>
      <c r="AS215" s="151" t="str">
        <f t="shared" si="299"/>
        <v>-11,9,-2,-9</v>
      </c>
      <c r="AT215" s="152">
        <f t="shared" si="300"/>
        <v>2</v>
      </c>
      <c r="AU215" s="152">
        <f t="shared" si="301"/>
        <v>1</v>
      </c>
      <c r="AV215" s="149">
        <f t="shared" si="302"/>
        <v>11</v>
      </c>
      <c r="AW215" s="149">
        <f t="shared" si="303"/>
        <v>-9</v>
      </c>
      <c r="AX215" s="149">
        <f t="shared" si="304"/>
        <v>2</v>
      </c>
      <c r="AY215" s="149">
        <f t="shared" si="305"/>
        <v>9</v>
      </c>
      <c r="AZ215" s="149" t="str">
        <f t="shared" si="306"/>
        <v/>
      </c>
      <c r="BA215" s="149" t="str">
        <f t="shared" si="307"/>
        <v/>
      </c>
      <c r="BB215" s="149" t="str">
        <f t="shared" si="308"/>
        <v/>
      </c>
      <c r="BC215" s="150" t="str">
        <f t="shared" si="309"/>
        <v>3 - 1</v>
      </c>
      <c r="BD215" s="151" t="str">
        <f t="shared" si="310"/>
        <v>11,-9,2,9</v>
      </c>
      <c r="BE215" s="153">
        <f>SUMIF(C211:C238,3,AI211:AI238)+SUMIF(D211:D238,3,AJ211:AJ238)</f>
        <v>10</v>
      </c>
      <c r="BF215" s="153">
        <f>IF(BE215&lt;&gt;0,RANK(BE215,BE211:BE226),"")</f>
        <v>6</v>
      </c>
      <c r="BG215" s="154" t="e">
        <f>SUMIF(A211:A218,C215,B211:B218)</f>
        <v>#REF!</v>
      </c>
      <c r="BH215" s="155" t="e">
        <f>SUMIF(A211:A218,D215,B211:B218)</f>
        <v>#REF!</v>
      </c>
      <c r="BI215" s="132" t="e">
        <f>1+#REF!</f>
        <v>#REF!</v>
      </c>
      <c r="BJ215" s="156" t="e">
        <f>1+BJ214</f>
        <v>#REF!</v>
      </c>
      <c r="BK215" s="157">
        <v>2</v>
      </c>
      <c r="BL215" s="164" t="str">
        <f t="shared" si="273"/>
        <v>2 - 5</v>
      </c>
      <c r="BM215" s="165" t="s">
        <v>87</v>
      </c>
      <c r="BN215" s="166" t="s">
        <v>92</v>
      </c>
      <c r="BO215" s="167">
        <v>16</v>
      </c>
      <c r="BP215" s="339"/>
      <c r="BQ215" s="339"/>
      <c r="BR215" s="339"/>
      <c r="BS215" s="339"/>
      <c r="BT215" s="339"/>
      <c r="BU215" s="339"/>
      <c r="BV215" s="339"/>
      <c r="BW215" s="339"/>
      <c r="BX215" s="339"/>
      <c r="BY215" s="339"/>
      <c r="BZ215" s="339"/>
      <c r="CA215" s="339"/>
      <c r="CB215" s="339"/>
      <c r="CC215" s="339"/>
      <c r="CD215" s="339"/>
      <c r="CE215" s="339"/>
      <c r="CF215" s="339"/>
      <c r="CG215" s="339"/>
      <c r="CH215" s="339"/>
      <c r="CI215" s="339"/>
      <c r="CJ215" s="339"/>
      <c r="CK215" s="339"/>
      <c r="CL215" s="339"/>
      <c r="CM215" s="339"/>
      <c r="CN215" s="339"/>
      <c r="CO215" s="339"/>
      <c r="CP215" s="339"/>
      <c r="CQ215" s="339"/>
      <c r="CR215" s="339"/>
      <c r="CS215" s="339"/>
      <c r="CT215" s="339"/>
      <c r="CU215" s="339"/>
      <c r="CV215" s="339"/>
      <c r="CW215" s="339"/>
      <c r="CX215" s="339"/>
    </row>
    <row r="216" spans="1:102" ht="11.1" customHeight="1" x14ac:dyDescent="0.2">
      <c r="A216" s="139">
        <v>6</v>
      </c>
      <c r="B216" s="140" t="e">
        <f>IF(#REF!="","",VLOOKUP(#REF!,'[1]Посев групп - Д'!B:AM,22,FALSE))</f>
        <v>#REF!</v>
      </c>
      <c r="C216" s="141">
        <v>1</v>
      </c>
      <c r="D216" s="141">
        <v>6</v>
      </c>
      <c r="E216" s="142">
        <v>6</v>
      </c>
      <c r="F216" s="143">
        <v>11</v>
      </c>
      <c r="G216" s="144">
        <v>8</v>
      </c>
      <c r="H216" s="145">
        <v>11</v>
      </c>
      <c r="I216" s="142">
        <v>11</v>
      </c>
      <c r="J216" s="143">
        <v>9</v>
      </c>
      <c r="K216" s="144">
        <v>9</v>
      </c>
      <c r="L216" s="145">
        <v>11</v>
      </c>
      <c r="M216" s="142"/>
      <c r="N216" s="143"/>
      <c r="O216" s="144"/>
      <c r="P216" s="145"/>
      <c r="Q216" s="142"/>
      <c r="R216" s="143"/>
      <c r="S216" s="146">
        <f t="shared" si="274"/>
        <v>0</v>
      </c>
      <c r="T216" s="146">
        <f t="shared" si="275"/>
        <v>1</v>
      </c>
      <c r="U216" s="146">
        <f t="shared" si="276"/>
        <v>0</v>
      </c>
      <c r="V216" s="146">
        <f t="shared" si="277"/>
        <v>1</v>
      </c>
      <c r="W216" s="146">
        <f t="shared" si="278"/>
        <v>1</v>
      </c>
      <c r="X216" s="146">
        <f t="shared" si="279"/>
        <v>0</v>
      </c>
      <c r="Y216" s="146">
        <f t="shared" si="280"/>
        <v>0</v>
      </c>
      <c r="Z216" s="146">
        <f t="shared" si="281"/>
        <v>1</v>
      </c>
      <c r="AA216" s="146">
        <f t="shared" si="282"/>
        <v>0</v>
      </c>
      <c r="AB216" s="146">
        <f t="shared" si="283"/>
        <v>0</v>
      </c>
      <c r="AC216" s="146">
        <f t="shared" si="284"/>
        <v>0</v>
      </c>
      <c r="AD216" s="146">
        <f t="shared" si="285"/>
        <v>0</v>
      </c>
      <c r="AE216" s="146">
        <f t="shared" si="286"/>
        <v>0</v>
      </c>
      <c r="AF216" s="146">
        <f t="shared" si="287"/>
        <v>0</v>
      </c>
      <c r="AG216" s="147">
        <f t="shared" si="288"/>
        <v>1</v>
      </c>
      <c r="AH216" s="147">
        <f t="shared" si="288"/>
        <v>3</v>
      </c>
      <c r="AI216" s="148">
        <f t="shared" si="289"/>
        <v>1</v>
      </c>
      <c r="AJ216" s="148">
        <f t="shared" si="290"/>
        <v>2</v>
      </c>
      <c r="AK216" s="149">
        <f t="shared" si="291"/>
        <v>-6</v>
      </c>
      <c r="AL216" s="149">
        <f t="shared" si="292"/>
        <v>-8</v>
      </c>
      <c r="AM216" s="149">
        <f t="shared" si="293"/>
        <v>9</v>
      </c>
      <c r="AN216" s="149">
        <f t="shared" si="294"/>
        <v>-9</v>
      </c>
      <c r="AO216" s="149" t="str">
        <f t="shared" si="295"/>
        <v/>
      </c>
      <c r="AP216" s="149" t="str">
        <f t="shared" si="296"/>
        <v/>
      </c>
      <c r="AQ216" s="149" t="str">
        <f t="shared" si="297"/>
        <v/>
      </c>
      <c r="AR216" s="150" t="str">
        <f t="shared" si="298"/>
        <v>1 - 3</v>
      </c>
      <c r="AS216" s="151" t="str">
        <f t="shared" si="299"/>
        <v>-6,-8,9,-9</v>
      </c>
      <c r="AT216" s="152">
        <f t="shared" si="300"/>
        <v>2</v>
      </c>
      <c r="AU216" s="152">
        <f t="shared" si="301"/>
        <v>1</v>
      </c>
      <c r="AV216" s="149">
        <f t="shared" si="302"/>
        <v>6</v>
      </c>
      <c r="AW216" s="149">
        <f t="shared" si="303"/>
        <v>8</v>
      </c>
      <c r="AX216" s="149">
        <f t="shared" si="304"/>
        <v>-9</v>
      </c>
      <c r="AY216" s="149">
        <f t="shared" si="305"/>
        <v>9</v>
      </c>
      <c r="AZ216" s="149" t="str">
        <f t="shared" si="306"/>
        <v/>
      </c>
      <c r="BA216" s="149" t="str">
        <f t="shared" si="307"/>
        <v/>
      </c>
      <c r="BB216" s="149" t="str">
        <f t="shared" si="308"/>
        <v/>
      </c>
      <c r="BC216" s="150" t="str">
        <f t="shared" si="309"/>
        <v>3 - 1</v>
      </c>
      <c r="BD216" s="151" t="str">
        <f t="shared" si="310"/>
        <v>6,8,-9,9</v>
      </c>
      <c r="BE216" s="162"/>
      <c r="BF216" s="163"/>
      <c r="BG216" s="154" t="e">
        <f>SUMIF(A211:A218,C216,B211:B218)</f>
        <v>#REF!</v>
      </c>
      <c r="BH216" s="155" t="e">
        <f>SUMIF(A211:A218,D216,B211:B218)</f>
        <v>#REF!</v>
      </c>
      <c r="BI216" s="132" t="e">
        <f>1+#REF!</f>
        <v>#REF!</v>
      </c>
      <c r="BJ216" s="156" t="e">
        <f t="shared" si="311"/>
        <v>#REF!</v>
      </c>
      <c r="BK216" s="157">
        <v>2</v>
      </c>
      <c r="BL216" s="164" t="str">
        <f t="shared" si="273"/>
        <v>1 - 6</v>
      </c>
      <c r="BM216" s="165" t="s">
        <v>87</v>
      </c>
      <c r="BN216" s="166" t="s">
        <v>92</v>
      </c>
      <c r="BO216" s="167">
        <v>15</v>
      </c>
      <c r="BP216" s="340"/>
      <c r="BQ216" s="340"/>
      <c r="BR216" s="340"/>
      <c r="BS216" s="340"/>
      <c r="BT216" s="340"/>
      <c r="BU216" s="340"/>
      <c r="BV216" s="340"/>
      <c r="BW216" s="340"/>
      <c r="BX216" s="340"/>
      <c r="BY216" s="340"/>
      <c r="BZ216" s="340"/>
      <c r="CA216" s="340"/>
      <c r="CB216" s="340"/>
      <c r="CC216" s="340"/>
      <c r="CD216" s="340"/>
      <c r="CE216" s="340"/>
      <c r="CF216" s="340"/>
      <c r="CG216" s="340"/>
      <c r="CH216" s="340"/>
      <c r="CI216" s="340"/>
      <c r="CJ216" s="340"/>
      <c r="CK216" s="340"/>
      <c r="CL216" s="340"/>
      <c r="CM216" s="340"/>
      <c r="CN216" s="340"/>
      <c r="CO216" s="340"/>
      <c r="CP216" s="340"/>
      <c r="CQ216" s="340"/>
      <c r="CR216" s="340"/>
      <c r="CS216" s="340"/>
      <c r="CT216" s="340"/>
      <c r="CU216" s="340"/>
      <c r="CV216" s="340"/>
      <c r="CW216" s="340"/>
      <c r="CX216" s="340"/>
    </row>
    <row r="217" spans="1:102" ht="11.1" customHeight="1" x14ac:dyDescent="0.2">
      <c r="A217" s="139">
        <v>7</v>
      </c>
      <c r="B217" s="140" t="e">
        <f>IF(#REF!="","",VLOOKUP(#REF!,'[1]Посев групп - Д'!B:AM,26,FALSE))</f>
        <v>#REF!</v>
      </c>
      <c r="C217" s="141">
        <v>3</v>
      </c>
      <c r="D217" s="141">
        <v>8</v>
      </c>
      <c r="E217" s="142">
        <v>11</v>
      </c>
      <c r="F217" s="143">
        <v>6</v>
      </c>
      <c r="G217" s="144">
        <v>9</v>
      </c>
      <c r="H217" s="145">
        <v>11</v>
      </c>
      <c r="I217" s="142">
        <v>11</v>
      </c>
      <c r="J217" s="143">
        <v>9</v>
      </c>
      <c r="K217" s="144">
        <v>9</v>
      </c>
      <c r="L217" s="145">
        <v>11</v>
      </c>
      <c r="M217" s="142">
        <v>11</v>
      </c>
      <c r="N217" s="143">
        <v>9</v>
      </c>
      <c r="O217" s="144"/>
      <c r="P217" s="145"/>
      <c r="Q217" s="142"/>
      <c r="R217" s="143"/>
      <c r="S217" s="146">
        <f t="shared" si="274"/>
        <v>1</v>
      </c>
      <c r="T217" s="146">
        <f t="shared" si="275"/>
        <v>0</v>
      </c>
      <c r="U217" s="146">
        <f t="shared" si="276"/>
        <v>0</v>
      </c>
      <c r="V217" s="146">
        <f t="shared" si="277"/>
        <v>1</v>
      </c>
      <c r="W217" s="146">
        <f t="shared" si="278"/>
        <v>1</v>
      </c>
      <c r="X217" s="146">
        <f t="shared" si="279"/>
        <v>0</v>
      </c>
      <c r="Y217" s="146">
        <f t="shared" si="280"/>
        <v>0</v>
      </c>
      <c r="Z217" s="146">
        <f t="shared" si="281"/>
        <v>1</v>
      </c>
      <c r="AA217" s="146">
        <f t="shared" si="282"/>
        <v>1</v>
      </c>
      <c r="AB217" s="146">
        <f t="shared" si="283"/>
        <v>0</v>
      </c>
      <c r="AC217" s="146">
        <f t="shared" si="284"/>
        <v>0</v>
      </c>
      <c r="AD217" s="146">
        <f t="shared" si="285"/>
        <v>0</v>
      </c>
      <c r="AE217" s="146">
        <f t="shared" si="286"/>
        <v>0</v>
      </c>
      <c r="AF217" s="146">
        <f t="shared" si="287"/>
        <v>0</v>
      </c>
      <c r="AG217" s="147">
        <f t="shared" si="288"/>
        <v>3</v>
      </c>
      <c r="AH217" s="147">
        <f t="shared" si="288"/>
        <v>2</v>
      </c>
      <c r="AI217" s="148">
        <f t="shared" si="289"/>
        <v>2</v>
      </c>
      <c r="AJ217" s="148">
        <f t="shared" si="290"/>
        <v>1</v>
      </c>
      <c r="AK217" s="149">
        <f t="shared" si="291"/>
        <v>6</v>
      </c>
      <c r="AL217" s="149">
        <f t="shared" si="292"/>
        <v>-9</v>
      </c>
      <c r="AM217" s="149">
        <f t="shared" si="293"/>
        <v>9</v>
      </c>
      <c r="AN217" s="149">
        <f t="shared" si="294"/>
        <v>-9</v>
      </c>
      <c r="AO217" s="149">
        <f t="shared" si="295"/>
        <v>9</v>
      </c>
      <c r="AP217" s="149" t="str">
        <f t="shared" si="296"/>
        <v/>
      </c>
      <c r="AQ217" s="149" t="str">
        <f t="shared" si="297"/>
        <v/>
      </c>
      <c r="AR217" s="150" t="str">
        <f t="shared" si="298"/>
        <v>3 - 2</v>
      </c>
      <c r="AS217" s="151" t="str">
        <f t="shared" si="299"/>
        <v>6,-9,9,-9,9</v>
      </c>
      <c r="AT217" s="152">
        <f t="shared" si="300"/>
        <v>1</v>
      </c>
      <c r="AU217" s="152">
        <f t="shared" si="301"/>
        <v>2</v>
      </c>
      <c r="AV217" s="149">
        <f t="shared" si="302"/>
        <v>-6</v>
      </c>
      <c r="AW217" s="149">
        <f t="shared" si="303"/>
        <v>9</v>
      </c>
      <c r="AX217" s="149">
        <f t="shared" si="304"/>
        <v>-9</v>
      </c>
      <c r="AY217" s="149">
        <f t="shared" si="305"/>
        <v>9</v>
      </c>
      <c r="AZ217" s="149">
        <f t="shared" si="306"/>
        <v>-9</v>
      </c>
      <c r="BA217" s="149" t="str">
        <f t="shared" si="307"/>
        <v/>
      </c>
      <c r="BB217" s="149" t="str">
        <f t="shared" si="308"/>
        <v/>
      </c>
      <c r="BC217" s="150" t="str">
        <f t="shared" si="309"/>
        <v>2 - 3</v>
      </c>
      <c r="BD217" s="151" t="str">
        <f t="shared" si="310"/>
        <v>-6,9,-9,9,-9</v>
      </c>
      <c r="BE217" s="153">
        <f>SUMIF(C211:C238,4,AI211:AI238)+SUMIF(D211:D238,4,AJ211:AJ238)</f>
        <v>8</v>
      </c>
      <c r="BF217" s="153">
        <f>IF(BE217&lt;&gt;0,RANK(BE217,BE211:BE226),"")</f>
        <v>8</v>
      </c>
      <c r="BG217" s="154" t="e">
        <f>SUMIF(A211:A218,C217,B211:B218)</f>
        <v>#REF!</v>
      </c>
      <c r="BH217" s="155" t="e">
        <f>SUMIF(A211:A218,D217,B211:B218)</f>
        <v>#REF!</v>
      </c>
      <c r="BI217" s="132" t="e">
        <f>1+#REF!</f>
        <v>#REF!</v>
      </c>
      <c r="BJ217" s="156" t="e">
        <f t="shared" si="311"/>
        <v>#REF!</v>
      </c>
      <c r="BK217" s="168">
        <v>2</v>
      </c>
      <c r="BL217" s="164" t="str">
        <f t="shared" si="273"/>
        <v>3 - 8</v>
      </c>
      <c r="BM217" s="165" t="s">
        <v>87</v>
      </c>
      <c r="BN217" s="166" t="s">
        <v>92</v>
      </c>
      <c r="BO217" s="167">
        <v>14</v>
      </c>
      <c r="BP217" s="341" t="s">
        <v>88</v>
      </c>
      <c r="BQ217" s="343" t="s">
        <v>1</v>
      </c>
      <c r="BR217" s="343"/>
      <c r="BS217" s="343"/>
      <c r="BT217" s="344"/>
      <c r="BU217" s="347" t="s">
        <v>89</v>
      </c>
      <c r="BV217" s="348"/>
      <c r="BW217" s="334">
        <v>1</v>
      </c>
      <c r="BX217" s="334"/>
      <c r="BY217" s="334"/>
      <c r="BZ217" s="333">
        <v>2</v>
      </c>
      <c r="CA217" s="334"/>
      <c r="CB217" s="318"/>
      <c r="CC217" s="334">
        <v>3</v>
      </c>
      <c r="CD217" s="334"/>
      <c r="CE217" s="334"/>
      <c r="CF217" s="333">
        <v>4</v>
      </c>
      <c r="CG217" s="334"/>
      <c r="CH217" s="318"/>
      <c r="CI217" s="334">
        <v>5</v>
      </c>
      <c r="CJ217" s="334"/>
      <c r="CK217" s="334"/>
      <c r="CL217" s="333">
        <v>6</v>
      </c>
      <c r="CM217" s="334"/>
      <c r="CN217" s="318"/>
      <c r="CO217" s="334">
        <v>7</v>
      </c>
      <c r="CP217" s="334"/>
      <c r="CQ217" s="334"/>
      <c r="CR217" s="333">
        <v>8</v>
      </c>
      <c r="CS217" s="334"/>
      <c r="CT217" s="318"/>
      <c r="CU217" s="169"/>
      <c r="CV217" s="333" t="s">
        <v>3</v>
      </c>
      <c r="CW217" s="316" t="s">
        <v>4</v>
      </c>
      <c r="CX217" s="318" t="s">
        <v>5</v>
      </c>
    </row>
    <row r="218" spans="1:102" ht="11.1" customHeight="1" x14ac:dyDescent="0.2">
      <c r="A218" s="139">
        <v>8</v>
      </c>
      <c r="B218" s="140" t="e">
        <f>IF(#REF!="","",VLOOKUP(#REF!,'[1]Посев групп - Д'!B:AM,30,FALSE))</f>
        <v>#REF!</v>
      </c>
      <c r="C218" s="141">
        <v>4</v>
      </c>
      <c r="D218" s="141">
        <v>7</v>
      </c>
      <c r="E218" s="142">
        <v>11</v>
      </c>
      <c r="F218" s="143">
        <v>8</v>
      </c>
      <c r="G218" s="144">
        <v>9</v>
      </c>
      <c r="H218" s="145">
        <v>11</v>
      </c>
      <c r="I218" s="142">
        <v>11</v>
      </c>
      <c r="J218" s="143">
        <v>9</v>
      </c>
      <c r="K218" s="144">
        <v>4</v>
      </c>
      <c r="L218" s="145">
        <v>11</v>
      </c>
      <c r="M218" s="142">
        <v>11</v>
      </c>
      <c r="N218" s="143">
        <v>7</v>
      </c>
      <c r="O218" s="144"/>
      <c r="P218" s="145"/>
      <c r="Q218" s="142"/>
      <c r="R218" s="143"/>
      <c r="S218" s="146">
        <f t="shared" si="274"/>
        <v>1</v>
      </c>
      <c r="T218" s="146">
        <f t="shared" si="275"/>
        <v>0</v>
      </c>
      <c r="U218" s="146">
        <f t="shared" si="276"/>
        <v>0</v>
      </c>
      <c r="V218" s="146">
        <f t="shared" si="277"/>
        <v>1</v>
      </c>
      <c r="W218" s="146">
        <f t="shared" si="278"/>
        <v>1</v>
      </c>
      <c r="X218" s="146">
        <f t="shared" si="279"/>
        <v>0</v>
      </c>
      <c r="Y218" s="146">
        <f t="shared" si="280"/>
        <v>0</v>
      </c>
      <c r="Z218" s="146">
        <f t="shared" si="281"/>
        <v>1</v>
      </c>
      <c r="AA218" s="146">
        <f t="shared" si="282"/>
        <v>1</v>
      </c>
      <c r="AB218" s="146">
        <f t="shared" si="283"/>
        <v>0</v>
      </c>
      <c r="AC218" s="146">
        <f t="shared" si="284"/>
        <v>0</v>
      </c>
      <c r="AD218" s="146">
        <f t="shared" si="285"/>
        <v>0</v>
      </c>
      <c r="AE218" s="146">
        <f t="shared" si="286"/>
        <v>0</v>
      </c>
      <c r="AF218" s="146">
        <f t="shared" si="287"/>
        <v>0</v>
      </c>
      <c r="AG218" s="147">
        <f t="shared" si="288"/>
        <v>3</v>
      </c>
      <c r="AH218" s="147">
        <f t="shared" si="288"/>
        <v>2</v>
      </c>
      <c r="AI218" s="148">
        <f t="shared" si="289"/>
        <v>2</v>
      </c>
      <c r="AJ218" s="148">
        <f t="shared" si="290"/>
        <v>1</v>
      </c>
      <c r="AK218" s="149">
        <f t="shared" si="291"/>
        <v>8</v>
      </c>
      <c r="AL218" s="149">
        <f t="shared" si="292"/>
        <v>-9</v>
      </c>
      <c r="AM218" s="149">
        <f t="shared" si="293"/>
        <v>9</v>
      </c>
      <c r="AN218" s="149">
        <f t="shared" si="294"/>
        <v>-4</v>
      </c>
      <c r="AO218" s="149">
        <f t="shared" si="295"/>
        <v>7</v>
      </c>
      <c r="AP218" s="149" t="str">
        <f t="shared" si="296"/>
        <v/>
      </c>
      <c r="AQ218" s="149" t="str">
        <f t="shared" si="297"/>
        <v/>
      </c>
      <c r="AR218" s="150" t="str">
        <f t="shared" si="298"/>
        <v>3 - 2</v>
      </c>
      <c r="AS218" s="151" t="str">
        <f t="shared" si="299"/>
        <v>8,-9,9,-4,7</v>
      </c>
      <c r="AT218" s="152">
        <f t="shared" si="300"/>
        <v>1</v>
      </c>
      <c r="AU218" s="152">
        <f t="shared" si="301"/>
        <v>2</v>
      </c>
      <c r="AV218" s="149">
        <f t="shared" si="302"/>
        <v>-8</v>
      </c>
      <c r="AW218" s="149">
        <f t="shared" si="303"/>
        <v>9</v>
      </c>
      <c r="AX218" s="149">
        <f t="shared" si="304"/>
        <v>-9</v>
      </c>
      <c r="AY218" s="149">
        <f t="shared" si="305"/>
        <v>4</v>
      </c>
      <c r="AZ218" s="149">
        <f t="shared" si="306"/>
        <v>-7</v>
      </c>
      <c r="BA218" s="149" t="str">
        <f t="shared" si="307"/>
        <v/>
      </c>
      <c r="BB218" s="149" t="str">
        <f t="shared" si="308"/>
        <v/>
      </c>
      <c r="BC218" s="150" t="str">
        <f t="shared" si="309"/>
        <v>2 - 3</v>
      </c>
      <c r="BD218" s="151" t="str">
        <f t="shared" si="310"/>
        <v>-8,9,-9,4,-7</v>
      </c>
      <c r="BE218" s="162"/>
      <c r="BF218" s="163"/>
      <c r="BG218" s="154" t="e">
        <f>SUMIF(A211:A218,C218,B211:B218)</f>
        <v>#REF!</v>
      </c>
      <c r="BH218" s="155" t="e">
        <f>SUMIF(A211:A218,D218,B211:B218)</f>
        <v>#REF!</v>
      </c>
      <c r="BI218" s="132" t="e">
        <f>1+#REF!</f>
        <v>#REF!</v>
      </c>
      <c r="BJ218" s="156" t="e">
        <f t="shared" si="311"/>
        <v>#REF!</v>
      </c>
      <c r="BK218" s="170">
        <v>2</v>
      </c>
      <c r="BL218" s="164" t="str">
        <f t="shared" si="273"/>
        <v>4 - 7</v>
      </c>
      <c r="BM218" s="165" t="s">
        <v>87</v>
      </c>
      <c r="BN218" s="166" t="s">
        <v>92</v>
      </c>
      <c r="BO218" s="167">
        <v>13</v>
      </c>
      <c r="BP218" s="342"/>
      <c r="BQ218" s="345"/>
      <c r="BR218" s="345"/>
      <c r="BS218" s="345"/>
      <c r="BT218" s="346"/>
      <c r="BU218" s="349"/>
      <c r="BV218" s="350"/>
      <c r="BW218" s="336"/>
      <c r="BX218" s="336"/>
      <c r="BY218" s="336"/>
      <c r="BZ218" s="335"/>
      <c r="CA218" s="336"/>
      <c r="CB218" s="337"/>
      <c r="CC218" s="336"/>
      <c r="CD218" s="336"/>
      <c r="CE218" s="336"/>
      <c r="CF218" s="335"/>
      <c r="CG218" s="336"/>
      <c r="CH218" s="337"/>
      <c r="CI218" s="336"/>
      <c r="CJ218" s="336"/>
      <c r="CK218" s="336"/>
      <c r="CL218" s="335"/>
      <c r="CM218" s="336"/>
      <c r="CN218" s="337"/>
      <c r="CO218" s="336"/>
      <c r="CP218" s="336"/>
      <c r="CQ218" s="336"/>
      <c r="CR218" s="335"/>
      <c r="CS218" s="336"/>
      <c r="CT218" s="337"/>
      <c r="CU218" s="199"/>
      <c r="CV218" s="338"/>
      <c r="CW218" s="317"/>
      <c r="CX218" s="319"/>
    </row>
    <row r="219" spans="1:102" ht="11.1" customHeight="1" x14ac:dyDescent="0.2">
      <c r="A219" s="139">
        <v>9</v>
      </c>
      <c r="B219" s="171"/>
      <c r="C219" s="141">
        <v>1</v>
      </c>
      <c r="D219" s="141">
        <v>5</v>
      </c>
      <c r="E219" s="142">
        <v>7</v>
      </c>
      <c r="F219" s="143">
        <v>11</v>
      </c>
      <c r="G219" s="144">
        <v>11</v>
      </c>
      <c r="H219" s="145">
        <v>9</v>
      </c>
      <c r="I219" s="142">
        <v>4</v>
      </c>
      <c r="J219" s="143">
        <v>11</v>
      </c>
      <c r="K219" s="144">
        <v>8</v>
      </c>
      <c r="L219" s="145">
        <v>11</v>
      </c>
      <c r="M219" s="142"/>
      <c r="N219" s="143"/>
      <c r="O219" s="144"/>
      <c r="P219" s="145"/>
      <c r="Q219" s="142"/>
      <c r="R219" s="143"/>
      <c r="S219" s="146">
        <f t="shared" si="274"/>
        <v>0</v>
      </c>
      <c r="T219" s="146">
        <f t="shared" si="275"/>
        <v>1</v>
      </c>
      <c r="U219" s="146">
        <f t="shared" si="276"/>
        <v>1</v>
      </c>
      <c r="V219" s="146">
        <f t="shared" si="277"/>
        <v>0</v>
      </c>
      <c r="W219" s="146">
        <f t="shared" si="278"/>
        <v>0</v>
      </c>
      <c r="X219" s="146">
        <f t="shared" si="279"/>
        <v>1</v>
      </c>
      <c r="Y219" s="146">
        <f t="shared" si="280"/>
        <v>0</v>
      </c>
      <c r="Z219" s="146">
        <f t="shared" si="281"/>
        <v>1</v>
      </c>
      <c r="AA219" s="146">
        <f t="shared" si="282"/>
        <v>0</v>
      </c>
      <c r="AB219" s="146">
        <f t="shared" si="283"/>
        <v>0</v>
      </c>
      <c r="AC219" s="146">
        <f t="shared" si="284"/>
        <v>0</v>
      </c>
      <c r="AD219" s="146">
        <f t="shared" si="285"/>
        <v>0</v>
      </c>
      <c r="AE219" s="146">
        <f t="shared" si="286"/>
        <v>0</v>
      </c>
      <c r="AF219" s="146">
        <f t="shared" si="287"/>
        <v>0</v>
      </c>
      <c r="AG219" s="147">
        <f t="shared" si="288"/>
        <v>1</v>
      </c>
      <c r="AH219" s="147">
        <f t="shared" si="288"/>
        <v>3</v>
      </c>
      <c r="AI219" s="148">
        <f t="shared" si="289"/>
        <v>1</v>
      </c>
      <c r="AJ219" s="148">
        <f t="shared" si="290"/>
        <v>2</v>
      </c>
      <c r="AK219" s="149">
        <f t="shared" si="291"/>
        <v>-7</v>
      </c>
      <c r="AL219" s="149">
        <f t="shared" si="292"/>
        <v>9</v>
      </c>
      <c r="AM219" s="149">
        <f t="shared" si="293"/>
        <v>-4</v>
      </c>
      <c r="AN219" s="149">
        <f t="shared" si="294"/>
        <v>-8</v>
      </c>
      <c r="AO219" s="149" t="str">
        <f t="shared" si="295"/>
        <v/>
      </c>
      <c r="AP219" s="149" t="str">
        <f t="shared" si="296"/>
        <v/>
      </c>
      <c r="AQ219" s="149" t="str">
        <f t="shared" si="297"/>
        <v/>
      </c>
      <c r="AR219" s="150" t="str">
        <f t="shared" si="298"/>
        <v>1 - 3</v>
      </c>
      <c r="AS219" s="151" t="str">
        <f t="shared" si="299"/>
        <v>-7,9,-4,-8</v>
      </c>
      <c r="AT219" s="152">
        <f t="shared" si="300"/>
        <v>2</v>
      </c>
      <c r="AU219" s="152">
        <f t="shared" si="301"/>
        <v>1</v>
      </c>
      <c r="AV219" s="149">
        <f t="shared" si="302"/>
        <v>7</v>
      </c>
      <c r="AW219" s="149">
        <f t="shared" si="303"/>
        <v>-9</v>
      </c>
      <c r="AX219" s="149">
        <f t="shared" si="304"/>
        <v>4</v>
      </c>
      <c r="AY219" s="149">
        <f t="shared" si="305"/>
        <v>8</v>
      </c>
      <c r="AZ219" s="149" t="str">
        <f t="shared" si="306"/>
        <v/>
      </c>
      <c r="BA219" s="149" t="str">
        <f t="shared" si="307"/>
        <v/>
      </c>
      <c r="BB219" s="149" t="str">
        <f t="shared" si="308"/>
        <v/>
      </c>
      <c r="BC219" s="150" t="str">
        <f t="shared" si="309"/>
        <v>3 - 1</v>
      </c>
      <c r="BD219" s="151" t="str">
        <f t="shared" si="310"/>
        <v>7,-9,4,8</v>
      </c>
      <c r="BE219" s="153">
        <f>SUMIF(C211:C238,5,AI211:AI238)+SUMIF(D211:D238,5,AJ211:AJ238)</f>
        <v>12</v>
      </c>
      <c r="BF219" s="153">
        <f>IF(BE219&lt;&gt;0,RANK(BE219,BE211:BE226),"")</f>
        <v>1</v>
      </c>
      <c r="BG219" s="154" t="e">
        <f>SUMIF(A211:A218,C219,B211:B218)</f>
        <v>#REF!</v>
      </c>
      <c r="BH219" s="155" t="e">
        <f>SUMIF(A211:A218,D219,B211:B218)</f>
        <v>#REF!</v>
      </c>
      <c r="BI219" s="132" t="e">
        <f>1+#REF!</f>
        <v>#REF!</v>
      </c>
      <c r="BJ219" s="156" t="e">
        <f t="shared" si="311"/>
        <v>#REF!</v>
      </c>
      <c r="BK219" s="170">
        <v>3</v>
      </c>
      <c r="BL219" s="158" t="str">
        <f t="shared" si="273"/>
        <v>1 - 5</v>
      </c>
      <c r="BM219" s="159" t="s">
        <v>87</v>
      </c>
      <c r="BN219" s="160" t="s">
        <v>93</v>
      </c>
      <c r="BO219" s="161">
        <v>1</v>
      </c>
      <c r="BP219" s="320">
        <v>1</v>
      </c>
      <c r="BQ219" s="322" t="e">
        <f>B211</f>
        <v>#REF!</v>
      </c>
      <c r="BR219" s="370" t="s">
        <v>122</v>
      </c>
      <c r="BS219" s="371"/>
      <c r="BT219" s="372"/>
      <c r="BU219" s="197" t="e">
        <f>IF(BQ219=0,0,VLOOKUP(BQ219,[1]Список!$A:P,7,FALSE))</f>
        <v>#REF!</v>
      </c>
      <c r="BV219" s="327" t="e">
        <f>IF(BQ219=0,0,VLOOKUP(BQ219,[1]Список!$A:$P,6,FALSE))</f>
        <v>#REF!</v>
      </c>
      <c r="BW219" s="328"/>
      <c r="BX219" s="329"/>
      <c r="BY219" s="329"/>
      <c r="BZ219" s="198"/>
      <c r="CA219" s="173">
        <f>IF(AG231&lt;AH231,AI231,IF(AH231&lt;AG231,AI231," "))</f>
        <v>2</v>
      </c>
      <c r="CB219" s="192"/>
      <c r="CC219" s="179"/>
      <c r="CD219" s="173">
        <f>IF(AG227&lt;AH227,AI227,IF(AH227&lt;AG227,AI227," "))</f>
        <v>2</v>
      </c>
      <c r="CE219" s="179"/>
      <c r="CF219" s="191"/>
      <c r="CG219" s="173">
        <f>IF(AG235&lt;AH235,AI235,IF(AH235&lt;AG235,AI235," "))</f>
        <v>2</v>
      </c>
      <c r="CH219" s="192"/>
      <c r="CI219" s="179"/>
      <c r="CJ219" s="173">
        <f>IF(AG219&lt;AH219,AI219,IF(AH219&lt;AG219,AI219," "))</f>
        <v>1</v>
      </c>
      <c r="CK219" s="179"/>
      <c r="CL219" s="191"/>
      <c r="CM219" s="173">
        <f>IF(AG216&lt;AH216,AI216,IF(AH216&lt;AG216,AI216," "))</f>
        <v>1</v>
      </c>
      <c r="CN219" s="192"/>
      <c r="CO219" s="179"/>
      <c r="CP219" s="173">
        <f>IF(AG213&lt;AH213,AI213,IF(AH213&lt;AG213,AI213," "))</f>
        <v>1</v>
      </c>
      <c r="CQ219" s="179"/>
      <c r="CR219" s="191"/>
      <c r="CS219" s="173">
        <f>IF(AG223&lt;AH223,AI223,IF(AH223&lt;AG223,AI223," "))</f>
        <v>2</v>
      </c>
      <c r="CT219" s="192"/>
      <c r="CU219" s="193"/>
      <c r="CV219" s="330">
        <f>BE211</f>
        <v>11</v>
      </c>
      <c r="CW219" s="331"/>
      <c r="CX219" s="332">
        <v>11</v>
      </c>
    </row>
    <row r="220" spans="1:102" ht="11.1" customHeight="1" x14ac:dyDescent="0.2">
      <c r="A220" s="139">
        <v>10</v>
      </c>
      <c r="B220" s="172"/>
      <c r="C220" s="141">
        <v>2</v>
      </c>
      <c r="D220" s="141">
        <v>8</v>
      </c>
      <c r="E220" s="142">
        <v>11</v>
      </c>
      <c r="F220" s="143">
        <v>4</v>
      </c>
      <c r="G220" s="144">
        <v>11</v>
      </c>
      <c r="H220" s="145">
        <v>7</v>
      </c>
      <c r="I220" s="142">
        <v>11</v>
      </c>
      <c r="J220" s="143">
        <v>2</v>
      </c>
      <c r="K220" s="144"/>
      <c r="L220" s="145"/>
      <c r="M220" s="142"/>
      <c r="N220" s="143"/>
      <c r="O220" s="144"/>
      <c r="P220" s="145"/>
      <c r="Q220" s="142"/>
      <c r="R220" s="143"/>
      <c r="S220" s="146">
        <f t="shared" si="274"/>
        <v>1</v>
      </c>
      <c r="T220" s="146">
        <f t="shared" si="275"/>
        <v>0</v>
      </c>
      <c r="U220" s="146">
        <f t="shared" si="276"/>
        <v>1</v>
      </c>
      <c r="V220" s="146">
        <f t="shared" si="277"/>
        <v>0</v>
      </c>
      <c r="W220" s="146">
        <f t="shared" si="278"/>
        <v>1</v>
      </c>
      <c r="X220" s="146">
        <f t="shared" si="279"/>
        <v>0</v>
      </c>
      <c r="Y220" s="146">
        <f t="shared" si="280"/>
        <v>0</v>
      </c>
      <c r="Z220" s="146">
        <f t="shared" si="281"/>
        <v>0</v>
      </c>
      <c r="AA220" s="146">
        <f t="shared" si="282"/>
        <v>0</v>
      </c>
      <c r="AB220" s="146">
        <f t="shared" si="283"/>
        <v>0</v>
      </c>
      <c r="AC220" s="146">
        <f t="shared" si="284"/>
        <v>0</v>
      </c>
      <c r="AD220" s="146">
        <f t="shared" si="285"/>
        <v>0</v>
      </c>
      <c r="AE220" s="146">
        <f t="shared" si="286"/>
        <v>0</v>
      </c>
      <c r="AF220" s="146">
        <f t="shared" si="287"/>
        <v>0</v>
      </c>
      <c r="AG220" s="147">
        <f t="shared" si="288"/>
        <v>3</v>
      </c>
      <c r="AH220" s="147">
        <f t="shared" si="288"/>
        <v>0</v>
      </c>
      <c r="AI220" s="148">
        <f t="shared" si="289"/>
        <v>2</v>
      </c>
      <c r="AJ220" s="148">
        <f t="shared" si="290"/>
        <v>1</v>
      </c>
      <c r="AK220" s="149">
        <f t="shared" si="291"/>
        <v>4</v>
      </c>
      <c r="AL220" s="149">
        <f t="shared" si="292"/>
        <v>7</v>
      </c>
      <c r="AM220" s="149">
        <f t="shared" si="293"/>
        <v>2</v>
      </c>
      <c r="AN220" s="149" t="str">
        <f t="shared" si="294"/>
        <v/>
      </c>
      <c r="AO220" s="149" t="str">
        <f t="shared" si="295"/>
        <v/>
      </c>
      <c r="AP220" s="149" t="str">
        <f t="shared" si="296"/>
        <v/>
      </c>
      <c r="AQ220" s="149" t="str">
        <f t="shared" si="297"/>
        <v/>
      </c>
      <c r="AR220" s="150" t="str">
        <f t="shared" si="298"/>
        <v>3 - 0</v>
      </c>
      <c r="AS220" s="151" t="str">
        <f t="shared" si="299"/>
        <v>4,7,2</v>
      </c>
      <c r="AT220" s="152">
        <f t="shared" si="300"/>
        <v>1</v>
      </c>
      <c r="AU220" s="152">
        <f t="shared" si="301"/>
        <v>2</v>
      </c>
      <c r="AV220" s="149">
        <f t="shared" si="302"/>
        <v>-4</v>
      </c>
      <c r="AW220" s="149">
        <f t="shared" si="303"/>
        <v>-7</v>
      </c>
      <c r="AX220" s="149">
        <f t="shared" si="304"/>
        <v>-2</v>
      </c>
      <c r="AY220" s="149" t="str">
        <f t="shared" si="305"/>
        <v/>
      </c>
      <c r="AZ220" s="149" t="str">
        <f t="shared" si="306"/>
        <v/>
      </c>
      <c r="BA220" s="149" t="str">
        <f t="shared" si="307"/>
        <v/>
      </c>
      <c r="BB220" s="149" t="str">
        <f t="shared" si="308"/>
        <v/>
      </c>
      <c r="BC220" s="150" t="str">
        <f t="shared" si="309"/>
        <v>0 - 3</v>
      </c>
      <c r="BD220" s="151" t="str">
        <f t="shared" si="310"/>
        <v>-4,-7,-2</v>
      </c>
      <c r="BE220" s="162"/>
      <c r="BF220" s="163"/>
      <c r="BG220" s="154" t="e">
        <f>SUMIF(A211:A218,C220,B211:B218)</f>
        <v>#REF!</v>
      </c>
      <c r="BH220" s="155" t="e">
        <f>SUMIF(A211:A218,D220,B211:B218)</f>
        <v>#REF!</v>
      </c>
      <c r="BI220" s="132" t="e">
        <f>1+#REF!</f>
        <v>#REF!</v>
      </c>
      <c r="BJ220" s="156" t="e">
        <f t="shared" si="311"/>
        <v>#REF!</v>
      </c>
      <c r="BK220" s="170">
        <v>3</v>
      </c>
      <c r="BL220" s="158" t="str">
        <f t="shared" si="273"/>
        <v>2 - 8</v>
      </c>
      <c r="BM220" s="159" t="s">
        <v>87</v>
      </c>
      <c r="BN220" s="160" t="s">
        <v>93</v>
      </c>
      <c r="BO220" s="161">
        <v>2</v>
      </c>
      <c r="BP220" s="321"/>
      <c r="BQ220" s="323"/>
      <c r="BR220" s="357" t="s">
        <v>184</v>
      </c>
      <c r="BS220" s="358"/>
      <c r="BT220" s="359"/>
      <c r="BU220" s="197" t="e">
        <f>IF(BQ219=0,0,VLOOKUP(BQ219,[1]Список!$A:P,8,FALSE))</f>
        <v>#REF!</v>
      </c>
      <c r="BV220" s="327"/>
      <c r="BW220" s="328"/>
      <c r="BX220" s="329"/>
      <c r="BY220" s="329"/>
      <c r="BZ220" s="364" t="str">
        <f>IF(AI231&lt;AJ231,AR231,IF(AJ231&lt;AI231,AS231," "))</f>
        <v>7,7,10</v>
      </c>
      <c r="CA220" s="363"/>
      <c r="CB220" s="365"/>
      <c r="CC220" s="363" t="str">
        <f>IF(AI227&lt;AJ227,AR227,IF(AJ227&lt;AI227,AS227," "))</f>
        <v>7,4,2</v>
      </c>
      <c r="CD220" s="363"/>
      <c r="CE220" s="363"/>
      <c r="CF220" s="364" t="str">
        <f>IF(AI235&lt;AJ235,AR235,IF(AJ235&lt;AI235,AS235," "))</f>
        <v>4,-10,3,6</v>
      </c>
      <c r="CG220" s="363"/>
      <c r="CH220" s="365"/>
      <c r="CI220" s="363" t="str">
        <f>IF(AI219&lt;AJ219,AR219,IF(AJ219&lt;AI219,AS219," "))</f>
        <v>1 - 3</v>
      </c>
      <c r="CJ220" s="363"/>
      <c r="CK220" s="363"/>
      <c r="CL220" s="364" t="str">
        <f>IF(AI216&lt;AJ216,AR216,IF(AJ216&lt;AI216,AS216," "))</f>
        <v>1 - 3</v>
      </c>
      <c r="CM220" s="363"/>
      <c r="CN220" s="365"/>
      <c r="CO220" s="363" t="str">
        <f>IF(AI213&lt;AJ213,AR213,IF(AJ213&lt;AI213,AS213," "))</f>
        <v>0 - 3</v>
      </c>
      <c r="CP220" s="363"/>
      <c r="CQ220" s="363"/>
      <c r="CR220" s="364" t="str">
        <f>IF(AI223&lt;AJ223,AR223,IF(AJ223&lt;AI223,AS223," "))</f>
        <v>10,-6,6,9</v>
      </c>
      <c r="CS220" s="363"/>
      <c r="CT220" s="365"/>
      <c r="CU220" s="194"/>
      <c r="CV220" s="330"/>
      <c r="CW220" s="331"/>
      <c r="CX220" s="332"/>
    </row>
    <row r="221" spans="1:102" ht="11.1" customHeight="1" x14ac:dyDescent="0.2">
      <c r="A221" s="139">
        <v>11</v>
      </c>
      <c r="B221" s="171"/>
      <c r="C221" s="141">
        <v>4</v>
      </c>
      <c r="D221" s="141">
        <v>6</v>
      </c>
      <c r="E221" s="142">
        <v>11</v>
      </c>
      <c r="F221" s="143">
        <v>9</v>
      </c>
      <c r="G221" s="144">
        <v>5</v>
      </c>
      <c r="H221" s="145">
        <v>11</v>
      </c>
      <c r="I221" s="142">
        <v>8</v>
      </c>
      <c r="J221" s="143">
        <v>11</v>
      </c>
      <c r="K221" s="144">
        <v>11</v>
      </c>
      <c r="L221" s="145">
        <v>8</v>
      </c>
      <c r="M221" s="142">
        <v>10</v>
      </c>
      <c r="N221" s="143">
        <v>12</v>
      </c>
      <c r="O221" s="144"/>
      <c r="P221" s="145"/>
      <c r="Q221" s="142"/>
      <c r="R221" s="143"/>
      <c r="S221" s="146">
        <f t="shared" si="274"/>
        <v>1</v>
      </c>
      <c r="T221" s="146">
        <f t="shared" si="275"/>
        <v>0</v>
      </c>
      <c r="U221" s="146">
        <f t="shared" si="276"/>
        <v>0</v>
      </c>
      <c r="V221" s="146">
        <f t="shared" si="277"/>
        <v>1</v>
      </c>
      <c r="W221" s="146">
        <f t="shared" si="278"/>
        <v>0</v>
      </c>
      <c r="X221" s="146">
        <f t="shared" si="279"/>
        <v>1</v>
      </c>
      <c r="Y221" s="146">
        <f t="shared" si="280"/>
        <v>1</v>
      </c>
      <c r="Z221" s="146">
        <f t="shared" si="281"/>
        <v>0</v>
      </c>
      <c r="AA221" s="146">
        <f t="shared" si="282"/>
        <v>0</v>
      </c>
      <c r="AB221" s="146">
        <f t="shared" si="283"/>
        <v>1</v>
      </c>
      <c r="AC221" s="146">
        <f t="shared" si="284"/>
        <v>0</v>
      </c>
      <c r="AD221" s="146">
        <f t="shared" si="285"/>
        <v>0</v>
      </c>
      <c r="AE221" s="146">
        <f t="shared" si="286"/>
        <v>0</v>
      </c>
      <c r="AF221" s="146">
        <f t="shared" si="287"/>
        <v>0</v>
      </c>
      <c r="AG221" s="147">
        <f t="shared" si="288"/>
        <v>2</v>
      </c>
      <c r="AH221" s="147">
        <f t="shared" si="288"/>
        <v>3</v>
      </c>
      <c r="AI221" s="148">
        <f t="shared" si="289"/>
        <v>1</v>
      </c>
      <c r="AJ221" s="148">
        <f t="shared" si="290"/>
        <v>2</v>
      </c>
      <c r="AK221" s="149">
        <f t="shared" si="291"/>
        <v>9</v>
      </c>
      <c r="AL221" s="149">
        <f t="shared" si="292"/>
        <v>-5</v>
      </c>
      <c r="AM221" s="149">
        <f t="shared" si="293"/>
        <v>-8</v>
      </c>
      <c r="AN221" s="149">
        <f t="shared" si="294"/>
        <v>8</v>
      </c>
      <c r="AO221" s="149">
        <f t="shared" si="295"/>
        <v>-10</v>
      </c>
      <c r="AP221" s="149" t="str">
        <f t="shared" si="296"/>
        <v/>
      </c>
      <c r="AQ221" s="149" t="str">
        <f t="shared" si="297"/>
        <v/>
      </c>
      <c r="AR221" s="150" t="str">
        <f t="shared" si="298"/>
        <v>2 - 3</v>
      </c>
      <c r="AS221" s="151" t="str">
        <f t="shared" si="299"/>
        <v>9,-5,-8,8,-10</v>
      </c>
      <c r="AT221" s="152">
        <f t="shared" si="300"/>
        <v>2</v>
      </c>
      <c r="AU221" s="152">
        <f t="shared" si="301"/>
        <v>1</v>
      </c>
      <c r="AV221" s="149">
        <f t="shared" si="302"/>
        <v>-9</v>
      </c>
      <c r="AW221" s="149">
        <f t="shared" si="303"/>
        <v>5</v>
      </c>
      <c r="AX221" s="149">
        <f t="shared" si="304"/>
        <v>8</v>
      </c>
      <c r="AY221" s="149">
        <f t="shared" si="305"/>
        <v>-8</v>
      </c>
      <c r="AZ221" s="149">
        <f t="shared" si="306"/>
        <v>10</v>
      </c>
      <c r="BA221" s="149" t="str">
        <f t="shared" si="307"/>
        <v/>
      </c>
      <c r="BB221" s="149" t="str">
        <f t="shared" si="308"/>
        <v/>
      </c>
      <c r="BC221" s="150" t="str">
        <f t="shared" si="309"/>
        <v>3 - 2</v>
      </c>
      <c r="BD221" s="151" t="str">
        <f t="shared" si="310"/>
        <v>-9,5,8,-8,10</v>
      </c>
      <c r="BE221" s="153">
        <f>SUMIF(C211:C238,6,AI211:AI238)+SUMIF(D211:D238,6,AJ211:AJ238)</f>
        <v>11</v>
      </c>
      <c r="BF221" s="153">
        <f>IF(BE221&lt;&gt;0,RANK(BE221,BE211:BE226),"")</f>
        <v>3</v>
      </c>
      <c r="BG221" s="154" t="e">
        <f>SUMIF(A211:A218,C221,B211:B218)</f>
        <v>#REF!</v>
      </c>
      <c r="BH221" s="155" t="e">
        <f>SUMIF(A211:A218,D221,B211:B218)</f>
        <v>#REF!</v>
      </c>
      <c r="BI221" s="132" t="e">
        <f>1+#REF!</f>
        <v>#REF!</v>
      </c>
      <c r="BJ221" s="156" t="e">
        <f t="shared" si="311"/>
        <v>#REF!</v>
      </c>
      <c r="BK221" s="170">
        <v>3</v>
      </c>
      <c r="BL221" s="158" t="str">
        <f t="shared" si="273"/>
        <v>4 - 6</v>
      </c>
      <c r="BM221" s="159" t="s">
        <v>87</v>
      </c>
      <c r="BN221" s="160" t="s">
        <v>93</v>
      </c>
      <c r="BO221" s="161">
        <v>3</v>
      </c>
      <c r="BP221" s="366">
        <v>2</v>
      </c>
      <c r="BQ221" s="368" t="e">
        <f>B212</f>
        <v>#REF!</v>
      </c>
      <c r="BR221" s="324" t="s">
        <v>168</v>
      </c>
      <c r="BS221" s="325"/>
      <c r="BT221" s="326"/>
      <c r="BU221" s="201" t="e">
        <f>IF(BQ221=0,0,VLOOKUP(BQ221,[1]Список!$A:P,7,FALSE))</f>
        <v>#REF!</v>
      </c>
      <c r="BV221" s="373" t="e">
        <f>IF(BQ221=0,0,VLOOKUP(BQ221,[1]Список!$A:$P,6,FALSE))</f>
        <v>#REF!</v>
      </c>
      <c r="BW221" s="202"/>
      <c r="BX221" s="203">
        <f>IF(AG231&lt;AH231,AT231,IF(AH231&lt;AG231,AT231," "))</f>
        <v>1</v>
      </c>
      <c r="BY221" s="204"/>
      <c r="BZ221" s="375"/>
      <c r="CA221" s="376"/>
      <c r="CB221" s="377"/>
      <c r="CC221" s="204"/>
      <c r="CD221" s="203">
        <f>IF(AG236&lt;AH236,AI236,IF(AH236&lt;AG236,AI236," "))</f>
        <v>2</v>
      </c>
      <c r="CE221" s="204"/>
      <c r="CF221" s="205"/>
      <c r="CG221" s="203">
        <f>IF(AG228&lt;AH228,AI228,IF(AH228&lt;AG228,AI228," "))</f>
        <v>2</v>
      </c>
      <c r="CH221" s="206"/>
      <c r="CI221" s="204"/>
      <c r="CJ221" s="203">
        <f>IF(AG215&lt;AH215,AI215,IF(AH215&lt;AG215,AI215," "))</f>
        <v>1</v>
      </c>
      <c r="CK221" s="204"/>
      <c r="CL221" s="205"/>
      <c r="CM221" s="203">
        <f>IF(AG211&lt;AH211,AI211,IF(AH211&lt;AG211,AI211," "))</f>
        <v>2</v>
      </c>
      <c r="CN221" s="206"/>
      <c r="CO221" s="204"/>
      <c r="CP221" s="203">
        <f>IF(AG225&lt;AH225,AI225,IF(AH225&lt;AG225,AI225," "))</f>
        <v>1</v>
      </c>
      <c r="CQ221" s="204"/>
      <c r="CR221" s="205"/>
      <c r="CS221" s="203">
        <f>IF(AG220&lt;AH220,AI220,IF(AH220&lt;AG220,AI220," "))</f>
        <v>2</v>
      </c>
      <c r="CT221" s="206"/>
      <c r="CU221" s="207"/>
      <c r="CV221" s="351">
        <f>BE213</f>
        <v>11</v>
      </c>
      <c r="CW221" s="353"/>
      <c r="CX221" s="355">
        <v>12</v>
      </c>
    </row>
    <row r="222" spans="1:102" ht="11.1" customHeight="1" x14ac:dyDescent="0.2">
      <c r="A222" s="139">
        <v>12</v>
      </c>
      <c r="C222" s="141">
        <v>3</v>
      </c>
      <c r="D222" s="141">
        <v>7</v>
      </c>
      <c r="E222" s="142">
        <v>9</v>
      </c>
      <c r="F222" s="143">
        <v>11</v>
      </c>
      <c r="G222" s="144">
        <v>11</v>
      </c>
      <c r="H222" s="145">
        <v>5</v>
      </c>
      <c r="I222" s="142">
        <v>11</v>
      </c>
      <c r="J222" s="143">
        <v>8</v>
      </c>
      <c r="K222" s="144">
        <v>7</v>
      </c>
      <c r="L222" s="145">
        <v>11</v>
      </c>
      <c r="M222" s="142">
        <v>3</v>
      </c>
      <c r="N222" s="143">
        <v>11</v>
      </c>
      <c r="O222" s="144"/>
      <c r="P222" s="145"/>
      <c r="Q222" s="142"/>
      <c r="R222" s="143"/>
      <c r="S222" s="146">
        <f t="shared" si="274"/>
        <v>0</v>
      </c>
      <c r="T222" s="146">
        <f t="shared" si="275"/>
        <v>1</v>
      </c>
      <c r="U222" s="146">
        <f t="shared" si="276"/>
        <v>1</v>
      </c>
      <c r="V222" s="146">
        <f t="shared" si="277"/>
        <v>0</v>
      </c>
      <c r="W222" s="146">
        <f t="shared" si="278"/>
        <v>1</v>
      </c>
      <c r="X222" s="146">
        <f t="shared" si="279"/>
        <v>0</v>
      </c>
      <c r="Y222" s="146">
        <f t="shared" si="280"/>
        <v>0</v>
      </c>
      <c r="Z222" s="146">
        <f t="shared" si="281"/>
        <v>1</v>
      </c>
      <c r="AA222" s="146">
        <f t="shared" si="282"/>
        <v>0</v>
      </c>
      <c r="AB222" s="146">
        <f t="shared" si="283"/>
        <v>1</v>
      </c>
      <c r="AC222" s="146">
        <f t="shared" si="284"/>
        <v>0</v>
      </c>
      <c r="AD222" s="146">
        <f t="shared" si="285"/>
        <v>0</v>
      </c>
      <c r="AE222" s="146">
        <f t="shared" si="286"/>
        <v>0</v>
      </c>
      <c r="AF222" s="146">
        <f t="shared" si="287"/>
        <v>0</v>
      </c>
      <c r="AG222" s="147">
        <f t="shared" si="288"/>
        <v>2</v>
      </c>
      <c r="AH222" s="147">
        <f t="shared" si="288"/>
        <v>3</v>
      </c>
      <c r="AI222" s="148">
        <f t="shared" si="289"/>
        <v>1</v>
      </c>
      <c r="AJ222" s="148">
        <f t="shared" si="290"/>
        <v>2</v>
      </c>
      <c r="AK222" s="149">
        <f t="shared" si="291"/>
        <v>-9</v>
      </c>
      <c r="AL222" s="149">
        <f t="shared" si="292"/>
        <v>5</v>
      </c>
      <c r="AM222" s="149">
        <f t="shared" si="293"/>
        <v>8</v>
      </c>
      <c r="AN222" s="149">
        <f t="shared" si="294"/>
        <v>-7</v>
      </c>
      <c r="AO222" s="149">
        <f t="shared" si="295"/>
        <v>-3</v>
      </c>
      <c r="AP222" s="149" t="str">
        <f t="shared" si="296"/>
        <v/>
      </c>
      <c r="AQ222" s="149" t="str">
        <f t="shared" si="297"/>
        <v/>
      </c>
      <c r="AR222" s="150" t="str">
        <f t="shared" si="298"/>
        <v>2 - 3</v>
      </c>
      <c r="AS222" s="151" t="str">
        <f t="shared" si="299"/>
        <v>-9,5,8,-7,-3</v>
      </c>
      <c r="AT222" s="152">
        <f t="shared" si="300"/>
        <v>2</v>
      </c>
      <c r="AU222" s="152">
        <f t="shared" si="301"/>
        <v>1</v>
      </c>
      <c r="AV222" s="149">
        <f t="shared" si="302"/>
        <v>9</v>
      </c>
      <c r="AW222" s="149">
        <f t="shared" si="303"/>
        <v>-5</v>
      </c>
      <c r="AX222" s="149">
        <f t="shared" si="304"/>
        <v>-8</v>
      </c>
      <c r="AY222" s="149">
        <f t="shared" si="305"/>
        <v>7</v>
      </c>
      <c r="AZ222" s="149">
        <f t="shared" si="306"/>
        <v>3</v>
      </c>
      <c r="BA222" s="149" t="str">
        <f t="shared" si="307"/>
        <v/>
      </c>
      <c r="BB222" s="149" t="str">
        <f t="shared" si="308"/>
        <v/>
      </c>
      <c r="BC222" s="150" t="str">
        <f t="shared" si="309"/>
        <v>3 - 2</v>
      </c>
      <c r="BD222" s="151" t="str">
        <f t="shared" si="310"/>
        <v>9,-5,-8,7,3</v>
      </c>
      <c r="BE222" s="162"/>
      <c r="BF222" s="163"/>
      <c r="BG222" s="154" t="e">
        <f>SUMIF(A211:A218,C222,B211:B218)</f>
        <v>#REF!</v>
      </c>
      <c r="BH222" s="155" t="e">
        <f>SUMIF(A211:A218,D222,B211:B218)</f>
        <v>#REF!</v>
      </c>
      <c r="BI222" s="132" t="e">
        <f>1+#REF!</f>
        <v>#REF!</v>
      </c>
      <c r="BJ222" s="156" t="e">
        <f t="shared" si="311"/>
        <v>#REF!</v>
      </c>
      <c r="BK222" s="170">
        <v>3</v>
      </c>
      <c r="BL222" s="158" t="str">
        <f t="shared" si="273"/>
        <v>3 - 7</v>
      </c>
      <c r="BM222" s="159" t="s">
        <v>87</v>
      </c>
      <c r="BN222" s="160" t="s">
        <v>93</v>
      </c>
      <c r="BO222" s="161">
        <v>4</v>
      </c>
      <c r="BP222" s="367"/>
      <c r="BQ222" s="369"/>
      <c r="BR222" s="324" t="s">
        <v>183</v>
      </c>
      <c r="BS222" s="325"/>
      <c r="BT222" s="326"/>
      <c r="BU222" s="180" t="e">
        <f>IF(BQ221=0,0,VLOOKUP(BQ221,[1]Список!$A:P,8,FALSE))</f>
        <v>#REF!</v>
      </c>
      <c r="BV222" s="374"/>
      <c r="BW222" s="360" t="str">
        <f>IF(AI231&gt;AJ231,BC231,IF(AJ231&gt;AI231,BD231," "))</f>
        <v>0 - 3</v>
      </c>
      <c r="BX222" s="360"/>
      <c r="BY222" s="360"/>
      <c r="BZ222" s="378"/>
      <c r="CA222" s="379"/>
      <c r="CB222" s="380"/>
      <c r="CC222" s="360" t="str">
        <f>IF(AI236&lt;AJ236,AR236,IF(AJ236&lt;AI236,AS236," "))</f>
        <v>10,7,-8,6</v>
      </c>
      <c r="CD222" s="360"/>
      <c r="CE222" s="360"/>
      <c r="CF222" s="361" t="str">
        <f>IF(AI228&lt;AJ228,AR228,IF(AJ228&lt;AI228,AS228," "))</f>
        <v>-6,10,9,7</v>
      </c>
      <c r="CG222" s="360"/>
      <c r="CH222" s="362"/>
      <c r="CI222" s="360" t="str">
        <f>IF(AI215&lt;AJ215,AR215,IF(AJ215&lt;AI215,AS215," "))</f>
        <v>1 - 3</v>
      </c>
      <c r="CJ222" s="360"/>
      <c r="CK222" s="360"/>
      <c r="CL222" s="361" t="str">
        <f>IF(AI211&lt;AJ211,AR211,IF(AJ211&lt;AI211,AS211," "))</f>
        <v>9,8,8</v>
      </c>
      <c r="CM222" s="360"/>
      <c r="CN222" s="362"/>
      <c r="CO222" s="360" t="str">
        <f>IF(AI225&lt;AJ225,AR225,IF(AJ225&lt;AI225,AS225," "))</f>
        <v>1 - 3</v>
      </c>
      <c r="CP222" s="360"/>
      <c r="CQ222" s="360"/>
      <c r="CR222" s="361" t="str">
        <f>IF(AI220&lt;AJ220,AR220,IF(AJ220&lt;AI220,AS220," "))</f>
        <v>4,7,2</v>
      </c>
      <c r="CS222" s="360"/>
      <c r="CT222" s="362"/>
      <c r="CU222" s="195"/>
      <c r="CV222" s="352"/>
      <c r="CW222" s="354"/>
      <c r="CX222" s="356"/>
    </row>
    <row r="223" spans="1:102" ht="11.1" customHeight="1" x14ac:dyDescent="0.2">
      <c r="A223" s="139">
        <v>13</v>
      </c>
      <c r="C223" s="141">
        <v>1</v>
      </c>
      <c r="D223" s="141">
        <v>8</v>
      </c>
      <c r="E223" s="142">
        <v>12</v>
      </c>
      <c r="F223" s="143">
        <v>10</v>
      </c>
      <c r="G223" s="144">
        <v>6</v>
      </c>
      <c r="H223" s="145">
        <v>11</v>
      </c>
      <c r="I223" s="142">
        <v>11</v>
      </c>
      <c r="J223" s="143">
        <v>6</v>
      </c>
      <c r="K223" s="144">
        <v>11</v>
      </c>
      <c r="L223" s="145">
        <v>9</v>
      </c>
      <c r="M223" s="142"/>
      <c r="N223" s="143"/>
      <c r="O223" s="144"/>
      <c r="P223" s="145"/>
      <c r="Q223" s="142"/>
      <c r="R223" s="143"/>
      <c r="S223" s="146">
        <f t="shared" si="274"/>
        <v>1</v>
      </c>
      <c r="T223" s="146">
        <f t="shared" si="275"/>
        <v>0</v>
      </c>
      <c r="U223" s="146">
        <f t="shared" si="276"/>
        <v>0</v>
      </c>
      <c r="V223" s="146">
        <f t="shared" si="277"/>
        <v>1</v>
      </c>
      <c r="W223" s="146">
        <f t="shared" si="278"/>
        <v>1</v>
      </c>
      <c r="X223" s="146">
        <f t="shared" si="279"/>
        <v>0</v>
      </c>
      <c r="Y223" s="146">
        <f t="shared" si="280"/>
        <v>1</v>
      </c>
      <c r="Z223" s="146">
        <f t="shared" si="281"/>
        <v>0</v>
      </c>
      <c r="AA223" s="146">
        <f t="shared" si="282"/>
        <v>0</v>
      </c>
      <c r="AB223" s="146">
        <f t="shared" si="283"/>
        <v>0</v>
      </c>
      <c r="AC223" s="146">
        <f t="shared" si="284"/>
        <v>0</v>
      </c>
      <c r="AD223" s="146">
        <f t="shared" si="285"/>
        <v>0</v>
      </c>
      <c r="AE223" s="146">
        <f t="shared" si="286"/>
        <v>0</v>
      </c>
      <c r="AF223" s="146">
        <f t="shared" si="287"/>
        <v>0</v>
      </c>
      <c r="AG223" s="147">
        <f t="shared" si="288"/>
        <v>3</v>
      </c>
      <c r="AH223" s="147">
        <f t="shared" si="288"/>
        <v>1</v>
      </c>
      <c r="AI223" s="148">
        <f t="shared" si="289"/>
        <v>2</v>
      </c>
      <c r="AJ223" s="148">
        <f t="shared" si="290"/>
        <v>1</v>
      </c>
      <c r="AK223" s="149">
        <f t="shared" si="291"/>
        <v>10</v>
      </c>
      <c r="AL223" s="149">
        <f t="shared" si="292"/>
        <v>-6</v>
      </c>
      <c r="AM223" s="149">
        <f t="shared" si="293"/>
        <v>6</v>
      </c>
      <c r="AN223" s="149">
        <f t="shared" si="294"/>
        <v>9</v>
      </c>
      <c r="AO223" s="149" t="str">
        <f t="shared" si="295"/>
        <v/>
      </c>
      <c r="AP223" s="149" t="str">
        <f t="shared" si="296"/>
        <v/>
      </c>
      <c r="AQ223" s="149" t="str">
        <f t="shared" si="297"/>
        <v/>
      </c>
      <c r="AR223" s="150" t="str">
        <f t="shared" si="298"/>
        <v>3 - 1</v>
      </c>
      <c r="AS223" s="151" t="str">
        <f t="shared" si="299"/>
        <v>10,-6,6,9</v>
      </c>
      <c r="AT223" s="152">
        <f t="shared" si="300"/>
        <v>1</v>
      </c>
      <c r="AU223" s="152">
        <f t="shared" si="301"/>
        <v>2</v>
      </c>
      <c r="AV223" s="149">
        <f t="shared" si="302"/>
        <v>-10</v>
      </c>
      <c r="AW223" s="149">
        <f t="shared" si="303"/>
        <v>6</v>
      </c>
      <c r="AX223" s="149">
        <f t="shared" si="304"/>
        <v>-6</v>
      </c>
      <c r="AY223" s="149">
        <f t="shared" si="305"/>
        <v>-9</v>
      </c>
      <c r="AZ223" s="149" t="str">
        <f t="shared" si="306"/>
        <v/>
      </c>
      <c r="BA223" s="149" t="str">
        <f t="shared" si="307"/>
        <v/>
      </c>
      <c r="BB223" s="149" t="str">
        <f t="shared" si="308"/>
        <v/>
      </c>
      <c r="BC223" s="150" t="str">
        <f t="shared" si="309"/>
        <v>1 - 3</v>
      </c>
      <c r="BD223" s="151" t="str">
        <f t="shared" si="310"/>
        <v>-10,6,-6,-9</v>
      </c>
      <c r="BE223" s="153">
        <f>SUMIF(C211:C238,7,AI211:AI238)+SUMIF(D211:D238,7,AJ211:AJ238)</f>
        <v>12</v>
      </c>
      <c r="BF223" s="153">
        <f>IF(BE223&lt;&gt;0,RANK(BE223,BE211:BE226),"")</f>
        <v>1</v>
      </c>
      <c r="BG223" s="154" t="e">
        <f>SUMIF(A211:A218,C223,B211:B218)</f>
        <v>#REF!</v>
      </c>
      <c r="BH223" s="155" t="e">
        <f>SUMIF(A211:A218,D223,B211:B218)</f>
        <v>#REF!</v>
      </c>
      <c r="BI223" s="132" t="e">
        <f>1+#REF!</f>
        <v>#REF!</v>
      </c>
      <c r="BJ223" s="156" t="e">
        <f t="shared" si="311"/>
        <v>#REF!</v>
      </c>
      <c r="BK223" s="170">
        <v>4</v>
      </c>
      <c r="BL223" s="164" t="str">
        <f t="shared" si="273"/>
        <v>1 - 8</v>
      </c>
      <c r="BM223" s="165" t="s">
        <v>87</v>
      </c>
      <c r="BN223" s="166" t="s">
        <v>94</v>
      </c>
      <c r="BO223" s="167">
        <v>12</v>
      </c>
      <c r="BP223" s="320">
        <v>3</v>
      </c>
      <c r="BQ223" s="322" t="e">
        <f>B213</f>
        <v>#REF!</v>
      </c>
      <c r="BR223" s="370" t="s">
        <v>121</v>
      </c>
      <c r="BS223" s="371"/>
      <c r="BT223" s="372"/>
      <c r="BU223" s="197" t="e">
        <f>IF(BQ223=0,0,VLOOKUP(BQ223,[1]Список!$A:P,7,FALSE))</f>
        <v>#REF!</v>
      </c>
      <c r="BV223" s="327" t="e">
        <f>IF(BQ223=0,0,VLOOKUP(BQ223,[1]Список!$A:$P,6,FALSE))</f>
        <v>#REF!</v>
      </c>
      <c r="BW223" s="200"/>
      <c r="BX223" s="173">
        <f>IF(AG227&lt;AH227,AT227,IF(AH227&lt;AG227,AT227," "))</f>
        <v>1</v>
      </c>
      <c r="BY223" s="179"/>
      <c r="BZ223" s="191"/>
      <c r="CA223" s="173">
        <f>IF(AG236&lt;AH236,AT236,IF(AH236&lt;AG236,AT236," "))</f>
        <v>1</v>
      </c>
      <c r="CB223" s="192"/>
      <c r="CC223" s="329"/>
      <c r="CD223" s="329"/>
      <c r="CE223" s="329"/>
      <c r="CF223" s="191"/>
      <c r="CG223" s="173">
        <f>IF(AG232&lt;AH232,AI232,IF(AH232&lt;AG232,AI232," "))</f>
        <v>2</v>
      </c>
      <c r="CH223" s="192"/>
      <c r="CI223" s="179"/>
      <c r="CJ223" s="173">
        <f>IF(AG212&lt;AH212,AI212,IF(AH212&lt;AG212,AI212," "))</f>
        <v>1</v>
      </c>
      <c r="CK223" s="179"/>
      <c r="CL223" s="191"/>
      <c r="CM223" s="173">
        <f>IF(AG226&lt;AH226,AI226,IF(AH226&lt;AG226,AI226," "))</f>
        <v>2</v>
      </c>
      <c r="CN223" s="192"/>
      <c r="CO223" s="179"/>
      <c r="CP223" s="173">
        <f>IF(AG222&lt;AH222,AI222,IF(AH222&lt;AG222,AI222," "))</f>
        <v>1</v>
      </c>
      <c r="CQ223" s="179"/>
      <c r="CR223" s="191"/>
      <c r="CS223" s="173">
        <f>IF(AG217&lt;AH217,AI217,IF(AH217&lt;AG217,AI217," "))</f>
        <v>2</v>
      </c>
      <c r="CT223" s="192"/>
      <c r="CU223" s="193"/>
      <c r="CV223" s="330">
        <f>BE215</f>
        <v>10</v>
      </c>
      <c r="CW223" s="196"/>
      <c r="CX223" s="332">
        <v>14</v>
      </c>
    </row>
    <row r="224" spans="1:102" ht="11.1" customHeight="1" x14ac:dyDescent="0.2">
      <c r="A224" s="139">
        <v>14</v>
      </c>
      <c r="C224" s="141">
        <v>4</v>
      </c>
      <c r="D224" s="141">
        <v>5</v>
      </c>
      <c r="E224" s="142">
        <v>6</v>
      </c>
      <c r="F224" s="143">
        <v>11</v>
      </c>
      <c r="G224" s="144">
        <v>7</v>
      </c>
      <c r="H224" s="145">
        <v>11</v>
      </c>
      <c r="I224" s="142">
        <v>11</v>
      </c>
      <c r="J224" s="143">
        <v>5</v>
      </c>
      <c r="K224" s="144">
        <v>8</v>
      </c>
      <c r="L224" s="145">
        <v>11</v>
      </c>
      <c r="M224" s="142"/>
      <c r="N224" s="143"/>
      <c r="O224" s="144"/>
      <c r="P224" s="145"/>
      <c r="Q224" s="142"/>
      <c r="R224" s="143"/>
      <c r="S224" s="146">
        <f t="shared" si="274"/>
        <v>0</v>
      </c>
      <c r="T224" s="146">
        <f t="shared" si="275"/>
        <v>1</v>
      </c>
      <c r="U224" s="146">
        <f t="shared" si="276"/>
        <v>0</v>
      </c>
      <c r="V224" s="146">
        <f t="shared" si="277"/>
        <v>1</v>
      </c>
      <c r="W224" s="146">
        <f t="shared" si="278"/>
        <v>1</v>
      </c>
      <c r="X224" s="146">
        <f t="shared" si="279"/>
        <v>0</v>
      </c>
      <c r="Y224" s="146">
        <f t="shared" si="280"/>
        <v>0</v>
      </c>
      <c r="Z224" s="146">
        <f t="shared" si="281"/>
        <v>1</v>
      </c>
      <c r="AA224" s="146">
        <f t="shared" si="282"/>
        <v>0</v>
      </c>
      <c r="AB224" s="146">
        <f t="shared" si="283"/>
        <v>0</v>
      </c>
      <c r="AC224" s="146">
        <f t="shared" si="284"/>
        <v>0</v>
      </c>
      <c r="AD224" s="146">
        <f t="shared" si="285"/>
        <v>0</v>
      </c>
      <c r="AE224" s="146">
        <f t="shared" si="286"/>
        <v>0</v>
      </c>
      <c r="AF224" s="146">
        <f t="shared" si="287"/>
        <v>0</v>
      </c>
      <c r="AG224" s="147">
        <f t="shared" si="288"/>
        <v>1</v>
      </c>
      <c r="AH224" s="147">
        <f t="shared" si="288"/>
        <v>3</v>
      </c>
      <c r="AI224" s="148">
        <f t="shared" si="289"/>
        <v>1</v>
      </c>
      <c r="AJ224" s="148">
        <f t="shared" si="290"/>
        <v>2</v>
      </c>
      <c r="AK224" s="149">
        <f t="shared" si="291"/>
        <v>-6</v>
      </c>
      <c r="AL224" s="149">
        <f t="shared" si="292"/>
        <v>-7</v>
      </c>
      <c r="AM224" s="149">
        <f t="shared" si="293"/>
        <v>5</v>
      </c>
      <c r="AN224" s="149">
        <f t="shared" si="294"/>
        <v>-8</v>
      </c>
      <c r="AO224" s="149" t="str">
        <f t="shared" si="295"/>
        <v/>
      </c>
      <c r="AP224" s="149" t="str">
        <f t="shared" si="296"/>
        <v/>
      </c>
      <c r="AQ224" s="149" t="str">
        <f t="shared" si="297"/>
        <v/>
      </c>
      <c r="AR224" s="150" t="str">
        <f t="shared" si="298"/>
        <v>1 - 3</v>
      </c>
      <c r="AS224" s="151" t="str">
        <f t="shared" si="299"/>
        <v>-6,-7,5,-8</v>
      </c>
      <c r="AT224" s="152">
        <f t="shared" si="300"/>
        <v>2</v>
      </c>
      <c r="AU224" s="152">
        <f t="shared" si="301"/>
        <v>1</v>
      </c>
      <c r="AV224" s="149">
        <f t="shared" si="302"/>
        <v>6</v>
      </c>
      <c r="AW224" s="149">
        <f t="shared" si="303"/>
        <v>7</v>
      </c>
      <c r="AX224" s="149">
        <f t="shared" si="304"/>
        <v>-5</v>
      </c>
      <c r="AY224" s="149">
        <f t="shared" si="305"/>
        <v>8</v>
      </c>
      <c r="AZ224" s="149" t="str">
        <f t="shared" si="306"/>
        <v/>
      </c>
      <c r="BA224" s="149" t="str">
        <f t="shared" si="307"/>
        <v/>
      </c>
      <c r="BB224" s="149" t="str">
        <f t="shared" si="308"/>
        <v/>
      </c>
      <c r="BC224" s="150" t="str">
        <f t="shared" si="309"/>
        <v>3 - 1</v>
      </c>
      <c r="BD224" s="151" t="str">
        <f t="shared" si="310"/>
        <v>6,7,-5,8</v>
      </c>
      <c r="BE224" s="162"/>
      <c r="BF224" s="163"/>
      <c r="BG224" s="154" t="e">
        <f>SUMIF(A211:A218,C224,B211:B218)</f>
        <v>#REF!</v>
      </c>
      <c r="BH224" s="155" t="e">
        <f>SUMIF(A211:A218,D224,B211:B218)</f>
        <v>#REF!</v>
      </c>
      <c r="BI224" s="132" t="e">
        <f>1+#REF!</f>
        <v>#REF!</v>
      </c>
      <c r="BJ224" s="156" t="e">
        <f t="shared" si="311"/>
        <v>#REF!</v>
      </c>
      <c r="BK224" s="170">
        <v>4</v>
      </c>
      <c r="BL224" s="164" t="str">
        <f t="shared" si="273"/>
        <v>4 - 5</v>
      </c>
      <c r="BM224" s="165" t="s">
        <v>87</v>
      </c>
      <c r="BN224" s="166" t="s">
        <v>94</v>
      </c>
      <c r="BO224" s="167">
        <v>11</v>
      </c>
      <c r="BP224" s="321"/>
      <c r="BQ224" s="323"/>
      <c r="BR224" s="357" t="s">
        <v>182</v>
      </c>
      <c r="BS224" s="358"/>
      <c r="BT224" s="359"/>
      <c r="BU224" s="197" t="e">
        <f>IF(BQ223=0,0,VLOOKUP(BQ223,[1]Список!$A:P,8,FALSE))</f>
        <v>#REF!</v>
      </c>
      <c r="BV224" s="327"/>
      <c r="BW224" s="363" t="str">
        <f>IF(AI227&gt;AJ227,BC227,IF(AJ227&gt;AI227,BD227," "))</f>
        <v>0 - 3</v>
      </c>
      <c r="BX224" s="363"/>
      <c r="BY224" s="363"/>
      <c r="BZ224" s="364" t="str">
        <f>IF(AI236&gt;AJ236,BC236,IF(AJ236&gt;AI236,BD236," "))</f>
        <v>1 - 3</v>
      </c>
      <c r="CA224" s="363"/>
      <c r="CB224" s="365"/>
      <c r="CC224" s="329"/>
      <c r="CD224" s="329"/>
      <c r="CE224" s="329"/>
      <c r="CF224" s="364" t="str">
        <f>IF(AI232&lt;AJ232,AR232,IF(AJ232&lt;AI232,AS232," "))</f>
        <v>9,9,3</v>
      </c>
      <c r="CG224" s="363"/>
      <c r="CH224" s="365"/>
      <c r="CI224" s="363" t="str">
        <f>IF(AI212&lt;AJ212,AR212,IF(AJ212&lt;AI212,AS212," "))</f>
        <v>1 - 3</v>
      </c>
      <c r="CJ224" s="363"/>
      <c r="CK224" s="363"/>
      <c r="CL224" s="364" t="str">
        <f>IF(AI226&lt;AJ226,AR226,IF(AJ226&lt;AI226,AS226," "))</f>
        <v>-8,9,4,9</v>
      </c>
      <c r="CM224" s="363"/>
      <c r="CN224" s="365"/>
      <c r="CO224" s="363" t="str">
        <f>IF(AI222&lt;AJ222,AR222,IF(AJ222&lt;AI222,AS222," "))</f>
        <v>2 - 3</v>
      </c>
      <c r="CP224" s="363"/>
      <c r="CQ224" s="363"/>
      <c r="CR224" s="364" t="str">
        <f>IF(AI217&lt;AJ217,AR217,IF(AJ217&lt;AI217,AS217," "))</f>
        <v>6,-9,9,-9,9</v>
      </c>
      <c r="CS224" s="363"/>
      <c r="CT224" s="365"/>
      <c r="CU224" s="194"/>
      <c r="CV224" s="330"/>
      <c r="CW224" s="196"/>
      <c r="CX224" s="332"/>
    </row>
    <row r="225" spans="1:102" ht="11.1" customHeight="1" x14ac:dyDescent="0.2">
      <c r="A225" s="139">
        <v>15</v>
      </c>
      <c r="C225" s="141">
        <v>2</v>
      </c>
      <c r="D225" s="141">
        <v>7</v>
      </c>
      <c r="E225" s="142">
        <v>7</v>
      </c>
      <c r="F225" s="143">
        <v>11</v>
      </c>
      <c r="G225" s="144">
        <v>11</v>
      </c>
      <c r="H225" s="145">
        <v>5</v>
      </c>
      <c r="I225" s="142">
        <v>5</v>
      </c>
      <c r="J225" s="143">
        <v>11</v>
      </c>
      <c r="K225" s="144">
        <v>4</v>
      </c>
      <c r="L225" s="145">
        <v>11</v>
      </c>
      <c r="M225" s="142"/>
      <c r="N225" s="143"/>
      <c r="O225" s="144"/>
      <c r="P225" s="145"/>
      <c r="Q225" s="142"/>
      <c r="R225" s="143"/>
      <c r="S225" s="146">
        <f t="shared" si="274"/>
        <v>0</v>
      </c>
      <c r="T225" s="146">
        <f t="shared" si="275"/>
        <v>1</v>
      </c>
      <c r="U225" s="146">
        <f t="shared" si="276"/>
        <v>1</v>
      </c>
      <c r="V225" s="146">
        <f t="shared" si="277"/>
        <v>0</v>
      </c>
      <c r="W225" s="146">
        <f t="shared" si="278"/>
        <v>0</v>
      </c>
      <c r="X225" s="146">
        <f t="shared" si="279"/>
        <v>1</v>
      </c>
      <c r="Y225" s="146">
        <f t="shared" si="280"/>
        <v>0</v>
      </c>
      <c r="Z225" s="146">
        <f t="shared" si="281"/>
        <v>1</v>
      </c>
      <c r="AA225" s="146">
        <f t="shared" si="282"/>
        <v>0</v>
      </c>
      <c r="AB225" s="146">
        <f t="shared" si="283"/>
        <v>0</v>
      </c>
      <c r="AC225" s="146">
        <f t="shared" si="284"/>
        <v>0</v>
      </c>
      <c r="AD225" s="146">
        <f t="shared" si="285"/>
        <v>0</v>
      </c>
      <c r="AE225" s="146">
        <f t="shared" si="286"/>
        <v>0</v>
      </c>
      <c r="AF225" s="146">
        <f t="shared" si="287"/>
        <v>0</v>
      </c>
      <c r="AG225" s="147">
        <f t="shared" si="288"/>
        <v>1</v>
      </c>
      <c r="AH225" s="147">
        <f t="shared" si="288"/>
        <v>3</v>
      </c>
      <c r="AI225" s="148">
        <f t="shared" si="289"/>
        <v>1</v>
      </c>
      <c r="AJ225" s="148">
        <f t="shared" si="290"/>
        <v>2</v>
      </c>
      <c r="AK225" s="149">
        <f t="shared" si="291"/>
        <v>-7</v>
      </c>
      <c r="AL225" s="149">
        <f t="shared" si="292"/>
        <v>5</v>
      </c>
      <c r="AM225" s="149">
        <f t="shared" si="293"/>
        <v>-5</v>
      </c>
      <c r="AN225" s="149">
        <f t="shared" si="294"/>
        <v>-4</v>
      </c>
      <c r="AO225" s="149" t="str">
        <f t="shared" si="295"/>
        <v/>
      </c>
      <c r="AP225" s="149" t="str">
        <f t="shared" si="296"/>
        <v/>
      </c>
      <c r="AQ225" s="149" t="str">
        <f t="shared" si="297"/>
        <v/>
      </c>
      <c r="AR225" s="150" t="str">
        <f t="shared" si="298"/>
        <v>1 - 3</v>
      </c>
      <c r="AS225" s="151" t="str">
        <f t="shared" si="299"/>
        <v>-7,5,-5,-4</v>
      </c>
      <c r="AT225" s="152">
        <f t="shared" si="300"/>
        <v>2</v>
      </c>
      <c r="AU225" s="152">
        <f t="shared" si="301"/>
        <v>1</v>
      </c>
      <c r="AV225" s="149">
        <f t="shared" si="302"/>
        <v>7</v>
      </c>
      <c r="AW225" s="149">
        <f t="shared" si="303"/>
        <v>-5</v>
      </c>
      <c r="AX225" s="149">
        <f t="shared" si="304"/>
        <v>5</v>
      </c>
      <c r="AY225" s="149">
        <f t="shared" si="305"/>
        <v>4</v>
      </c>
      <c r="AZ225" s="149" t="str">
        <f t="shared" si="306"/>
        <v/>
      </c>
      <c r="BA225" s="149" t="str">
        <f t="shared" si="307"/>
        <v/>
      </c>
      <c r="BB225" s="149" t="str">
        <f t="shared" si="308"/>
        <v/>
      </c>
      <c r="BC225" s="150" t="str">
        <f t="shared" si="309"/>
        <v>3 - 1</v>
      </c>
      <c r="BD225" s="151" t="str">
        <f t="shared" si="310"/>
        <v>7,-5,5,4</v>
      </c>
      <c r="BE225" s="153">
        <f>SUMIF(C211:C238,8,AI211:AI238)+SUMIF(D211:D238,8,AJ211:AJ238)</f>
        <v>9</v>
      </c>
      <c r="BF225" s="153">
        <f>IF(BE225&lt;&gt;0,RANK(BE225,BE211:BE226),"")</f>
        <v>7</v>
      </c>
      <c r="BG225" s="154" t="e">
        <f>SUMIF(A211:A218,C225,B211:B218)</f>
        <v>#REF!</v>
      </c>
      <c r="BH225" s="155" t="e">
        <f>SUMIF(A211:A218,D225,B211:B218)</f>
        <v>#REF!</v>
      </c>
      <c r="BI225" s="132" t="e">
        <f>1+#REF!</f>
        <v>#REF!</v>
      </c>
      <c r="BJ225" s="156" t="e">
        <f t="shared" si="311"/>
        <v>#REF!</v>
      </c>
      <c r="BK225" s="170">
        <v>4</v>
      </c>
      <c r="BL225" s="174" t="str">
        <f t="shared" si="273"/>
        <v>2 - 7</v>
      </c>
      <c r="BM225" s="165" t="s">
        <v>87</v>
      </c>
      <c r="BN225" s="166" t="s">
        <v>94</v>
      </c>
      <c r="BO225" s="167">
        <v>10</v>
      </c>
      <c r="BP225" s="366">
        <v>4</v>
      </c>
      <c r="BQ225" s="368" t="e">
        <f>B214</f>
        <v>#REF!</v>
      </c>
      <c r="BR225" s="370" t="s">
        <v>118</v>
      </c>
      <c r="BS225" s="371"/>
      <c r="BT225" s="372"/>
      <c r="BU225" s="201" t="e">
        <f>IF(BQ225=0,0,VLOOKUP(BQ225,[1]Список!$A:P,7,FALSE))</f>
        <v>#REF!</v>
      </c>
      <c r="BV225" s="373" t="e">
        <f>IF(BQ225=0,0,VLOOKUP(BQ225,[1]Список!$A:$P,6,FALSE))</f>
        <v>#REF!</v>
      </c>
      <c r="BW225" s="202"/>
      <c r="BX225" s="203">
        <f>IF(AG235&lt;AH235,AT235,IF(AH235&lt;AG235,AT235," "))</f>
        <v>1</v>
      </c>
      <c r="BY225" s="204"/>
      <c r="BZ225" s="205"/>
      <c r="CA225" s="203">
        <f>IF(AG228&lt;AH228,AT228,IF(AH228&lt;AG228,AT228," "))</f>
        <v>1</v>
      </c>
      <c r="CB225" s="206"/>
      <c r="CC225" s="204"/>
      <c r="CD225" s="203">
        <f>IF(AG232&lt;AH232,AT232,IF(AH232&lt;AG232,AT232," "))</f>
        <v>1</v>
      </c>
      <c r="CE225" s="204"/>
      <c r="CF225" s="375"/>
      <c r="CG225" s="376"/>
      <c r="CH225" s="377"/>
      <c r="CI225" s="204"/>
      <c r="CJ225" s="203">
        <f>IF(AG224&lt;AH224,AI224,IF(AH224&lt;AG224,AI224," "))</f>
        <v>1</v>
      </c>
      <c r="CK225" s="204"/>
      <c r="CL225" s="205"/>
      <c r="CM225" s="203">
        <f>IF(AG221&lt;AH221,AI221,IF(AH221&lt;AG221,AI221," "))</f>
        <v>1</v>
      </c>
      <c r="CN225" s="206"/>
      <c r="CO225" s="204"/>
      <c r="CP225" s="203">
        <f>IF(AG218&lt;AH218,AI218,IF(AH218&lt;AG218,AI218," "))</f>
        <v>2</v>
      </c>
      <c r="CQ225" s="204"/>
      <c r="CR225" s="205"/>
      <c r="CS225" s="203">
        <f>IF(AG214&lt;AH214,AI214,IF(AH214&lt;AG214,AI214," "))</f>
        <v>1</v>
      </c>
      <c r="CT225" s="206"/>
      <c r="CU225" s="207"/>
      <c r="CV225" s="351">
        <f>BE217</f>
        <v>8</v>
      </c>
      <c r="CW225" s="381"/>
      <c r="CX225" s="355">
        <v>16</v>
      </c>
    </row>
    <row r="226" spans="1:102" ht="11.1" customHeight="1" x14ac:dyDescent="0.2">
      <c r="A226" s="139">
        <v>16</v>
      </c>
      <c r="C226" s="141">
        <v>3</v>
      </c>
      <c r="D226" s="141">
        <v>6</v>
      </c>
      <c r="E226" s="142">
        <v>8</v>
      </c>
      <c r="F226" s="143">
        <v>11</v>
      </c>
      <c r="G226" s="144">
        <v>11</v>
      </c>
      <c r="H226" s="145">
        <v>9</v>
      </c>
      <c r="I226" s="142">
        <v>11</v>
      </c>
      <c r="J226" s="143">
        <v>4</v>
      </c>
      <c r="K226" s="144">
        <v>11</v>
      </c>
      <c r="L226" s="145">
        <v>9</v>
      </c>
      <c r="M226" s="142"/>
      <c r="N226" s="143"/>
      <c r="O226" s="144"/>
      <c r="P226" s="145"/>
      <c r="Q226" s="142"/>
      <c r="R226" s="143"/>
      <c r="S226" s="146">
        <f t="shared" si="274"/>
        <v>0</v>
      </c>
      <c r="T226" s="146">
        <f t="shared" si="275"/>
        <v>1</v>
      </c>
      <c r="U226" s="146">
        <f t="shared" si="276"/>
        <v>1</v>
      </c>
      <c r="V226" s="146">
        <f t="shared" si="277"/>
        <v>0</v>
      </c>
      <c r="W226" s="146">
        <f t="shared" si="278"/>
        <v>1</v>
      </c>
      <c r="X226" s="146">
        <f t="shared" si="279"/>
        <v>0</v>
      </c>
      <c r="Y226" s="146">
        <f t="shared" si="280"/>
        <v>1</v>
      </c>
      <c r="Z226" s="146">
        <f t="shared" si="281"/>
        <v>0</v>
      </c>
      <c r="AA226" s="146">
        <f t="shared" si="282"/>
        <v>0</v>
      </c>
      <c r="AB226" s="146">
        <f t="shared" si="283"/>
        <v>0</v>
      </c>
      <c r="AC226" s="146">
        <f t="shared" si="284"/>
        <v>0</v>
      </c>
      <c r="AD226" s="146">
        <f t="shared" si="285"/>
        <v>0</v>
      </c>
      <c r="AE226" s="146">
        <f t="shared" si="286"/>
        <v>0</v>
      </c>
      <c r="AF226" s="146">
        <f t="shared" si="287"/>
        <v>0</v>
      </c>
      <c r="AG226" s="147">
        <f t="shared" si="288"/>
        <v>3</v>
      </c>
      <c r="AH226" s="147">
        <f t="shared" si="288"/>
        <v>1</v>
      </c>
      <c r="AI226" s="148">
        <f t="shared" si="289"/>
        <v>2</v>
      </c>
      <c r="AJ226" s="148">
        <f t="shared" si="290"/>
        <v>1</v>
      </c>
      <c r="AK226" s="149">
        <f t="shared" si="291"/>
        <v>-8</v>
      </c>
      <c r="AL226" s="149">
        <f t="shared" si="292"/>
        <v>9</v>
      </c>
      <c r="AM226" s="149">
        <f t="shared" si="293"/>
        <v>4</v>
      </c>
      <c r="AN226" s="149">
        <f t="shared" si="294"/>
        <v>9</v>
      </c>
      <c r="AO226" s="149" t="str">
        <f t="shared" si="295"/>
        <v/>
      </c>
      <c r="AP226" s="149" t="str">
        <f t="shared" si="296"/>
        <v/>
      </c>
      <c r="AQ226" s="149" t="str">
        <f t="shared" si="297"/>
        <v/>
      </c>
      <c r="AR226" s="150" t="str">
        <f t="shared" si="298"/>
        <v>3 - 1</v>
      </c>
      <c r="AS226" s="151" t="str">
        <f t="shared" si="299"/>
        <v>-8,9,4,9</v>
      </c>
      <c r="AT226" s="152">
        <f t="shared" si="300"/>
        <v>1</v>
      </c>
      <c r="AU226" s="152">
        <f t="shared" si="301"/>
        <v>2</v>
      </c>
      <c r="AV226" s="149">
        <f t="shared" si="302"/>
        <v>8</v>
      </c>
      <c r="AW226" s="149">
        <f t="shared" si="303"/>
        <v>-9</v>
      </c>
      <c r="AX226" s="149">
        <f t="shared" si="304"/>
        <v>-4</v>
      </c>
      <c r="AY226" s="149">
        <f t="shared" si="305"/>
        <v>-9</v>
      </c>
      <c r="AZ226" s="149" t="str">
        <f t="shared" si="306"/>
        <v/>
      </c>
      <c r="BA226" s="149" t="str">
        <f t="shared" si="307"/>
        <v/>
      </c>
      <c r="BB226" s="149" t="str">
        <f t="shared" si="308"/>
        <v/>
      </c>
      <c r="BC226" s="150" t="str">
        <f t="shared" si="309"/>
        <v>1 - 3</v>
      </c>
      <c r="BD226" s="151" t="str">
        <f t="shared" si="310"/>
        <v>8,-9,-4,-9</v>
      </c>
      <c r="BE226" s="162"/>
      <c r="BF226" s="163"/>
      <c r="BG226" s="154" t="e">
        <f>SUMIF(A211:A218,C226,B211:B218)</f>
        <v>#REF!</v>
      </c>
      <c r="BH226" s="155" t="e">
        <f>SUMIF(A211:A218,D226,B211:B218)</f>
        <v>#REF!</v>
      </c>
      <c r="BI226" s="132" t="e">
        <f>1+#REF!</f>
        <v>#REF!</v>
      </c>
      <c r="BJ226" s="156" t="e">
        <f t="shared" si="311"/>
        <v>#REF!</v>
      </c>
      <c r="BK226" s="170">
        <v>4</v>
      </c>
      <c r="BL226" s="175" t="str">
        <f t="shared" si="273"/>
        <v>3 - 6</v>
      </c>
      <c r="BM226" s="165" t="s">
        <v>87</v>
      </c>
      <c r="BN226" s="166" t="s">
        <v>94</v>
      </c>
      <c r="BO226" s="167">
        <v>9</v>
      </c>
      <c r="BP226" s="367"/>
      <c r="BQ226" s="369"/>
      <c r="BR226" s="357" t="s">
        <v>179</v>
      </c>
      <c r="BS226" s="358"/>
      <c r="BT226" s="359"/>
      <c r="BU226" s="180" t="e">
        <f>IF(BQ225=0,0,VLOOKUP(BQ225,[1]Список!$A:P,8,FALSE))</f>
        <v>#REF!</v>
      </c>
      <c r="BV226" s="374"/>
      <c r="BW226" s="360" t="str">
        <f>IF(AI235&gt;AJ235,BC235,IF(AJ235&gt;AI235,BD235," "))</f>
        <v>1 - 3</v>
      </c>
      <c r="BX226" s="360"/>
      <c r="BY226" s="360"/>
      <c r="BZ226" s="361" t="str">
        <f>IF(AI228&gt;AJ228,BC228,IF(AJ228&gt;AI228,BD228," "))</f>
        <v>1 - 3</v>
      </c>
      <c r="CA226" s="360"/>
      <c r="CB226" s="362"/>
      <c r="CC226" s="360" t="str">
        <f>IF(AI232&gt;AJ232,BC232,IF(AJ232&gt;AI232,BD232," "))</f>
        <v>0 - 3</v>
      </c>
      <c r="CD226" s="360"/>
      <c r="CE226" s="360"/>
      <c r="CF226" s="378"/>
      <c r="CG226" s="379"/>
      <c r="CH226" s="380"/>
      <c r="CI226" s="360" t="str">
        <f>IF(AI224&lt;AJ224,AR224,IF(AJ224&lt;AI224,AS224," "))</f>
        <v>1 - 3</v>
      </c>
      <c r="CJ226" s="360"/>
      <c r="CK226" s="360"/>
      <c r="CL226" s="361" t="str">
        <f>IF(AI221&lt;AJ221,AR221,IF(AJ221&lt;AI221,AS221," "))</f>
        <v>2 - 3</v>
      </c>
      <c r="CM226" s="360"/>
      <c r="CN226" s="362"/>
      <c r="CO226" s="360" t="str">
        <f>IF(AI218&lt;AJ218,AR218,IF(AJ218&lt;AI218,AS218," "))</f>
        <v>8,-9,9,-4,7</v>
      </c>
      <c r="CP226" s="360"/>
      <c r="CQ226" s="360"/>
      <c r="CR226" s="361" t="str">
        <f>IF(AI214&lt;AJ214,AR214,IF(AJ214&lt;AI214,AS214," "))</f>
        <v>2 - 3</v>
      </c>
      <c r="CS226" s="360"/>
      <c r="CT226" s="362"/>
      <c r="CU226" s="195"/>
      <c r="CV226" s="352"/>
      <c r="CW226" s="382"/>
      <c r="CX226" s="356"/>
    </row>
    <row r="227" spans="1:102" ht="11.1" customHeight="1" x14ac:dyDescent="0.2">
      <c r="A227" s="139">
        <v>17</v>
      </c>
      <c r="C227" s="141">
        <v>1</v>
      </c>
      <c r="D227" s="141">
        <v>3</v>
      </c>
      <c r="E227" s="142">
        <v>11</v>
      </c>
      <c r="F227" s="143">
        <v>7</v>
      </c>
      <c r="G227" s="144">
        <v>11</v>
      </c>
      <c r="H227" s="145">
        <v>4</v>
      </c>
      <c r="I227" s="142">
        <v>11</v>
      </c>
      <c r="J227" s="143">
        <v>2</v>
      </c>
      <c r="K227" s="144"/>
      <c r="L227" s="145"/>
      <c r="M227" s="142"/>
      <c r="N227" s="143"/>
      <c r="O227" s="144"/>
      <c r="P227" s="145"/>
      <c r="Q227" s="142"/>
      <c r="R227" s="143"/>
      <c r="S227" s="146">
        <f t="shared" si="274"/>
        <v>1</v>
      </c>
      <c r="T227" s="146">
        <f t="shared" si="275"/>
        <v>0</v>
      </c>
      <c r="U227" s="146">
        <f t="shared" si="276"/>
        <v>1</v>
      </c>
      <c r="V227" s="146">
        <f t="shared" si="277"/>
        <v>0</v>
      </c>
      <c r="W227" s="146">
        <f t="shared" si="278"/>
        <v>1</v>
      </c>
      <c r="X227" s="146">
        <f t="shared" si="279"/>
        <v>0</v>
      </c>
      <c r="Y227" s="146">
        <f t="shared" si="280"/>
        <v>0</v>
      </c>
      <c r="Z227" s="146">
        <f t="shared" si="281"/>
        <v>0</v>
      </c>
      <c r="AA227" s="146">
        <f t="shared" si="282"/>
        <v>0</v>
      </c>
      <c r="AB227" s="146">
        <f t="shared" si="283"/>
        <v>0</v>
      </c>
      <c r="AC227" s="146">
        <f t="shared" si="284"/>
        <v>0</v>
      </c>
      <c r="AD227" s="146">
        <f t="shared" si="285"/>
        <v>0</v>
      </c>
      <c r="AE227" s="146">
        <f t="shared" si="286"/>
        <v>0</v>
      </c>
      <c r="AF227" s="146">
        <f t="shared" si="287"/>
        <v>0</v>
      </c>
      <c r="AG227" s="147">
        <f t="shared" si="288"/>
        <v>3</v>
      </c>
      <c r="AH227" s="147">
        <f t="shared" si="288"/>
        <v>0</v>
      </c>
      <c r="AI227" s="148">
        <f t="shared" si="289"/>
        <v>2</v>
      </c>
      <c r="AJ227" s="148">
        <f t="shared" si="290"/>
        <v>1</v>
      </c>
      <c r="AK227" s="149">
        <f t="shared" si="291"/>
        <v>7</v>
      </c>
      <c r="AL227" s="149">
        <f t="shared" si="292"/>
        <v>4</v>
      </c>
      <c r="AM227" s="149">
        <f t="shared" si="293"/>
        <v>2</v>
      </c>
      <c r="AN227" s="149" t="str">
        <f t="shared" si="294"/>
        <v/>
      </c>
      <c r="AO227" s="149" t="str">
        <f t="shared" si="295"/>
        <v/>
      </c>
      <c r="AP227" s="149" t="str">
        <f t="shared" si="296"/>
        <v/>
      </c>
      <c r="AQ227" s="149" t="str">
        <f t="shared" si="297"/>
        <v/>
      </c>
      <c r="AR227" s="150" t="str">
        <f t="shared" si="298"/>
        <v>3 - 0</v>
      </c>
      <c r="AS227" s="151" t="str">
        <f t="shared" si="299"/>
        <v>7,4,2</v>
      </c>
      <c r="AT227" s="152">
        <f t="shared" si="300"/>
        <v>1</v>
      </c>
      <c r="AU227" s="152">
        <f t="shared" si="301"/>
        <v>2</v>
      </c>
      <c r="AV227" s="149">
        <f t="shared" si="302"/>
        <v>-7</v>
      </c>
      <c r="AW227" s="149">
        <f t="shared" si="303"/>
        <v>-4</v>
      </c>
      <c r="AX227" s="149">
        <f t="shared" si="304"/>
        <v>-2</v>
      </c>
      <c r="AY227" s="149" t="str">
        <f t="shared" si="305"/>
        <v/>
      </c>
      <c r="AZ227" s="149" t="str">
        <f t="shared" si="306"/>
        <v/>
      </c>
      <c r="BA227" s="149" t="str">
        <f t="shared" si="307"/>
        <v/>
      </c>
      <c r="BB227" s="149" t="str">
        <f t="shared" si="308"/>
        <v/>
      </c>
      <c r="BC227" s="150" t="str">
        <f t="shared" si="309"/>
        <v>0 - 3</v>
      </c>
      <c r="BD227" s="151" t="str">
        <f t="shared" si="310"/>
        <v>-7,-4,-2</v>
      </c>
      <c r="BG227" s="154" t="e">
        <f>SUMIF(A211:A218,C227,B211:B218)</f>
        <v>#REF!</v>
      </c>
      <c r="BH227" s="155" t="e">
        <f>SUMIF(A211:A218,D227,B211:B218)</f>
        <v>#REF!</v>
      </c>
      <c r="BI227" s="132" t="e">
        <f>1+#REF!</f>
        <v>#REF!</v>
      </c>
      <c r="BJ227" s="156" t="e">
        <f t="shared" si="311"/>
        <v>#REF!</v>
      </c>
      <c r="BK227" s="170">
        <v>5</v>
      </c>
      <c r="BL227" s="176" t="str">
        <f t="shared" si="273"/>
        <v>1 - 3</v>
      </c>
      <c r="BM227" s="159" t="s">
        <v>87</v>
      </c>
      <c r="BN227" s="160" t="s">
        <v>95</v>
      </c>
      <c r="BO227" s="161">
        <v>7</v>
      </c>
      <c r="BP227" s="320">
        <v>5</v>
      </c>
      <c r="BQ227" s="322" t="e">
        <f>B215</f>
        <v>#REF!</v>
      </c>
      <c r="BR227" s="324" t="s">
        <v>128</v>
      </c>
      <c r="BS227" s="325"/>
      <c r="BT227" s="326"/>
      <c r="BU227" s="197" t="e">
        <f>IF(BQ227=0,0,VLOOKUP(BQ227,[1]Список!$A:P,7,FALSE))</f>
        <v>#REF!</v>
      </c>
      <c r="BV227" s="327" t="e">
        <f>IF(BQ227=0,0,VLOOKUP(BQ227,[1]Список!$A:$P,6,FALSE))</f>
        <v>#REF!</v>
      </c>
      <c r="BW227" s="178"/>
      <c r="BX227" s="173">
        <f>IF(AG219&lt;AH219,AT219,IF(AH219&lt;AG219,AT219," "))</f>
        <v>2</v>
      </c>
      <c r="BY227" s="179"/>
      <c r="BZ227" s="191"/>
      <c r="CA227" s="173">
        <f>IF(AG215&lt;AH215,AT215,IF(AH215&lt;AG215,AT215," "))</f>
        <v>2</v>
      </c>
      <c r="CB227" s="192"/>
      <c r="CC227" s="179"/>
      <c r="CD227" s="173">
        <f>IF(AG212&lt;AH212,AT212,IF(AH212&lt;AG212,AT212," "))</f>
        <v>2</v>
      </c>
      <c r="CE227" s="179"/>
      <c r="CF227" s="191"/>
      <c r="CG227" s="173">
        <f>IF(AG224&lt;AH224,AT224,IF(AH224&lt;AG224,AT224," "))</f>
        <v>2</v>
      </c>
      <c r="CH227" s="192"/>
      <c r="CI227" s="329"/>
      <c r="CJ227" s="329"/>
      <c r="CK227" s="329"/>
      <c r="CL227" s="191"/>
      <c r="CM227" s="173">
        <f>IF(AG233&lt;AH233,AI233,IF(AH233&lt;AG233,AI233," "))</f>
        <v>1</v>
      </c>
      <c r="CN227" s="192"/>
      <c r="CO227" s="179"/>
      <c r="CP227" s="173">
        <f>IF(AG229&lt;AH229,AI229,IF(AH229&lt;AG229,AI229," "))</f>
        <v>1</v>
      </c>
      <c r="CQ227" s="179"/>
      <c r="CR227" s="191"/>
      <c r="CS227" s="173">
        <f>IF(AG238&lt;AH238,AI238,IF(AH238&lt;AG238,AI238," "))</f>
        <v>2</v>
      </c>
      <c r="CT227" s="192"/>
      <c r="CU227" s="194"/>
      <c r="CV227" s="330">
        <f>BE219</f>
        <v>12</v>
      </c>
      <c r="CW227" s="196"/>
      <c r="CX227" s="332">
        <v>10</v>
      </c>
    </row>
    <row r="228" spans="1:102" ht="11.1" customHeight="1" x14ac:dyDescent="0.2">
      <c r="A228" s="139">
        <v>18</v>
      </c>
      <c r="C228" s="141">
        <v>2</v>
      </c>
      <c r="D228" s="141">
        <v>4</v>
      </c>
      <c r="E228" s="142">
        <v>6</v>
      </c>
      <c r="F228" s="143">
        <v>11</v>
      </c>
      <c r="G228" s="144">
        <v>12</v>
      </c>
      <c r="H228" s="145">
        <v>10</v>
      </c>
      <c r="I228" s="142">
        <v>11</v>
      </c>
      <c r="J228" s="143">
        <v>9</v>
      </c>
      <c r="K228" s="144">
        <v>11</v>
      </c>
      <c r="L228" s="145">
        <v>7</v>
      </c>
      <c r="M228" s="142"/>
      <c r="N228" s="143"/>
      <c r="O228" s="144"/>
      <c r="P228" s="145"/>
      <c r="Q228" s="142"/>
      <c r="R228" s="143"/>
      <c r="S228" s="146">
        <f t="shared" si="274"/>
        <v>0</v>
      </c>
      <c r="T228" s="146">
        <f t="shared" si="275"/>
        <v>1</v>
      </c>
      <c r="U228" s="146">
        <f t="shared" si="276"/>
        <v>1</v>
      </c>
      <c r="V228" s="146">
        <f t="shared" si="277"/>
        <v>0</v>
      </c>
      <c r="W228" s="146">
        <f t="shared" si="278"/>
        <v>1</v>
      </c>
      <c r="X228" s="146">
        <f t="shared" si="279"/>
        <v>0</v>
      </c>
      <c r="Y228" s="146">
        <f t="shared" si="280"/>
        <v>1</v>
      </c>
      <c r="Z228" s="146">
        <f t="shared" si="281"/>
        <v>0</v>
      </c>
      <c r="AA228" s="146">
        <f t="shared" si="282"/>
        <v>0</v>
      </c>
      <c r="AB228" s="146">
        <f t="shared" si="283"/>
        <v>0</v>
      </c>
      <c r="AC228" s="146">
        <f t="shared" si="284"/>
        <v>0</v>
      </c>
      <c r="AD228" s="146">
        <f t="shared" si="285"/>
        <v>0</v>
      </c>
      <c r="AE228" s="146">
        <f t="shared" si="286"/>
        <v>0</v>
      </c>
      <c r="AF228" s="146">
        <f t="shared" si="287"/>
        <v>0</v>
      </c>
      <c r="AG228" s="147">
        <f t="shared" si="288"/>
        <v>3</v>
      </c>
      <c r="AH228" s="147">
        <f t="shared" si="288"/>
        <v>1</v>
      </c>
      <c r="AI228" s="148">
        <f t="shared" si="289"/>
        <v>2</v>
      </c>
      <c r="AJ228" s="148">
        <f t="shared" si="290"/>
        <v>1</v>
      </c>
      <c r="AK228" s="149">
        <f t="shared" si="291"/>
        <v>-6</v>
      </c>
      <c r="AL228" s="149">
        <f t="shared" si="292"/>
        <v>10</v>
      </c>
      <c r="AM228" s="149">
        <f t="shared" si="293"/>
        <v>9</v>
      </c>
      <c r="AN228" s="149">
        <f t="shared" si="294"/>
        <v>7</v>
      </c>
      <c r="AO228" s="149" t="str">
        <f t="shared" si="295"/>
        <v/>
      </c>
      <c r="AP228" s="149" t="str">
        <f t="shared" si="296"/>
        <v/>
      </c>
      <c r="AQ228" s="149" t="str">
        <f t="shared" si="297"/>
        <v/>
      </c>
      <c r="AR228" s="150" t="str">
        <f t="shared" si="298"/>
        <v>3 - 1</v>
      </c>
      <c r="AS228" s="151" t="str">
        <f t="shared" si="299"/>
        <v>-6,10,9,7</v>
      </c>
      <c r="AT228" s="152">
        <f t="shared" si="300"/>
        <v>1</v>
      </c>
      <c r="AU228" s="152">
        <f t="shared" si="301"/>
        <v>2</v>
      </c>
      <c r="AV228" s="149">
        <f t="shared" si="302"/>
        <v>6</v>
      </c>
      <c r="AW228" s="149">
        <f t="shared" si="303"/>
        <v>-10</v>
      </c>
      <c r="AX228" s="149">
        <f t="shared" si="304"/>
        <v>-9</v>
      </c>
      <c r="AY228" s="149">
        <f t="shared" si="305"/>
        <v>-7</v>
      </c>
      <c r="AZ228" s="149" t="str">
        <f t="shared" si="306"/>
        <v/>
      </c>
      <c r="BA228" s="149" t="str">
        <f t="shared" si="307"/>
        <v/>
      </c>
      <c r="BB228" s="149" t="str">
        <f t="shared" si="308"/>
        <v/>
      </c>
      <c r="BC228" s="150" t="str">
        <f t="shared" si="309"/>
        <v>1 - 3</v>
      </c>
      <c r="BD228" s="151" t="str">
        <f t="shared" si="310"/>
        <v>6,-10,-9,-7</v>
      </c>
      <c r="BG228" s="154" t="e">
        <f>SUMIF(A211:A218,C228,B211:B218)</f>
        <v>#REF!</v>
      </c>
      <c r="BH228" s="155" t="e">
        <f>SUMIF(A211:A218,D228,B211:B218)</f>
        <v>#REF!</v>
      </c>
      <c r="BI228" s="132" t="e">
        <f>1+#REF!</f>
        <v>#REF!</v>
      </c>
      <c r="BJ228" s="156" t="e">
        <f t="shared" si="311"/>
        <v>#REF!</v>
      </c>
      <c r="BK228" s="170">
        <v>5</v>
      </c>
      <c r="BL228" s="176" t="str">
        <f t="shared" si="273"/>
        <v>2 - 4</v>
      </c>
      <c r="BM228" s="159" t="s">
        <v>87</v>
      </c>
      <c r="BN228" s="160" t="s">
        <v>95</v>
      </c>
      <c r="BO228" s="161">
        <v>6</v>
      </c>
      <c r="BP228" s="321"/>
      <c r="BQ228" s="323"/>
      <c r="BR228" s="324" t="s">
        <v>170</v>
      </c>
      <c r="BS228" s="325"/>
      <c r="BT228" s="326"/>
      <c r="BU228" s="197" t="e">
        <f>IF(BQ227=0,0,VLOOKUP(BQ227,[1]Список!$A:P,8,FALSE))</f>
        <v>#REF!</v>
      </c>
      <c r="BV228" s="327"/>
      <c r="BW228" s="388" t="str">
        <f>IF(AI219&gt;AJ219,BC219,IF(AJ219&gt;AI219,BD219," "))</f>
        <v>7,-9,4,8</v>
      </c>
      <c r="BX228" s="363"/>
      <c r="BY228" s="363"/>
      <c r="BZ228" s="364" t="str">
        <f>IF(AI215&gt;AJ215,BC215,IF(AJ215&gt;AI215,BD215," "))</f>
        <v>11,-9,2,9</v>
      </c>
      <c r="CA228" s="363"/>
      <c r="CB228" s="365"/>
      <c r="CC228" s="363" t="str">
        <f>IF(AI212&gt;AJ212,BC212,IF(AJ212&gt;AI212,BD212," "))</f>
        <v>9,8,-3,6</v>
      </c>
      <c r="CD228" s="363"/>
      <c r="CE228" s="363"/>
      <c r="CF228" s="364" t="str">
        <f>IF(AI224&gt;AJ224,BC224,IF(AJ224&gt;AI224,BD224," "))</f>
        <v>6,7,-5,8</v>
      </c>
      <c r="CG228" s="363"/>
      <c r="CH228" s="365"/>
      <c r="CI228" s="329"/>
      <c r="CJ228" s="329"/>
      <c r="CK228" s="329"/>
      <c r="CL228" s="364" t="str">
        <f>IF(AI233&lt;AJ233,AR233,IF(AJ233&lt;AI233,AS233," "))</f>
        <v>2 - 3</v>
      </c>
      <c r="CM228" s="363"/>
      <c r="CN228" s="365"/>
      <c r="CO228" s="363" t="str">
        <f>IF(AI229&lt;AJ229,AR229,IF(AJ229&lt;AI229,AS229," "))</f>
        <v>1 - 3</v>
      </c>
      <c r="CP228" s="363"/>
      <c r="CQ228" s="363"/>
      <c r="CR228" s="364" t="str">
        <f>IF(AI238&lt;AJ238,AR238,IF(AJ238&lt;AI238,AS238," "))</f>
        <v>9,7,5</v>
      </c>
      <c r="CS228" s="363"/>
      <c r="CT228" s="365"/>
      <c r="CU228" s="194"/>
      <c r="CV228" s="330"/>
      <c r="CW228" s="196"/>
      <c r="CX228" s="332"/>
    </row>
    <row r="229" spans="1:102" ht="11.1" customHeight="1" x14ac:dyDescent="0.2">
      <c r="A229" s="139">
        <v>19</v>
      </c>
      <c r="C229" s="141">
        <v>5</v>
      </c>
      <c r="D229" s="141">
        <v>7</v>
      </c>
      <c r="E229" s="142">
        <v>4</v>
      </c>
      <c r="F229" s="143">
        <v>11</v>
      </c>
      <c r="G229" s="144">
        <v>9</v>
      </c>
      <c r="H229" s="145">
        <v>11</v>
      </c>
      <c r="I229" s="142">
        <v>11</v>
      </c>
      <c r="J229" s="143">
        <v>7</v>
      </c>
      <c r="K229" s="144">
        <v>4</v>
      </c>
      <c r="L229" s="145">
        <v>11</v>
      </c>
      <c r="M229" s="142"/>
      <c r="N229" s="143"/>
      <c r="O229" s="144"/>
      <c r="P229" s="145"/>
      <c r="Q229" s="142"/>
      <c r="R229" s="143"/>
      <c r="S229" s="146">
        <f t="shared" si="274"/>
        <v>0</v>
      </c>
      <c r="T229" s="146">
        <f t="shared" si="275"/>
        <v>1</v>
      </c>
      <c r="U229" s="146">
        <f t="shared" si="276"/>
        <v>0</v>
      </c>
      <c r="V229" s="146">
        <f t="shared" si="277"/>
        <v>1</v>
      </c>
      <c r="W229" s="146">
        <f t="shared" si="278"/>
        <v>1</v>
      </c>
      <c r="X229" s="146">
        <f t="shared" si="279"/>
        <v>0</v>
      </c>
      <c r="Y229" s="146">
        <f t="shared" si="280"/>
        <v>0</v>
      </c>
      <c r="Z229" s="146">
        <f t="shared" si="281"/>
        <v>1</v>
      </c>
      <c r="AA229" s="146">
        <f t="shared" si="282"/>
        <v>0</v>
      </c>
      <c r="AB229" s="146">
        <f t="shared" si="283"/>
        <v>0</v>
      </c>
      <c r="AC229" s="146">
        <f t="shared" si="284"/>
        <v>0</v>
      </c>
      <c r="AD229" s="146">
        <f t="shared" si="285"/>
        <v>0</v>
      </c>
      <c r="AE229" s="146">
        <f t="shared" si="286"/>
        <v>0</v>
      </c>
      <c r="AF229" s="146">
        <f t="shared" si="287"/>
        <v>0</v>
      </c>
      <c r="AG229" s="147">
        <f t="shared" si="288"/>
        <v>1</v>
      </c>
      <c r="AH229" s="147">
        <f t="shared" si="288"/>
        <v>3</v>
      </c>
      <c r="AI229" s="148">
        <f t="shared" si="289"/>
        <v>1</v>
      </c>
      <c r="AJ229" s="148">
        <f t="shared" si="290"/>
        <v>2</v>
      </c>
      <c r="AK229" s="149">
        <f t="shared" si="291"/>
        <v>-4</v>
      </c>
      <c r="AL229" s="149">
        <f t="shared" si="292"/>
        <v>-9</v>
      </c>
      <c r="AM229" s="149">
        <f t="shared" si="293"/>
        <v>7</v>
      </c>
      <c r="AN229" s="149">
        <f t="shared" si="294"/>
        <v>-4</v>
      </c>
      <c r="AO229" s="149" t="str">
        <f t="shared" si="295"/>
        <v/>
      </c>
      <c r="AP229" s="149" t="str">
        <f t="shared" si="296"/>
        <v/>
      </c>
      <c r="AQ229" s="149" t="str">
        <f t="shared" si="297"/>
        <v/>
      </c>
      <c r="AR229" s="150" t="str">
        <f t="shared" si="298"/>
        <v>1 - 3</v>
      </c>
      <c r="AS229" s="151" t="str">
        <f t="shared" si="299"/>
        <v>-4,-9,7,-4</v>
      </c>
      <c r="AT229" s="152">
        <f t="shared" si="300"/>
        <v>2</v>
      </c>
      <c r="AU229" s="152">
        <f t="shared" si="301"/>
        <v>1</v>
      </c>
      <c r="AV229" s="149">
        <f t="shared" si="302"/>
        <v>4</v>
      </c>
      <c r="AW229" s="149">
        <f t="shared" si="303"/>
        <v>9</v>
      </c>
      <c r="AX229" s="149">
        <f t="shared" si="304"/>
        <v>-7</v>
      </c>
      <c r="AY229" s="149">
        <f t="shared" si="305"/>
        <v>4</v>
      </c>
      <c r="AZ229" s="149" t="str">
        <f t="shared" si="306"/>
        <v/>
      </c>
      <c r="BA229" s="149" t="str">
        <f t="shared" si="307"/>
        <v/>
      </c>
      <c r="BB229" s="149" t="str">
        <f t="shared" si="308"/>
        <v/>
      </c>
      <c r="BC229" s="150" t="str">
        <f t="shared" si="309"/>
        <v>3 - 1</v>
      </c>
      <c r="BD229" s="151" t="str">
        <f t="shared" si="310"/>
        <v>4,9,-7,4</v>
      </c>
      <c r="BG229" s="154" t="e">
        <f>SUMIF(A211:A218,C229,B211:B218)</f>
        <v>#REF!</v>
      </c>
      <c r="BH229" s="155" t="e">
        <f>SUMIF(A211:A218,D229,B211:B218)</f>
        <v>#REF!</v>
      </c>
      <c r="BI229" s="132" t="e">
        <f>1+#REF!</f>
        <v>#REF!</v>
      </c>
      <c r="BJ229" s="156" t="e">
        <f t="shared" si="311"/>
        <v>#REF!</v>
      </c>
      <c r="BK229" s="170">
        <v>5</v>
      </c>
      <c r="BL229" s="176" t="str">
        <f t="shared" si="273"/>
        <v>5 - 7</v>
      </c>
      <c r="BM229" s="159" t="s">
        <v>87</v>
      </c>
      <c r="BN229" s="160" t="s">
        <v>95</v>
      </c>
      <c r="BO229" s="161">
        <v>5</v>
      </c>
      <c r="BP229" s="384">
        <v>6</v>
      </c>
      <c r="BQ229" s="386" t="e">
        <f>B216</f>
        <v>#REF!</v>
      </c>
      <c r="BR229" s="370" t="s">
        <v>102</v>
      </c>
      <c r="BS229" s="371"/>
      <c r="BT229" s="372"/>
      <c r="BU229" s="201" t="e">
        <f>IF(BQ229=0,0,VLOOKUP(BQ229,[1]Список!$A:P,7,FALSE))</f>
        <v>#REF!</v>
      </c>
      <c r="BV229" s="373" t="e">
        <f>IF(BQ229=0,0,VLOOKUP(BQ229,[1]Список!$A:$P,6,FALSE))</f>
        <v>#REF!</v>
      </c>
      <c r="BW229" s="208"/>
      <c r="BX229" s="203">
        <f>IF(AG216&lt;AH216,AT216,IF(AH216&lt;AG216,AT216," "))</f>
        <v>2</v>
      </c>
      <c r="BY229" s="204"/>
      <c r="BZ229" s="205"/>
      <c r="CA229" s="203">
        <f>IF(AG211&lt;AH211,AT211,IF(AH211&lt;AG211,AT211," "))</f>
        <v>1</v>
      </c>
      <c r="CB229" s="206"/>
      <c r="CC229" s="204"/>
      <c r="CD229" s="203">
        <f>IF(AG226&lt;AH226,AT226,IF(AH226&lt;AG226,AT226," "))</f>
        <v>1</v>
      </c>
      <c r="CE229" s="204"/>
      <c r="CF229" s="205"/>
      <c r="CG229" s="203">
        <f>IF(AG221&lt;AH221,AT221,IF(AH221&lt;AG221,AT221," "))</f>
        <v>2</v>
      </c>
      <c r="CH229" s="206"/>
      <c r="CI229" s="204"/>
      <c r="CJ229" s="203">
        <f>IF(AG233&lt;AH233,AT233,IF(AH233&lt;AG233,AT233," "))</f>
        <v>2</v>
      </c>
      <c r="CK229" s="204"/>
      <c r="CL229" s="375"/>
      <c r="CM229" s="376"/>
      <c r="CN229" s="377"/>
      <c r="CO229" s="204"/>
      <c r="CP229" s="203">
        <f>IF(AG237&lt;AH237,AI237,IF(AH237&lt;AG237,AI237," "))</f>
        <v>2</v>
      </c>
      <c r="CQ229" s="204"/>
      <c r="CR229" s="205"/>
      <c r="CS229" s="203">
        <f>IF(AG230&lt;AH230,AI230,IF(AH230&lt;AG230,AI230," "))</f>
        <v>1</v>
      </c>
      <c r="CT229" s="206"/>
      <c r="CU229" s="209"/>
      <c r="CV229" s="351">
        <f>BE221</f>
        <v>11</v>
      </c>
      <c r="CW229" s="236"/>
      <c r="CX229" s="355">
        <v>13</v>
      </c>
    </row>
    <row r="230" spans="1:102" ht="11.1" customHeight="1" x14ac:dyDescent="0.2">
      <c r="A230" s="139">
        <v>20</v>
      </c>
      <c r="C230" s="141">
        <v>6</v>
      </c>
      <c r="D230" s="141">
        <v>8</v>
      </c>
      <c r="E230" s="142">
        <v>8</v>
      </c>
      <c r="F230" s="143">
        <v>11</v>
      </c>
      <c r="G230" s="144">
        <v>11</v>
      </c>
      <c r="H230" s="145">
        <v>6</v>
      </c>
      <c r="I230" s="142">
        <v>1</v>
      </c>
      <c r="J230" s="143">
        <v>11</v>
      </c>
      <c r="K230" s="144">
        <v>9</v>
      </c>
      <c r="L230" s="145">
        <v>11</v>
      </c>
      <c r="M230" s="142"/>
      <c r="N230" s="143"/>
      <c r="O230" s="144"/>
      <c r="P230" s="145"/>
      <c r="Q230" s="142"/>
      <c r="R230" s="143"/>
      <c r="S230" s="146">
        <f t="shared" si="274"/>
        <v>0</v>
      </c>
      <c r="T230" s="146">
        <f t="shared" si="275"/>
        <v>1</v>
      </c>
      <c r="U230" s="146">
        <f t="shared" si="276"/>
        <v>1</v>
      </c>
      <c r="V230" s="146">
        <f t="shared" si="277"/>
        <v>0</v>
      </c>
      <c r="W230" s="146">
        <f t="shared" si="278"/>
        <v>0</v>
      </c>
      <c r="X230" s="146">
        <f t="shared" si="279"/>
        <v>1</v>
      </c>
      <c r="Y230" s="146">
        <f t="shared" si="280"/>
        <v>0</v>
      </c>
      <c r="Z230" s="146">
        <f t="shared" si="281"/>
        <v>1</v>
      </c>
      <c r="AA230" s="146">
        <f t="shared" si="282"/>
        <v>0</v>
      </c>
      <c r="AB230" s="146">
        <f t="shared" si="283"/>
        <v>0</v>
      </c>
      <c r="AC230" s="146">
        <f t="shared" si="284"/>
        <v>0</v>
      </c>
      <c r="AD230" s="146">
        <f t="shared" si="285"/>
        <v>0</v>
      </c>
      <c r="AE230" s="146">
        <f t="shared" si="286"/>
        <v>0</v>
      </c>
      <c r="AF230" s="146">
        <f t="shared" si="287"/>
        <v>0</v>
      </c>
      <c r="AG230" s="147">
        <f t="shared" si="288"/>
        <v>1</v>
      </c>
      <c r="AH230" s="147">
        <f t="shared" si="288"/>
        <v>3</v>
      </c>
      <c r="AI230" s="148">
        <f t="shared" si="289"/>
        <v>1</v>
      </c>
      <c r="AJ230" s="148">
        <f t="shared" si="290"/>
        <v>2</v>
      </c>
      <c r="AK230" s="149">
        <f t="shared" si="291"/>
        <v>-8</v>
      </c>
      <c r="AL230" s="149">
        <f t="shared" si="292"/>
        <v>6</v>
      </c>
      <c r="AM230" s="149">
        <f t="shared" si="293"/>
        <v>-1</v>
      </c>
      <c r="AN230" s="149">
        <f t="shared" si="294"/>
        <v>-9</v>
      </c>
      <c r="AO230" s="149" t="str">
        <f t="shared" si="295"/>
        <v/>
      </c>
      <c r="AP230" s="149" t="str">
        <f t="shared" si="296"/>
        <v/>
      </c>
      <c r="AQ230" s="149" t="str">
        <f t="shared" si="297"/>
        <v/>
      </c>
      <c r="AR230" s="150" t="str">
        <f t="shared" si="298"/>
        <v>1 - 3</v>
      </c>
      <c r="AS230" s="151" t="str">
        <f t="shared" si="299"/>
        <v>-8,6,-1,-9</v>
      </c>
      <c r="AT230" s="152">
        <f t="shared" si="300"/>
        <v>2</v>
      </c>
      <c r="AU230" s="152">
        <f t="shared" si="301"/>
        <v>1</v>
      </c>
      <c r="AV230" s="149">
        <f t="shared" si="302"/>
        <v>8</v>
      </c>
      <c r="AW230" s="149">
        <f t="shared" si="303"/>
        <v>-6</v>
      </c>
      <c r="AX230" s="149">
        <f t="shared" si="304"/>
        <v>1</v>
      </c>
      <c r="AY230" s="149">
        <f t="shared" si="305"/>
        <v>9</v>
      </c>
      <c r="AZ230" s="149" t="str">
        <f t="shared" si="306"/>
        <v/>
      </c>
      <c r="BA230" s="149" t="str">
        <f t="shared" si="307"/>
        <v/>
      </c>
      <c r="BB230" s="149" t="str">
        <f t="shared" si="308"/>
        <v/>
      </c>
      <c r="BC230" s="150" t="str">
        <f t="shared" si="309"/>
        <v>3 - 1</v>
      </c>
      <c r="BD230" s="151" t="str">
        <f t="shared" si="310"/>
        <v>8,-6,1,9</v>
      </c>
      <c r="BG230" s="154" t="e">
        <f>SUMIF(A211:A218,C230,B211:B218)</f>
        <v>#REF!</v>
      </c>
      <c r="BH230" s="155" t="e">
        <f>SUMIF(A211:A218,D230,B211:B218)</f>
        <v>#REF!</v>
      </c>
      <c r="BI230" s="132" t="e">
        <f>1+#REF!</f>
        <v>#REF!</v>
      </c>
      <c r="BJ230" s="156" t="e">
        <f t="shared" si="311"/>
        <v>#REF!</v>
      </c>
      <c r="BK230" s="170">
        <v>5</v>
      </c>
      <c r="BL230" s="176" t="str">
        <f t="shared" si="273"/>
        <v>6 - 8</v>
      </c>
      <c r="BM230" s="159" t="s">
        <v>87</v>
      </c>
      <c r="BN230" s="160" t="s">
        <v>95</v>
      </c>
      <c r="BO230" s="161">
        <v>8</v>
      </c>
      <c r="BP230" s="385"/>
      <c r="BQ230" s="387"/>
      <c r="BR230" s="357" t="s">
        <v>171</v>
      </c>
      <c r="BS230" s="358"/>
      <c r="BT230" s="359"/>
      <c r="BU230" s="180" t="e">
        <f>IF(BQ229=0,0,VLOOKUP(BQ229,[1]Список!$A:P,8,FALSE))</f>
        <v>#REF!</v>
      </c>
      <c r="BV230" s="374"/>
      <c r="BW230" s="383" t="str">
        <f>IF(AI216&gt;AJ216,BC216,IF(AJ216&gt;AI216,BD216," "))</f>
        <v>6,8,-9,9</v>
      </c>
      <c r="BX230" s="360"/>
      <c r="BY230" s="360"/>
      <c r="BZ230" s="361" t="str">
        <f>IF(AI211&gt;AJ211,BC211,IF(AJ211&gt;AI211,BD211," "))</f>
        <v>0 - 3</v>
      </c>
      <c r="CA230" s="360"/>
      <c r="CB230" s="362"/>
      <c r="CC230" s="360" t="str">
        <f>IF(AI226&gt;AJ226,BC226,IF(AJ226&gt;AI226,BD226," "))</f>
        <v>1 - 3</v>
      </c>
      <c r="CD230" s="360"/>
      <c r="CE230" s="360"/>
      <c r="CF230" s="361" t="str">
        <f>IF(AI221&gt;AJ221,BC221,IF(AJ221&gt;AI221,BD221," "))</f>
        <v>-9,5,8,-8,10</v>
      </c>
      <c r="CG230" s="360"/>
      <c r="CH230" s="362"/>
      <c r="CI230" s="360" t="str">
        <f>IF(AI233&gt;AJ233,BC233,IF(AJ233&gt;AI233,BD233," "))</f>
        <v>4,10,-8,-10,9</v>
      </c>
      <c r="CJ230" s="360"/>
      <c r="CK230" s="360"/>
      <c r="CL230" s="378"/>
      <c r="CM230" s="379"/>
      <c r="CN230" s="380"/>
      <c r="CO230" s="360" t="str">
        <f>IF(AI237&lt;AJ237,AR237,IF(AJ237&lt;AI237,AS237," "))</f>
        <v>7,7,-4,-10,9</v>
      </c>
      <c r="CP230" s="360"/>
      <c r="CQ230" s="360"/>
      <c r="CR230" s="361" t="str">
        <f>IF(AI230&lt;AJ230,AR230,IF(AJ230&lt;AI230,AS230," "))</f>
        <v>1 - 3</v>
      </c>
      <c r="CS230" s="360"/>
      <c r="CT230" s="362"/>
      <c r="CU230" s="195"/>
      <c r="CV230" s="352"/>
      <c r="CW230" s="237"/>
      <c r="CX230" s="356"/>
    </row>
    <row r="231" spans="1:102" ht="11.1" customHeight="1" x14ac:dyDescent="0.2">
      <c r="A231" s="139">
        <v>21</v>
      </c>
      <c r="C231" s="141">
        <v>1</v>
      </c>
      <c r="D231" s="141">
        <v>2</v>
      </c>
      <c r="E231" s="142">
        <v>11</v>
      </c>
      <c r="F231" s="143">
        <v>7</v>
      </c>
      <c r="G231" s="144">
        <v>11</v>
      </c>
      <c r="H231" s="145">
        <v>7</v>
      </c>
      <c r="I231" s="142">
        <v>12</v>
      </c>
      <c r="J231" s="143">
        <v>10</v>
      </c>
      <c r="K231" s="144"/>
      <c r="L231" s="145"/>
      <c r="M231" s="142"/>
      <c r="N231" s="143"/>
      <c r="O231" s="144"/>
      <c r="P231" s="145"/>
      <c r="Q231" s="142"/>
      <c r="R231" s="143"/>
      <c r="S231" s="146">
        <f t="shared" si="274"/>
        <v>1</v>
      </c>
      <c r="T231" s="146">
        <f t="shared" si="275"/>
        <v>0</v>
      </c>
      <c r="U231" s="146">
        <f t="shared" si="276"/>
        <v>1</v>
      </c>
      <c r="V231" s="146">
        <f t="shared" si="277"/>
        <v>0</v>
      </c>
      <c r="W231" s="146">
        <f t="shared" si="278"/>
        <v>1</v>
      </c>
      <c r="X231" s="146">
        <f t="shared" si="279"/>
        <v>0</v>
      </c>
      <c r="Y231" s="146">
        <f t="shared" si="280"/>
        <v>0</v>
      </c>
      <c r="Z231" s="146">
        <f t="shared" si="281"/>
        <v>0</v>
      </c>
      <c r="AA231" s="146">
        <f t="shared" si="282"/>
        <v>0</v>
      </c>
      <c r="AB231" s="146">
        <f t="shared" si="283"/>
        <v>0</v>
      </c>
      <c r="AC231" s="146">
        <f t="shared" si="284"/>
        <v>0</v>
      </c>
      <c r="AD231" s="146">
        <f t="shared" si="285"/>
        <v>0</v>
      </c>
      <c r="AE231" s="146">
        <f t="shared" si="286"/>
        <v>0</v>
      </c>
      <c r="AF231" s="146">
        <f t="shared" si="287"/>
        <v>0</v>
      </c>
      <c r="AG231" s="147">
        <f t="shared" si="288"/>
        <v>3</v>
      </c>
      <c r="AH231" s="147">
        <f t="shared" si="288"/>
        <v>0</v>
      </c>
      <c r="AI231" s="148">
        <f t="shared" si="289"/>
        <v>2</v>
      </c>
      <c r="AJ231" s="148">
        <f t="shared" si="290"/>
        <v>1</v>
      </c>
      <c r="AK231" s="149">
        <f t="shared" si="291"/>
        <v>7</v>
      </c>
      <c r="AL231" s="149">
        <f t="shared" si="292"/>
        <v>7</v>
      </c>
      <c r="AM231" s="149">
        <f t="shared" si="293"/>
        <v>10</v>
      </c>
      <c r="AN231" s="149" t="str">
        <f t="shared" si="294"/>
        <v/>
      </c>
      <c r="AO231" s="149" t="str">
        <f t="shared" si="295"/>
        <v/>
      </c>
      <c r="AP231" s="149" t="str">
        <f t="shared" si="296"/>
        <v/>
      </c>
      <c r="AQ231" s="149" t="str">
        <f t="shared" si="297"/>
        <v/>
      </c>
      <c r="AR231" s="150" t="str">
        <f t="shared" si="298"/>
        <v>3 - 0</v>
      </c>
      <c r="AS231" s="151" t="str">
        <f t="shared" si="299"/>
        <v>7,7,10</v>
      </c>
      <c r="AT231" s="152">
        <f t="shared" si="300"/>
        <v>1</v>
      </c>
      <c r="AU231" s="152">
        <f t="shared" si="301"/>
        <v>2</v>
      </c>
      <c r="AV231" s="149">
        <f t="shared" si="302"/>
        <v>-7</v>
      </c>
      <c r="AW231" s="149">
        <f t="shared" si="303"/>
        <v>-7</v>
      </c>
      <c r="AX231" s="149">
        <f t="shared" si="304"/>
        <v>-10</v>
      </c>
      <c r="AY231" s="149" t="str">
        <f t="shared" si="305"/>
        <v/>
      </c>
      <c r="AZ231" s="149" t="str">
        <f t="shared" si="306"/>
        <v/>
      </c>
      <c r="BA231" s="149" t="str">
        <f t="shared" si="307"/>
        <v/>
      </c>
      <c r="BB231" s="149" t="str">
        <f t="shared" si="308"/>
        <v/>
      </c>
      <c r="BC231" s="150" t="str">
        <f t="shared" si="309"/>
        <v>0 - 3</v>
      </c>
      <c r="BD231" s="151" t="str">
        <f t="shared" si="310"/>
        <v>-7,-7,-10</v>
      </c>
      <c r="BG231" s="154" t="e">
        <f>SUMIF(A211:A218,C231,B211:B218)</f>
        <v>#REF!</v>
      </c>
      <c r="BH231" s="155" t="e">
        <f>SUMIF(A211:A218,D231,B211:B218)</f>
        <v>#REF!</v>
      </c>
      <c r="BI231" s="132" t="e">
        <f>1+#REF!</f>
        <v>#REF!</v>
      </c>
      <c r="BJ231" s="156" t="e">
        <f t="shared" si="311"/>
        <v>#REF!</v>
      </c>
      <c r="BK231" s="170">
        <v>6</v>
      </c>
      <c r="BL231" s="175" t="str">
        <f t="shared" si="273"/>
        <v>1 - 2</v>
      </c>
      <c r="BM231" s="177" t="s">
        <v>90</v>
      </c>
      <c r="BN231" s="166" t="s">
        <v>96</v>
      </c>
      <c r="BO231" s="167">
        <v>2</v>
      </c>
      <c r="BP231" s="320">
        <v>7</v>
      </c>
      <c r="BQ231" s="322" t="e">
        <f>B217</f>
        <v>#REF!</v>
      </c>
      <c r="BR231" s="370" t="s">
        <v>126</v>
      </c>
      <c r="BS231" s="371"/>
      <c r="BT231" s="372"/>
      <c r="BU231" s="197" t="e">
        <f>IF(BQ231=0,0,VLOOKUP(BQ231,[1]Список!$A:P,7,FALSE))</f>
        <v>#REF!</v>
      </c>
      <c r="BV231" s="327" t="e">
        <f>IF(BQ231=0,0,VLOOKUP(BQ231,[1]Список!$A:$P,6,FALSE))</f>
        <v>#REF!</v>
      </c>
      <c r="BW231" s="178"/>
      <c r="BX231" s="173">
        <f>IF(AG213&lt;AH213,AT213,IF(AH213&lt;AG213,AT213," "))</f>
        <v>2</v>
      </c>
      <c r="BY231" s="179"/>
      <c r="BZ231" s="191"/>
      <c r="CA231" s="173">
        <f>IF(AG225&lt;AH225,AT225,IF(AH225&lt;AG225,AT225," "))</f>
        <v>2</v>
      </c>
      <c r="CB231" s="192"/>
      <c r="CC231" s="179"/>
      <c r="CD231" s="173">
        <f>IF(AG222&lt;AH222,AT222,IF(AH222&lt;AG222,AT222," "))</f>
        <v>2</v>
      </c>
      <c r="CE231" s="179"/>
      <c r="CF231" s="191"/>
      <c r="CG231" s="173">
        <f>IF(AG218&lt;AH218,AT218,IF(AH218&lt;AG218,AT218," "))</f>
        <v>1</v>
      </c>
      <c r="CH231" s="192"/>
      <c r="CI231" s="179"/>
      <c r="CJ231" s="173">
        <f>IF(AG229&lt;AH229,AT229,IF(AH229&lt;AG229,AT229," "))</f>
        <v>2</v>
      </c>
      <c r="CK231" s="179"/>
      <c r="CL231" s="191"/>
      <c r="CM231" s="173">
        <f>IF(AG237&lt;AH237,AT237,IF(AH237&lt;AG237,AT237," "))</f>
        <v>1</v>
      </c>
      <c r="CN231" s="192"/>
      <c r="CO231" s="329"/>
      <c r="CP231" s="329"/>
      <c r="CQ231" s="329"/>
      <c r="CR231" s="191"/>
      <c r="CS231" s="173">
        <f>IF(AG234&lt;AH234,AI234,IF(AH234&lt;AG234,AI234," "))</f>
        <v>2</v>
      </c>
      <c r="CT231" s="192"/>
      <c r="CU231" s="194"/>
      <c r="CV231" s="330">
        <f>BE223</f>
        <v>12</v>
      </c>
      <c r="CW231" s="196"/>
      <c r="CX231" s="332">
        <v>9</v>
      </c>
    </row>
    <row r="232" spans="1:102" ht="11.1" customHeight="1" x14ac:dyDescent="0.2">
      <c r="A232" s="139">
        <v>22</v>
      </c>
      <c r="C232" s="141">
        <v>3</v>
      </c>
      <c r="D232" s="141">
        <v>4</v>
      </c>
      <c r="E232" s="142">
        <v>11</v>
      </c>
      <c r="F232" s="143">
        <v>9</v>
      </c>
      <c r="G232" s="144">
        <v>11</v>
      </c>
      <c r="H232" s="145">
        <v>9</v>
      </c>
      <c r="I232" s="142">
        <v>11</v>
      </c>
      <c r="J232" s="143">
        <v>3</v>
      </c>
      <c r="K232" s="144"/>
      <c r="L232" s="145"/>
      <c r="M232" s="142"/>
      <c r="N232" s="143"/>
      <c r="O232" s="144"/>
      <c r="P232" s="145"/>
      <c r="Q232" s="142"/>
      <c r="R232" s="143"/>
      <c r="S232" s="146">
        <f t="shared" si="274"/>
        <v>1</v>
      </c>
      <c r="T232" s="146">
        <f t="shared" si="275"/>
        <v>0</v>
      </c>
      <c r="U232" s="146">
        <f t="shared" si="276"/>
        <v>1</v>
      </c>
      <c r="V232" s="146">
        <f t="shared" si="277"/>
        <v>0</v>
      </c>
      <c r="W232" s="146">
        <f t="shared" si="278"/>
        <v>1</v>
      </c>
      <c r="X232" s="146">
        <f t="shared" si="279"/>
        <v>0</v>
      </c>
      <c r="Y232" s="146">
        <f t="shared" si="280"/>
        <v>0</v>
      </c>
      <c r="Z232" s="146">
        <f t="shared" si="281"/>
        <v>0</v>
      </c>
      <c r="AA232" s="146">
        <f t="shared" si="282"/>
        <v>0</v>
      </c>
      <c r="AB232" s="146">
        <f t="shared" si="283"/>
        <v>0</v>
      </c>
      <c r="AC232" s="146">
        <f t="shared" si="284"/>
        <v>0</v>
      </c>
      <c r="AD232" s="146">
        <f t="shared" si="285"/>
        <v>0</v>
      </c>
      <c r="AE232" s="146">
        <f t="shared" si="286"/>
        <v>0</v>
      </c>
      <c r="AF232" s="146">
        <f t="shared" si="287"/>
        <v>0</v>
      </c>
      <c r="AG232" s="147">
        <f t="shared" si="288"/>
        <v>3</v>
      </c>
      <c r="AH232" s="147">
        <f t="shared" si="288"/>
        <v>0</v>
      </c>
      <c r="AI232" s="148">
        <f t="shared" si="289"/>
        <v>2</v>
      </c>
      <c r="AJ232" s="148">
        <f t="shared" si="290"/>
        <v>1</v>
      </c>
      <c r="AK232" s="149">
        <f t="shared" si="291"/>
        <v>9</v>
      </c>
      <c r="AL232" s="149">
        <f t="shared" si="292"/>
        <v>9</v>
      </c>
      <c r="AM232" s="149">
        <f t="shared" si="293"/>
        <v>3</v>
      </c>
      <c r="AN232" s="149" t="str">
        <f t="shared" si="294"/>
        <v/>
      </c>
      <c r="AO232" s="149" t="str">
        <f t="shared" si="295"/>
        <v/>
      </c>
      <c r="AP232" s="149" t="str">
        <f t="shared" si="296"/>
        <v/>
      </c>
      <c r="AQ232" s="149" t="str">
        <f t="shared" si="297"/>
        <v/>
      </c>
      <c r="AR232" s="150" t="str">
        <f t="shared" si="298"/>
        <v>3 - 0</v>
      </c>
      <c r="AS232" s="151" t="str">
        <f t="shared" si="299"/>
        <v>9,9,3</v>
      </c>
      <c r="AT232" s="152">
        <f t="shared" si="300"/>
        <v>1</v>
      </c>
      <c r="AU232" s="152">
        <f t="shared" si="301"/>
        <v>2</v>
      </c>
      <c r="AV232" s="149">
        <f t="shared" si="302"/>
        <v>-9</v>
      </c>
      <c r="AW232" s="149">
        <f t="shared" si="303"/>
        <v>-9</v>
      </c>
      <c r="AX232" s="149">
        <f t="shared" si="304"/>
        <v>-3</v>
      </c>
      <c r="AY232" s="149" t="str">
        <f t="shared" si="305"/>
        <v/>
      </c>
      <c r="AZ232" s="149" t="str">
        <f t="shared" si="306"/>
        <v/>
      </c>
      <c r="BA232" s="149" t="str">
        <f t="shared" si="307"/>
        <v/>
      </c>
      <c r="BB232" s="149" t="str">
        <f t="shared" si="308"/>
        <v/>
      </c>
      <c r="BC232" s="150" t="str">
        <f t="shared" si="309"/>
        <v>0 - 3</v>
      </c>
      <c r="BD232" s="151" t="str">
        <f t="shared" si="310"/>
        <v>-9,-9,-3</v>
      </c>
      <c r="BG232" s="154" t="e">
        <f>SUMIF(A211:A218,C232,B211:B218)</f>
        <v>#REF!</v>
      </c>
      <c r="BH232" s="155" t="e">
        <f>SUMIF(A211:A218,D232,B211:B218)</f>
        <v>#REF!</v>
      </c>
      <c r="BI232" s="132" t="e">
        <f>1+#REF!</f>
        <v>#REF!</v>
      </c>
      <c r="BJ232" s="156" t="e">
        <f t="shared" si="311"/>
        <v>#REF!</v>
      </c>
      <c r="BK232" s="170">
        <v>6</v>
      </c>
      <c r="BL232" s="175" t="str">
        <f t="shared" si="273"/>
        <v>3 - 4</v>
      </c>
      <c r="BM232" s="177" t="s">
        <v>90</v>
      </c>
      <c r="BN232" s="166" t="s">
        <v>96</v>
      </c>
      <c r="BO232" s="167">
        <v>3</v>
      </c>
      <c r="BP232" s="321"/>
      <c r="BQ232" s="323"/>
      <c r="BR232" s="357" t="s">
        <v>173</v>
      </c>
      <c r="BS232" s="358"/>
      <c r="BT232" s="359"/>
      <c r="BU232" s="197" t="e">
        <f>IF(BQ231=0,0,VLOOKUP(BQ231,[1]Список!$A:P,8,FALSE))</f>
        <v>#REF!</v>
      </c>
      <c r="BV232" s="327"/>
      <c r="BW232" s="388" t="str">
        <f>IF(AI213&gt;AJ213,BC213,IF(AJ213&gt;AI213,BD213," "))</f>
        <v>6,9,9</v>
      </c>
      <c r="BX232" s="363"/>
      <c r="BY232" s="363"/>
      <c r="BZ232" s="364" t="str">
        <f>IF(AI225&gt;AJ225,BC225,IF(AJ225&gt;AI225,BD225," "))</f>
        <v>7,-5,5,4</v>
      </c>
      <c r="CA232" s="363"/>
      <c r="CB232" s="365"/>
      <c r="CC232" s="363" t="str">
        <f>IF(AI222&gt;AJ222,BC222,IF(AJ222&gt;AI222,BD222," "))</f>
        <v>9,-5,-8,7,3</v>
      </c>
      <c r="CD232" s="363"/>
      <c r="CE232" s="363"/>
      <c r="CF232" s="364" t="str">
        <f>IF(AI218&gt;AJ218,BC218,IF(AJ218&gt;AI218,BD218," "))</f>
        <v>2 - 3</v>
      </c>
      <c r="CG232" s="363"/>
      <c r="CH232" s="365"/>
      <c r="CI232" s="363" t="str">
        <f>IF(AI229&gt;AJ229,BC229,IF(AJ229&gt;AI229,BD229," "))</f>
        <v>4,9,-7,4</v>
      </c>
      <c r="CJ232" s="363"/>
      <c r="CK232" s="363"/>
      <c r="CL232" s="364" t="str">
        <f>IF(AI237&gt;AJ237,BC237,IF(AJ237&gt;AI237,BD237," "))</f>
        <v>2 - 3</v>
      </c>
      <c r="CM232" s="363"/>
      <c r="CN232" s="365"/>
      <c r="CO232" s="329"/>
      <c r="CP232" s="329"/>
      <c r="CQ232" s="329"/>
      <c r="CR232" s="364" t="str">
        <f>IF(AI234&lt;AJ234,AR234,IF(AJ234&lt;AI234,AS234," "))</f>
        <v>6,-10,2,9</v>
      </c>
      <c r="CS232" s="363"/>
      <c r="CT232" s="365"/>
      <c r="CU232" s="194"/>
      <c r="CV232" s="330"/>
      <c r="CW232" s="196"/>
      <c r="CX232" s="332"/>
    </row>
    <row r="233" spans="1:102" ht="11.1" customHeight="1" x14ac:dyDescent="0.2">
      <c r="A233" s="139">
        <v>23</v>
      </c>
      <c r="C233" s="141">
        <v>5</v>
      </c>
      <c r="D233" s="141">
        <v>6</v>
      </c>
      <c r="E233" s="142">
        <v>4</v>
      </c>
      <c r="F233" s="143">
        <v>11</v>
      </c>
      <c r="G233" s="144">
        <v>10</v>
      </c>
      <c r="H233" s="145">
        <v>12</v>
      </c>
      <c r="I233" s="142">
        <v>11</v>
      </c>
      <c r="J233" s="143">
        <v>8</v>
      </c>
      <c r="K233" s="144">
        <v>12</v>
      </c>
      <c r="L233" s="145">
        <v>10</v>
      </c>
      <c r="M233" s="142">
        <v>9</v>
      </c>
      <c r="N233" s="143">
        <v>11</v>
      </c>
      <c r="O233" s="144"/>
      <c r="P233" s="145"/>
      <c r="Q233" s="142"/>
      <c r="R233" s="143"/>
      <c r="S233" s="146">
        <f t="shared" si="274"/>
        <v>0</v>
      </c>
      <c r="T233" s="146">
        <f t="shared" si="275"/>
        <v>1</v>
      </c>
      <c r="U233" s="146">
        <f t="shared" si="276"/>
        <v>0</v>
      </c>
      <c r="V233" s="146">
        <f t="shared" si="277"/>
        <v>1</v>
      </c>
      <c r="W233" s="146">
        <f t="shared" si="278"/>
        <v>1</v>
      </c>
      <c r="X233" s="146">
        <f t="shared" si="279"/>
        <v>0</v>
      </c>
      <c r="Y233" s="146">
        <f t="shared" si="280"/>
        <v>1</v>
      </c>
      <c r="Z233" s="146">
        <f t="shared" si="281"/>
        <v>0</v>
      </c>
      <c r="AA233" s="146">
        <f t="shared" si="282"/>
        <v>0</v>
      </c>
      <c r="AB233" s="146">
        <f t="shared" si="283"/>
        <v>1</v>
      </c>
      <c r="AC233" s="146">
        <f t="shared" si="284"/>
        <v>0</v>
      </c>
      <c r="AD233" s="146">
        <f t="shared" si="285"/>
        <v>0</v>
      </c>
      <c r="AE233" s="146">
        <f t="shared" si="286"/>
        <v>0</v>
      </c>
      <c r="AF233" s="146">
        <f t="shared" si="287"/>
        <v>0</v>
      </c>
      <c r="AG233" s="147">
        <f t="shared" si="288"/>
        <v>2</v>
      </c>
      <c r="AH233" s="147">
        <f t="shared" si="288"/>
        <v>3</v>
      </c>
      <c r="AI233" s="148">
        <f t="shared" si="289"/>
        <v>1</v>
      </c>
      <c r="AJ233" s="148">
        <f t="shared" si="290"/>
        <v>2</v>
      </c>
      <c r="AK233" s="149">
        <f t="shared" si="291"/>
        <v>-4</v>
      </c>
      <c r="AL233" s="149">
        <f t="shared" si="292"/>
        <v>-10</v>
      </c>
      <c r="AM233" s="149">
        <f t="shared" si="293"/>
        <v>8</v>
      </c>
      <c r="AN233" s="149">
        <f t="shared" si="294"/>
        <v>10</v>
      </c>
      <c r="AO233" s="149">
        <f t="shared" si="295"/>
        <v>-9</v>
      </c>
      <c r="AP233" s="149" t="str">
        <f t="shared" si="296"/>
        <v/>
      </c>
      <c r="AQ233" s="149" t="str">
        <f t="shared" si="297"/>
        <v/>
      </c>
      <c r="AR233" s="150" t="str">
        <f t="shared" si="298"/>
        <v>2 - 3</v>
      </c>
      <c r="AS233" s="151" t="str">
        <f t="shared" si="299"/>
        <v>-4,-10,8,10,-9</v>
      </c>
      <c r="AT233" s="152">
        <f t="shared" si="300"/>
        <v>2</v>
      </c>
      <c r="AU233" s="152">
        <f t="shared" si="301"/>
        <v>1</v>
      </c>
      <c r="AV233" s="149">
        <f t="shared" si="302"/>
        <v>4</v>
      </c>
      <c r="AW233" s="149">
        <f t="shared" si="303"/>
        <v>10</v>
      </c>
      <c r="AX233" s="149">
        <f t="shared" si="304"/>
        <v>-8</v>
      </c>
      <c r="AY233" s="149">
        <f t="shared" si="305"/>
        <v>-10</v>
      </c>
      <c r="AZ233" s="149">
        <f t="shared" si="306"/>
        <v>9</v>
      </c>
      <c r="BA233" s="149" t="str">
        <f t="shared" si="307"/>
        <v/>
      </c>
      <c r="BB233" s="149" t="str">
        <f t="shared" si="308"/>
        <v/>
      </c>
      <c r="BC233" s="150" t="str">
        <f t="shared" si="309"/>
        <v>3 - 2</v>
      </c>
      <c r="BD233" s="151" t="str">
        <f t="shared" si="310"/>
        <v>4,10,-8,-10,9</v>
      </c>
      <c r="BG233" s="154" t="e">
        <f>SUMIF(A211:A218,C233,B211:B218)</f>
        <v>#REF!</v>
      </c>
      <c r="BH233" s="155" t="e">
        <f>SUMIF(A211:A218,D233,B211:B218)</f>
        <v>#REF!</v>
      </c>
      <c r="BI233" s="132" t="e">
        <f>1+#REF!</f>
        <v>#REF!</v>
      </c>
      <c r="BJ233" s="156" t="e">
        <f t="shared" si="311"/>
        <v>#REF!</v>
      </c>
      <c r="BK233" s="170">
        <v>6</v>
      </c>
      <c r="BL233" s="175" t="str">
        <f t="shared" si="273"/>
        <v>5 - 6</v>
      </c>
      <c r="BM233" s="177" t="s">
        <v>90</v>
      </c>
      <c r="BN233" s="166" t="s">
        <v>96</v>
      </c>
      <c r="BO233" s="167">
        <v>1</v>
      </c>
      <c r="BP233" s="384">
        <v>8</v>
      </c>
      <c r="BQ233" s="386" t="e">
        <f>B218</f>
        <v>#REF!</v>
      </c>
      <c r="BR233" s="370" t="s">
        <v>129</v>
      </c>
      <c r="BS233" s="371"/>
      <c r="BT233" s="372"/>
      <c r="BU233" s="201" t="e">
        <f>IF(BQ233=0,0,VLOOKUP(BQ233,[1]Список!$A:P,7,FALSE))</f>
        <v>#REF!</v>
      </c>
      <c r="BV233" s="373" t="e">
        <f>IF(BQ233=0,0,VLOOKUP(BQ233,[1]Список!$A:$P,6,FALSE))</f>
        <v>#REF!</v>
      </c>
      <c r="BW233" s="208"/>
      <c r="BX233" s="203">
        <f>IF(AG223&lt;AH223,AT223,IF(AH223&lt;AG223,AT223," "))</f>
        <v>1</v>
      </c>
      <c r="BY233" s="204"/>
      <c r="BZ233" s="205"/>
      <c r="CA233" s="203">
        <f>IF(AG220&lt;AH220,AT220,IF(AH220&lt;AG220,AT220," "))</f>
        <v>1</v>
      </c>
      <c r="CB233" s="206"/>
      <c r="CC233" s="204"/>
      <c r="CD233" s="203">
        <f>IF(AG217&lt;AH217,AT217,IF(AH217&lt;AG217,AT217," "))</f>
        <v>1</v>
      </c>
      <c r="CE233" s="204"/>
      <c r="CF233" s="205"/>
      <c r="CG233" s="203">
        <f>IF(AG214&lt;AH214,AT214,IF(AH214&lt;AG214,AT214," "))</f>
        <v>2</v>
      </c>
      <c r="CH233" s="206"/>
      <c r="CI233" s="204"/>
      <c r="CJ233" s="203">
        <f>IF(AG238&lt;AH238,AT238,IF(AH238&lt;AG238,AT238," "))</f>
        <v>1</v>
      </c>
      <c r="CK233" s="204"/>
      <c r="CL233" s="205"/>
      <c r="CM233" s="203">
        <f>IF(AG230&lt;AH230,AT230,IF(AH230&lt;AG230,AT230," "))</f>
        <v>2</v>
      </c>
      <c r="CN233" s="206"/>
      <c r="CO233" s="204"/>
      <c r="CP233" s="203">
        <f>IF(AG234&lt;AH234,AT234,IF(AH234&lt;AG234,AT234," "))</f>
        <v>1</v>
      </c>
      <c r="CQ233" s="204"/>
      <c r="CR233" s="375"/>
      <c r="CS233" s="376"/>
      <c r="CT233" s="377"/>
      <c r="CU233" s="209"/>
      <c r="CV233" s="351">
        <f>BE225</f>
        <v>9</v>
      </c>
      <c r="CW233" s="236"/>
      <c r="CX233" s="355">
        <v>15</v>
      </c>
    </row>
    <row r="234" spans="1:102" ht="11.1" customHeight="1" x14ac:dyDescent="0.2">
      <c r="A234" s="139">
        <v>24</v>
      </c>
      <c r="C234" s="141">
        <v>7</v>
      </c>
      <c r="D234" s="141">
        <v>8</v>
      </c>
      <c r="E234" s="142">
        <v>11</v>
      </c>
      <c r="F234" s="143">
        <v>6</v>
      </c>
      <c r="G234" s="144">
        <v>10</v>
      </c>
      <c r="H234" s="145">
        <v>12</v>
      </c>
      <c r="I234" s="142">
        <v>11</v>
      </c>
      <c r="J234" s="143">
        <v>2</v>
      </c>
      <c r="K234" s="144">
        <v>11</v>
      </c>
      <c r="L234" s="145">
        <v>9</v>
      </c>
      <c r="M234" s="142"/>
      <c r="N234" s="143"/>
      <c r="O234" s="144"/>
      <c r="P234" s="145"/>
      <c r="Q234" s="142"/>
      <c r="R234" s="143"/>
      <c r="S234" s="146">
        <f t="shared" si="274"/>
        <v>1</v>
      </c>
      <c r="T234" s="146">
        <f t="shared" si="275"/>
        <v>0</v>
      </c>
      <c r="U234" s="146">
        <f t="shared" si="276"/>
        <v>0</v>
      </c>
      <c r="V234" s="146">
        <f t="shared" si="277"/>
        <v>1</v>
      </c>
      <c r="W234" s="146">
        <f t="shared" si="278"/>
        <v>1</v>
      </c>
      <c r="X234" s="146">
        <f t="shared" si="279"/>
        <v>0</v>
      </c>
      <c r="Y234" s="146">
        <f t="shared" si="280"/>
        <v>1</v>
      </c>
      <c r="Z234" s="146">
        <f t="shared" si="281"/>
        <v>0</v>
      </c>
      <c r="AA234" s="146">
        <f t="shared" si="282"/>
        <v>0</v>
      </c>
      <c r="AB234" s="146">
        <f t="shared" si="283"/>
        <v>0</v>
      </c>
      <c r="AC234" s="146">
        <f t="shared" si="284"/>
        <v>0</v>
      </c>
      <c r="AD234" s="146">
        <f t="shared" si="285"/>
        <v>0</v>
      </c>
      <c r="AE234" s="146">
        <f t="shared" si="286"/>
        <v>0</v>
      </c>
      <c r="AF234" s="146">
        <f t="shared" si="287"/>
        <v>0</v>
      </c>
      <c r="AG234" s="147">
        <f t="shared" si="288"/>
        <v>3</v>
      </c>
      <c r="AH234" s="147">
        <f t="shared" si="288"/>
        <v>1</v>
      </c>
      <c r="AI234" s="148">
        <f t="shared" si="289"/>
        <v>2</v>
      </c>
      <c r="AJ234" s="148">
        <f t="shared" si="290"/>
        <v>1</v>
      </c>
      <c r="AK234" s="149">
        <f t="shared" si="291"/>
        <v>6</v>
      </c>
      <c r="AL234" s="149">
        <f t="shared" si="292"/>
        <v>-10</v>
      </c>
      <c r="AM234" s="149">
        <f t="shared" si="293"/>
        <v>2</v>
      </c>
      <c r="AN234" s="149">
        <f t="shared" si="294"/>
        <v>9</v>
      </c>
      <c r="AO234" s="149" t="str">
        <f t="shared" si="295"/>
        <v/>
      </c>
      <c r="AP234" s="149" t="str">
        <f t="shared" si="296"/>
        <v/>
      </c>
      <c r="AQ234" s="149" t="str">
        <f t="shared" si="297"/>
        <v/>
      </c>
      <c r="AR234" s="150" t="str">
        <f t="shared" si="298"/>
        <v>3 - 1</v>
      </c>
      <c r="AS234" s="151" t="str">
        <f t="shared" si="299"/>
        <v>6,-10,2,9</v>
      </c>
      <c r="AT234" s="152">
        <f t="shared" si="300"/>
        <v>1</v>
      </c>
      <c r="AU234" s="152">
        <f t="shared" si="301"/>
        <v>2</v>
      </c>
      <c r="AV234" s="149">
        <f t="shared" si="302"/>
        <v>-6</v>
      </c>
      <c r="AW234" s="149">
        <f t="shared" si="303"/>
        <v>10</v>
      </c>
      <c r="AX234" s="149">
        <f t="shared" si="304"/>
        <v>-2</v>
      </c>
      <c r="AY234" s="149">
        <f t="shared" si="305"/>
        <v>-9</v>
      </c>
      <c r="AZ234" s="149" t="str">
        <f t="shared" si="306"/>
        <v/>
      </c>
      <c r="BA234" s="149" t="str">
        <f t="shared" si="307"/>
        <v/>
      </c>
      <c r="BB234" s="149" t="str">
        <f t="shared" si="308"/>
        <v/>
      </c>
      <c r="BC234" s="150" t="str">
        <f t="shared" si="309"/>
        <v>1 - 3</v>
      </c>
      <c r="BD234" s="151" t="str">
        <f t="shared" si="310"/>
        <v>-6,10,-2,-9</v>
      </c>
      <c r="BG234" s="154" t="e">
        <f>SUMIF(A211:A218,C234,B211:B218)</f>
        <v>#REF!</v>
      </c>
      <c r="BH234" s="155" t="e">
        <f>SUMIF(A211:A218,D234,B211:B218)</f>
        <v>#REF!</v>
      </c>
      <c r="BI234" s="132" t="e">
        <f>1+#REF!</f>
        <v>#REF!</v>
      </c>
      <c r="BJ234" s="156" t="e">
        <f t="shared" si="311"/>
        <v>#REF!</v>
      </c>
      <c r="BK234" s="170">
        <v>6</v>
      </c>
      <c r="BL234" s="175" t="str">
        <f t="shared" si="273"/>
        <v>7 - 8</v>
      </c>
      <c r="BM234" s="177" t="s">
        <v>90</v>
      </c>
      <c r="BN234" s="166" t="s">
        <v>96</v>
      </c>
      <c r="BO234" s="167">
        <v>4</v>
      </c>
      <c r="BP234" s="385"/>
      <c r="BQ234" s="387"/>
      <c r="BR234" s="357" t="s">
        <v>169</v>
      </c>
      <c r="BS234" s="358"/>
      <c r="BT234" s="359"/>
      <c r="BU234" s="180" t="e">
        <f>IF(BQ233=0,0,VLOOKUP(BQ233,[1]Список!$A:P,8,FALSE))</f>
        <v>#REF!</v>
      </c>
      <c r="BV234" s="374"/>
      <c r="BW234" s="383" t="str">
        <f>IF(AI223&gt;AJ223,BC223,IF(AJ223&gt;AI223,BD223," "))</f>
        <v>1 - 3</v>
      </c>
      <c r="BX234" s="360"/>
      <c r="BY234" s="360"/>
      <c r="BZ234" s="361" t="str">
        <f>IF(AI220&gt;AJ220,BC220,IF(AJ220&gt;AI220,BD220," "))</f>
        <v>0 - 3</v>
      </c>
      <c r="CA234" s="360"/>
      <c r="CB234" s="362"/>
      <c r="CC234" s="360" t="str">
        <f>IF(AI217&gt;AJ217,BC217,IF(AJ217&gt;AI217,BD217," "))</f>
        <v>2 - 3</v>
      </c>
      <c r="CD234" s="360"/>
      <c r="CE234" s="360"/>
      <c r="CF234" s="361" t="str">
        <f>IF(AI214&gt;AJ214,BC214,IF(AJ214&gt;AI214,BD214," "))</f>
        <v>-9,10,4,-8,4</v>
      </c>
      <c r="CG234" s="360"/>
      <c r="CH234" s="362"/>
      <c r="CI234" s="360" t="str">
        <f>IF(AI238&gt;AJ238,BC238,IF(AJ238&gt;AI238,BD238," "))</f>
        <v>0 - 3</v>
      </c>
      <c r="CJ234" s="360"/>
      <c r="CK234" s="360"/>
      <c r="CL234" s="361" t="str">
        <f>IF(AI230&gt;AJ230,BC230,IF(AJ230&gt;AI230,BD230," "))</f>
        <v>8,-6,1,9</v>
      </c>
      <c r="CM234" s="360"/>
      <c r="CN234" s="362"/>
      <c r="CO234" s="360" t="str">
        <f>IF(AI234&gt;AJ234,BC234,IF(AJ234&gt;AI234,BD234," "))</f>
        <v>1 - 3</v>
      </c>
      <c r="CP234" s="360"/>
      <c r="CQ234" s="360"/>
      <c r="CR234" s="378"/>
      <c r="CS234" s="379"/>
      <c r="CT234" s="380"/>
      <c r="CU234" s="195"/>
      <c r="CV234" s="352"/>
      <c r="CW234" s="237"/>
      <c r="CX234" s="356"/>
    </row>
    <row r="235" spans="1:102" ht="11.1" customHeight="1" x14ac:dyDescent="0.2">
      <c r="A235" s="139">
        <v>25</v>
      </c>
      <c r="C235" s="141">
        <v>1</v>
      </c>
      <c r="D235" s="141">
        <v>4</v>
      </c>
      <c r="E235" s="142">
        <v>11</v>
      </c>
      <c r="F235" s="143">
        <v>4</v>
      </c>
      <c r="G235" s="144">
        <v>10</v>
      </c>
      <c r="H235" s="145">
        <v>12</v>
      </c>
      <c r="I235" s="142">
        <v>11</v>
      </c>
      <c r="J235" s="143">
        <v>3</v>
      </c>
      <c r="K235" s="144">
        <v>11</v>
      </c>
      <c r="L235" s="145">
        <v>6</v>
      </c>
      <c r="M235" s="142"/>
      <c r="N235" s="143"/>
      <c r="O235" s="144"/>
      <c r="P235" s="145"/>
      <c r="Q235" s="142"/>
      <c r="R235" s="143"/>
      <c r="S235" s="146">
        <f t="shared" si="274"/>
        <v>1</v>
      </c>
      <c r="T235" s="146">
        <f t="shared" si="275"/>
        <v>0</v>
      </c>
      <c r="U235" s="146">
        <f t="shared" si="276"/>
        <v>0</v>
      </c>
      <c r="V235" s="146">
        <f t="shared" si="277"/>
        <v>1</v>
      </c>
      <c r="W235" s="146">
        <f t="shared" si="278"/>
        <v>1</v>
      </c>
      <c r="X235" s="146">
        <f t="shared" si="279"/>
        <v>0</v>
      </c>
      <c r="Y235" s="146">
        <f t="shared" si="280"/>
        <v>1</v>
      </c>
      <c r="Z235" s="146">
        <f t="shared" si="281"/>
        <v>0</v>
      </c>
      <c r="AA235" s="146">
        <f t="shared" si="282"/>
        <v>0</v>
      </c>
      <c r="AB235" s="146">
        <f t="shared" si="283"/>
        <v>0</v>
      </c>
      <c r="AC235" s="146">
        <f t="shared" si="284"/>
        <v>0</v>
      </c>
      <c r="AD235" s="146">
        <f t="shared" si="285"/>
        <v>0</v>
      </c>
      <c r="AE235" s="146">
        <f t="shared" si="286"/>
        <v>0</v>
      </c>
      <c r="AF235" s="146">
        <f t="shared" si="287"/>
        <v>0</v>
      </c>
      <c r="AG235" s="147">
        <f t="shared" si="288"/>
        <v>3</v>
      </c>
      <c r="AH235" s="147">
        <f t="shared" si="288"/>
        <v>1</v>
      </c>
      <c r="AI235" s="148">
        <f t="shared" si="289"/>
        <v>2</v>
      </c>
      <c r="AJ235" s="148">
        <f t="shared" si="290"/>
        <v>1</v>
      </c>
      <c r="AK235" s="149">
        <f t="shared" si="291"/>
        <v>4</v>
      </c>
      <c r="AL235" s="149">
        <f t="shared" si="292"/>
        <v>-10</v>
      </c>
      <c r="AM235" s="149">
        <f t="shared" si="293"/>
        <v>3</v>
      </c>
      <c r="AN235" s="149">
        <f t="shared" si="294"/>
        <v>6</v>
      </c>
      <c r="AO235" s="149" t="str">
        <f t="shared" si="295"/>
        <v/>
      </c>
      <c r="AP235" s="149" t="str">
        <f t="shared" si="296"/>
        <v/>
      </c>
      <c r="AQ235" s="149" t="str">
        <f t="shared" si="297"/>
        <v/>
      </c>
      <c r="AR235" s="150" t="str">
        <f t="shared" si="298"/>
        <v>3 - 1</v>
      </c>
      <c r="AS235" s="151" t="str">
        <f t="shared" si="299"/>
        <v>4,-10,3,6</v>
      </c>
      <c r="AT235" s="152">
        <f t="shared" si="300"/>
        <v>1</v>
      </c>
      <c r="AU235" s="152">
        <f t="shared" si="301"/>
        <v>2</v>
      </c>
      <c r="AV235" s="149">
        <f t="shared" si="302"/>
        <v>-4</v>
      </c>
      <c r="AW235" s="149">
        <f t="shared" si="303"/>
        <v>10</v>
      </c>
      <c r="AX235" s="149">
        <f t="shared" si="304"/>
        <v>-3</v>
      </c>
      <c r="AY235" s="149">
        <f t="shared" si="305"/>
        <v>-6</v>
      </c>
      <c r="AZ235" s="149" t="str">
        <f t="shared" si="306"/>
        <v/>
      </c>
      <c r="BA235" s="149" t="str">
        <f t="shared" si="307"/>
        <v/>
      </c>
      <c r="BB235" s="149" t="str">
        <f t="shared" si="308"/>
        <v/>
      </c>
      <c r="BC235" s="150" t="str">
        <f t="shared" si="309"/>
        <v>1 - 3</v>
      </c>
      <c r="BD235" s="151" t="str">
        <f t="shared" si="310"/>
        <v>-4,10,-3,-6</v>
      </c>
      <c r="BG235" s="154" t="e">
        <f>SUMIF(A211:A218,C235,B211:B218)</f>
        <v>#REF!</v>
      </c>
      <c r="BH235" s="155" t="e">
        <f>SUMIF(A211:A218,D235,B211:B218)</f>
        <v>#REF!</v>
      </c>
      <c r="BI235" s="132" t="e">
        <f>1+#REF!</f>
        <v>#REF!</v>
      </c>
      <c r="BJ235" s="156" t="e">
        <f t="shared" si="311"/>
        <v>#REF!</v>
      </c>
      <c r="BK235" s="170">
        <v>7</v>
      </c>
      <c r="BL235" s="176" t="str">
        <f t="shared" si="273"/>
        <v>1 - 4</v>
      </c>
      <c r="BM235" s="181" t="s">
        <v>90</v>
      </c>
      <c r="BN235" s="160" t="s">
        <v>97</v>
      </c>
      <c r="BO235" s="161">
        <v>13</v>
      </c>
      <c r="BP235" s="186"/>
      <c r="BQ235" s="186"/>
      <c r="BR235" s="389" t="s">
        <v>82</v>
      </c>
      <c r="BS235" s="389"/>
      <c r="BT235" s="389"/>
      <c r="BU235" s="389"/>
      <c r="BV235" s="389"/>
      <c r="BW235" s="389"/>
      <c r="BX235" s="389"/>
      <c r="BY235" s="389"/>
      <c r="BZ235" s="389"/>
      <c r="CA235" s="389"/>
      <c r="CB235" s="389"/>
      <c r="CC235" s="389"/>
      <c r="CD235" s="389"/>
      <c r="CE235" s="389"/>
      <c r="CF235" s="389"/>
      <c r="CG235" s="389"/>
      <c r="CH235" s="389"/>
      <c r="CI235" s="389"/>
      <c r="CJ235" s="389"/>
      <c r="CK235" s="389"/>
      <c r="CL235" s="389"/>
      <c r="CM235" s="389"/>
      <c r="CN235" s="389"/>
      <c r="CO235" s="389"/>
      <c r="CP235" s="389"/>
      <c r="CQ235" s="389"/>
      <c r="CR235" s="389"/>
      <c r="CS235" s="389"/>
      <c r="CT235" s="389"/>
      <c r="CU235" s="389"/>
      <c r="CV235" s="389"/>
      <c r="CW235" s="389"/>
      <c r="CX235" s="187"/>
    </row>
    <row r="236" spans="1:102" ht="11.1" customHeight="1" x14ac:dyDescent="0.2">
      <c r="A236" s="139">
        <v>26</v>
      </c>
      <c r="C236" s="141">
        <v>2</v>
      </c>
      <c r="D236" s="141">
        <v>3</v>
      </c>
      <c r="E236" s="142">
        <v>12</v>
      </c>
      <c r="F236" s="143">
        <v>10</v>
      </c>
      <c r="G236" s="144">
        <v>11</v>
      </c>
      <c r="H236" s="145">
        <v>7</v>
      </c>
      <c r="I236" s="142">
        <v>8</v>
      </c>
      <c r="J236" s="143">
        <v>11</v>
      </c>
      <c r="K236" s="144">
        <v>11</v>
      </c>
      <c r="L236" s="145">
        <v>6</v>
      </c>
      <c r="M236" s="142"/>
      <c r="N236" s="143"/>
      <c r="O236" s="144"/>
      <c r="P236" s="145"/>
      <c r="Q236" s="142"/>
      <c r="R236" s="143"/>
      <c r="S236" s="146">
        <f t="shared" si="274"/>
        <v>1</v>
      </c>
      <c r="T236" s="146">
        <f t="shared" si="275"/>
        <v>0</v>
      </c>
      <c r="U236" s="146">
        <f t="shared" si="276"/>
        <v>1</v>
      </c>
      <c r="V236" s="146">
        <f t="shared" si="277"/>
        <v>0</v>
      </c>
      <c r="W236" s="146">
        <f t="shared" si="278"/>
        <v>0</v>
      </c>
      <c r="X236" s="146">
        <f t="shared" si="279"/>
        <v>1</v>
      </c>
      <c r="Y236" s="146">
        <f t="shared" si="280"/>
        <v>1</v>
      </c>
      <c r="Z236" s="146">
        <f t="shared" si="281"/>
        <v>0</v>
      </c>
      <c r="AA236" s="146">
        <f t="shared" si="282"/>
        <v>0</v>
      </c>
      <c r="AB236" s="146">
        <f t="shared" si="283"/>
        <v>0</v>
      </c>
      <c r="AC236" s="146">
        <f t="shared" si="284"/>
        <v>0</v>
      </c>
      <c r="AD236" s="146">
        <f t="shared" si="285"/>
        <v>0</v>
      </c>
      <c r="AE236" s="146">
        <f t="shared" si="286"/>
        <v>0</v>
      </c>
      <c r="AF236" s="146">
        <f t="shared" si="287"/>
        <v>0</v>
      </c>
      <c r="AG236" s="147">
        <f t="shared" si="288"/>
        <v>3</v>
      </c>
      <c r="AH236" s="147">
        <f t="shared" si="288"/>
        <v>1</v>
      </c>
      <c r="AI236" s="148">
        <f t="shared" si="289"/>
        <v>2</v>
      </c>
      <c r="AJ236" s="148">
        <f t="shared" si="290"/>
        <v>1</v>
      </c>
      <c r="AK236" s="149">
        <f t="shared" si="291"/>
        <v>10</v>
      </c>
      <c r="AL236" s="149">
        <f t="shared" si="292"/>
        <v>7</v>
      </c>
      <c r="AM236" s="149">
        <f t="shared" si="293"/>
        <v>-8</v>
      </c>
      <c r="AN236" s="149">
        <f t="shared" si="294"/>
        <v>6</v>
      </c>
      <c r="AO236" s="149" t="str">
        <f t="shared" si="295"/>
        <v/>
      </c>
      <c r="AP236" s="149" t="str">
        <f t="shared" si="296"/>
        <v/>
      </c>
      <c r="AQ236" s="149" t="str">
        <f t="shared" si="297"/>
        <v/>
      </c>
      <c r="AR236" s="150" t="str">
        <f t="shared" si="298"/>
        <v>3 - 1</v>
      </c>
      <c r="AS236" s="151" t="str">
        <f t="shared" si="299"/>
        <v>10,7,-8,6</v>
      </c>
      <c r="AT236" s="152">
        <f t="shared" si="300"/>
        <v>1</v>
      </c>
      <c r="AU236" s="152">
        <f t="shared" si="301"/>
        <v>2</v>
      </c>
      <c r="AV236" s="149">
        <f t="shared" si="302"/>
        <v>-10</v>
      </c>
      <c r="AW236" s="149">
        <f t="shared" si="303"/>
        <v>-7</v>
      </c>
      <c r="AX236" s="149">
        <f t="shared" si="304"/>
        <v>8</v>
      </c>
      <c r="AY236" s="149">
        <f t="shared" si="305"/>
        <v>-6</v>
      </c>
      <c r="AZ236" s="149" t="str">
        <f t="shared" si="306"/>
        <v/>
      </c>
      <c r="BA236" s="149" t="str">
        <f t="shared" si="307"/>
        <v/>
      </c>
      <c r="BB236" s="149" t="str">
        <f t="shared" si="308"/>
        <v/>
      </c>
      <c r="BC236" s="150" t="str">
        <f t="shared" si="309"/>
        <v>1 - 3</v>
      </c>
      <c r="BD236" s="151" t="str">
        <f t="shared" si="310"/>
        <v>-10,-7,8,-6</v>
      </c>
      <c r="BG236" s="154" t="e">
        <f>SUMIF(A211:A218,C236,B211:B218)</f>
        <v>#REF!</v>
      </c>
      <c r="BH236" s="155" t="e">
        <f>SUMIF(A211:A218,D236,B211:B218)</f>
        <v>#REF!</v>
      </c>
      <c r="BI236" s="132" t="e">
        <f>1+#REF!</f>
        <v>#REF!</v>
      </c>
      <c r="BJ236" s="156" t="e">
        <f t="shared" si="311"/>
        <v>#REF!</v>
      </c>
      <c r="BK236" s="170">
        <v>7</v>
      </c>
      <c r="BL236" s="176" t="str">
        <f t="shared" si="273"/>
        <v>2 - 3</v>
      </c>
      <c r="BM236" s="181" t="s">
        <v>90</v>
      </c>
      <c r="BN236" s="160" t="s">
        <v>97</v>
      </c>
      <c r="BO236" s="161">
        <v>15</v>
      </c>
      <c r="BP236" s="182"/>
      <c r="BQ236" s="182"/>
      <c r="BR236" s="279" t="s">
        <v>83</v>
      </c>
      <c r="BS236" s="279"/>
      <c r="BT236" s="279"/>
      <c r="BU236" s="279"/>
      <c r="BV236" s="279"/>
      <c r="BW236" s="279"/>
      <c r="BX236" s="279"/>
      <c r="BY236" s="279"/>
      <c r="BZ236" s="279"/>
      <c r="CA236" s="279"/>
      <c r="CB236" s="279"/>
      <c r="CC236" s="279"/>
      <c r="CD236" s="279"/>
      <c r="CE236" s="279"/>
      <c r="CF236" s="279"/>
      <c r="CG236" s="279"/>
      <c r="CH236" s="279"/>
      <c r="CI236" s="279"/>
      <c r="CJ236" s="279"/>
      <c r="CK236" s="279"/>
      <c r="CL236" s="279"/>
      <c r="CM236" s="279"/>
      <c r="CN236" s="279"/>
      <c r="CO236" s="279"/>
      <c r="CP236" s="279"/>
      <c r="CQ236" s="279"/>
      <c r="CR236" s="279"/>
      <c r="CS236" s="279"/>
      <c r="CT236" s="279"/>
      <c r="CU236" s="279"/>
      <c r="CV236" s="279"/>
      <c r="CW236" s="279"/>
      <c r="CX236" s="183"/>
    </row>
    <row r="237" spans="1:102" ht="11.1" customHeight="1" x14ac:dyDescent="0.2">
      <c r="A237" s="139">
        <v>27</v>
      </c>
      <c r="C237" s="141">
        <v>6</v>
      </c>
      <c r="D237" s="141">
        <v>7</v>
      </c>
      <c r="E237" s="142">
        <v>11</v>
      </c>
      <c r="F237" s="143">
        <v>7</v>
      </c>
      <c r="G237" s="144">
        <v>11</v>
      </c>
      <c r="H237" s="145">
        <v>7</v>
      </c>
      <c r="I237" s="142">
        <v>4</v>
      </c>
      <c r="J237" s="143">
        <v>11</v>
      </c>
      <c r="K237" s="144">
        <v>10</v>
      </c>
      <c r="L237" s="145">
        <v>12</v>
      </c>
      <c r="M237" s="142">
        <v>11</v>
      </c>
      <c r="N237" s="143">
        <v>9</v>
      </c>
      <c r="O237" s="144"/>
      <c r="P237" s="145"/>
      <c r="Q237" s="142"/>
      <c r="R237" s="143"/>
      <c r="S237" s="146">
        <f t="shared" si="274"/>
        <v>1</v>
      </c>
      <c r="T237" s="146">
        <f t="shared" si="275"/>
        <v>0</v>
      </c>
      <c r="U237" s="146">
        <f t="shared" si="276"/>
        <v>1</v>
      </c>
      <c r="V237" s="146">
        <f t="shared" si="277"/>
        <v>0</v>
      </c>
      <c r="W237" s="146">
        <f t="shared" si="278"/>
        <v>0</v>
      </c>
      <c r="X237" s="146">
        <f t="shared" si="279"/>
        <v>1</v>
      </c>
      <c r="Y237" s="146">
        <f t="shared" si="280"/>
        <v>0</v>
      </c>
      <c r="Z237" s="146">
        <f t="shared" si="281"/>
        <v>1</v>
      </c>
      <c r="AA237" s="146">
        <f t="shared" si="282"/>
        <v>1</v>
      </c>
      <c r="AB237" s="146">
        <f t="shared" si="283"/>
        <v>0</v>
      </c>
      <c r="AC237" s="146">
        <f t="shared" si="284"/>
        <v>0</v>
      </c>
      <c r="AD237" s="146">
        <f t="shared" si="285"/>
        <v>0</v>
      </c>
      <c r="AE237" s="146">
        <f t="shared" si="286"/>
        <v>0</v>
      </c>
      <c r="AF237" s="146">
        <f t="shared" si="287"/>
        <v>0</v>
      </c>
      <c r="AG237" s="147">
        <f t="shared" si="288"/>
        <v>3</v>
      </c>
      <c r="AH237" s="147">
        <f t="shared" si="288"/>
        <v>2</v>
      </c>
      <c r="AI237" s="148">
        <f t="shared" si="289"/>
        <v>2</v>
      </c>
      <c r="AJ237" s="148">
        <f t="shared" si="290"/>
        <v>1</v>
      </c>
      <c r="AK237" s="149">
        <f t="shared" si="291"/>
        <v>7</v>
      </c>
      <c r="AL237" s="149">
        <f t="shared" si="292"/>
        <v>7</v>
      </c>
      <c r="AM237" s="149">
        <f t="shared" si="293"/>
        <v>-4</v>
      </c>
      <c r="AN237" s="149">
        <f t="shared" si="294"/>
        <v>-10</v>
      </c>
      <c r="AO237" s="149">
        <f t="shared" si="295"/>
        <v>9</v>
      </c>
      <c r="AP237" s="149" t="str">
        <f t="shared" si="296"/>
        <v/>
      </c>
      <c r="AQ237" s="149" t="str">
        <f t="shared" si="297"/>
        <v/>
      </c>
      <c r="AR237" s="150" t="str">
        <f t="shared" si="298"/>
        <v>3 - 2</v>
      </c>
      <c r="AS237" s="151" t="str">
        <f t="shared" si="299"/>
        <v>7,7,-4,-10,9</v>
      </c>
      <c r="AT237" s="152">
        <f t="shared" si="300"/>
        <v>1</v>
      </c>
      <c r="AU237" s="152">
        <f t="shared" si="301"/>
        <v>2</v>
      </c>
      <c r="AV237" s="149">
        <f t="shared" si="302"/>
        <v>-7</v>
      </c>
      <c r="AW237" s="149">
        <f t="shared" si="303"/>
        <v>-7</v>
      </c>
      <c r="AX237" s="149">
        <f t="shared" si="304"/>
        <v>4</v>
      </c>
      <c r="AY237" s="149">
        <f t="shared" si="305"/>
        <v>10</v>
      </c>
      <c r="AZ237" s="149">
        <f t="shared" si="306"/>
        <v>-9</v>
      </c>
      <c r="BA237" s="149" t="str">
        <f t="shared" si="307"/>
        <v/>
      </c>
      <c r="BB237" s="149" t="str">
        <f t="shared" si="308"/>
        <v/>
      </c>
      <c r="BC237" s="150" t="str">
        <f t="shared" si="309"/>
        <v>2 - 3</v>
      </c>
      <c r="BD237" s="151" t="str">
        <f t="shared" si="310"/>
        <v>-7,-7,4,10,-9</v>
      </c>
      <c r="BG237" s="154" t="e">
        <f>SUMIF(A211:A218,C237,B211:B218)</f>
        <v>#REF!</v>
      </c>
      <c r="BH237" s="155" t="e">
        <f>SUMIF(A211:A218,D237,B211:B218)</f>
        <v>#REF!</v>
      </c>
      <c r="BI237" s="132" t="e">
        <f>1+#REF!</f>
        <v>#REF!</v>
      </c>
      <c r="BJ237" s="156" t="e">
        <f t="shared" si="311"/>
        <v>#REF!</v>
      </c>
      <c r="BK237" s="170">
        <v>7</v>
      </c>
      <c r="BL237" s="176" t="str">
        <f t="shared" si="273"/>
        <v>6 - 7</v>
      </c>
      <c r="BM237" s="181" t="s">
        <v>90</v>
      </c>
      <c r="BN237" s="160" t="s">
        <v>97</v>
      </c>
      <c r="BO237" s="161">
        <v>14</v>
      </c>
      <c r="BP237" s="182"/>
      <c r="BQ237" s="182"/>
      <c r="BR237" s="80"/>
      <c r="BS237" s="80"/>
      <c r="BT237" s="80"/>
      <c r="BU237" s="80"/>
      <c r="BV237" s="80"/>
      <c r="BW237" s="80"/>
      <c r="BX237" s="80"/>
      <c r="BY237" s="80"/>
      <c r="BZ237" s="80"/>
      <c r="CA237" s="80"/>
      <c r="CB237" s="80"/>
      <c r="CC237" s="80"/>
      <c r="CD237" s="80"/>
      <c r="CE237" s="80"/>
      <c r="CF237" s="80"/>
      <c r="CG237" s="80"/>
      <c r="CH237" s="80"/>
      <c r="CI237" s="80"/>
      <c r="CJ237" s="80"/>
      <c r="CK237" s="80"/>
      <c r="CL237" s="80"/>
      <c r="CM237" s="80"/>
      <c r="CN237" s="80"/>
      <c r="CO237" s="80"/>
      <c r="CP237" s="80"/>
      <c r="CQ237" s="80"/>
      <c r="CR237" s="80"/>
      <c r="CS237" s="80"/>
      <c r="CT237" s="80"/>
      <c r="CU237" s="80"/>
      <c r="CV237" s="80"/>
      <c r="CW237" s="80"/>
      <c r="CX237" s="183"/>
    </row>
    <row r="238" spans="1:102" ht="11.1" customHeight="1" x14ac:dyDescent="0.2">
      <c r="A238" s="139">
        <v>28</v>
      </c>
      <c r="C238" s="141">
        <v>5</v>
      </c>
      <c r="D238" s="141">
        <v>8</v>
      </c>
      <c r="E238" s="142">
        <v>11</v>
      </c>
      <c r="F238" s="143">
        <v>9</v>
      </c>
      <c r="G238" s="144">
        <v>11</v>
      </c>
      <c r="H238" s="145">
        <v>7</v>
      </c>
      <c r="I238" s="142">
        <v>11</v>
      </c>
      <c r="J238" s="143">
        <v>5</v>
      </c>
      <c r="K238" s="144"/>
      <c r="L238" s="145"/>
      <c r="M238" s="142"/>
      <c r="N238" s="143"/>
      <c r="O238" s="144"/>
      <c r="P238" s="145"/>
      <c r="Q238" s="142"/>
      <c r="R238" s="143"/>
      <c r="S238" s="146">
        <f t="shared" si="274"/>
        <v>1</v>
      </c>
      <c r="T238" s="146">
        <f t="shared" si="275"/>
        <v>0</v>
      </c>
      <c r="U238" s="146">
        <f t="shared" si="276"/>
        <v>1</v>
      </c>
      <c r="V238" s="146">
        <f t="shared" si="277"/>
        <v>0</v>
      </c>
      <c r="W238" s="146">
        <f t="shared" si="278"/>
        <v>1</v>
      </c>
      <c r="X238" s="146">
        <f t="shared" si="279"/>
        <v>0</v>
      </c>
      <c r="Y238" s="146">
        <f t="shared" si="280"/>
        <v>0</v>
      </c>
      <c r="Z238" s="146">
        <f t="shared" si="281"/>
        <v>0</v>
      </c>
      <c r="AA238" s="146">
        <f t="shared" si="282"/>
        <v>0</v>
      </c>
      <c r="AB238" s="146">
        <f t="shared" si="283"/>
        <v>0</v>
      </c>
      <c r="AC238" s="146">
        <f t="shared" si="284"/>
        <v>0</v>
      </c>
      <c r="AD238" s="146">
        <f t="shared" si="285"/>
        <v>0</v>
      </c>
      <c r="AE238" s="146">
        <f t="shared" si="286"/>
        <v>0</v>
      </c>
      <c r="AF238" s="146">
        <f t="shared" si="287"/>
        <v>0</v>
      </c>
      <c r="AG238" s="147">
        <f t="shared" si="288"/>
        <v>3</v>
      </c>
      <c r="AH238" s="147">
        <f t="shared" si="288"/>
        <v>0</v>
      </c>
      <c r="AI238" s="148">
        <f t="shared" si="289"/>
        <v>2</v>
      </c>
      <c r="AJ238" s="148">
        <f t="shared" si="290"/>
        <v>1</v>
      </c>
      <c r="AK238" s="149">
        <f t="shared" si="291"/>
        <v>9</v>
      </c>
      <c r="AL238" s="149">
        <f t="shared" si="292"/>
        <v>7</v>
      </c>
      <c r="AM238" s="149">
        <f t="shared" si="293"/>
        <v>5</v>
      </c>
      <c r="AN238" s="149" t="str">
        <f t="shared" si="294"/>
        <v/>
      </c>
      <c r="AO238" s="149" t="str">
        <f t="shared" si="295"/>
        <v/>
      </c>
      <c r="AP238" s="149" t="str">
        <f t="shared" si="296"/>
        <v/>
      </c>
      <c r="AQ238" s="149" t="str">
        <f t="shared" si="297"/>
        <v/>
      </c>
      <c r="AR238" s="150" t="str">
        <f t="shared" si="298"/>
        <v>3 - 0</v>
      </c>
      <c r="AS238" s="151" t="str">
        <f t="shared" si="299"/>
        <v>9,7,5</v>
      </c>
      <c r="AT238" s="152">
        <f t="shared" si="300"/>
        <v>1</v>
      </c>
      <c r="AU238" s="152">
        <f t="shared" si="301"/>
        <v>2</v>
      </c>
      <c r="AV238" s="149">
        <f t="shared" si="302"/>
        <v>-9</v>
      </c>
      <c r="AW238" s="149">
        <f t="shared" si="303"/>
        <v>-7</v>
      </c>
      <c r="AX238" s="149">
        <f t="shared" si="304"/>
        <v>-5</v>
      </c>
      <c r="AY238" s="149" t="str">
        <f t="shared" si="305"/>
        <v/>
      </c>
      <c r="AZ238" s="149" t="str">
        <f t="shared" si="306"/>
        <v/>
      </c>
      <c r="BA238" s="149" t="str">
        <f t="shared" si="307"/>
        <v/>
      </c>
      <c r="BB238" s="149" t="str">
        <f t="shared" si="308"/>
        <v/>
      </c>
      <c r="BC238" s="150" t="str">
        <f t="shared" si="309"/>
        <v>0 - 3</v>
      </c>
      <c r="BD238" s="151" t="str">
        <f t="shared" si="310"/>
        <v>-9,-7,-5</v>
      </c>
      <c r="BG238" s="154" t="e">
        <f>SUMIF(A211:A218,C238,B211:B218)</f>
        <v>#REF!</v>
      </c>
      <c r="BH238" s="155" t="e">
        <f>SUMIF(A211:A218,D238,B211:B218)</f>
        <v>#REF!</v>
      </c>
      <c r="BI238" s="132" t="e">
        <f>1+#REF!</f>
        <v>#REF!</v>
      </c>
      <c r="BJ238" s="156" t="e">
        <f t="shared" si="311"/>
        <v>#REF!</v>
      </c>
      <c r="BK238" s="170">
        <v>7</v>
      </c>
      <c r="BL238" s="185" t="str">
        <f t="shared" si="273"/>
        <v>5 - 8</v>
      </c>
      <c r="BM238" s="181" t="s">
        <v>90</v>
      </c>
      <c r="BN238" s="160" t="s">
        <v>97</v>
      </c>
      <c r="BO238" s="161">
        <v>16</v>
      </c>
      <c r="BP238" s="182"/>
      <c r="BQ238" s="182"/>
      <c r="BR238" s="182"/>
      <c r="BS238" s="182"/>
      <c r="BT238" s="182"/>
      <c r="BU238" s="182"/>
      <c r="BV238" s="182"/>
      <c r="BW238" s="182"/>
      <c r="BX238" s="183"/>
      <c r="BY238" s="183"/>
      <c r="BZ238" s="183"/>
      <c r="CA238" s="183"/>
      <c r="CB238" s="183"/>
      <c r="CC238" s="183"/>
      <c r="CD238" s="183"/>
      <c r="CE238" s="183"/>
      <c r="CF238" s="183"/>
      <c r="CG238" s="183"/>
      <c r="CH238" s="183"/>
      <c r="CI238" s="183"/>
      <c r="CJ238" s="183"/>
      <c r="CK238" s="183"/>
      <c r="CL238" s="183"/>
      <c r="CM238" s="183"/>
      <c r="CN238" s="183"/>
      <c r="CO238" s="183"/>
      <c r="CP238" s="183"/>
      <c r="CQ238" s="183"/>
      <c r="CR238" s="183"/>
      <c r="CS238" s="183"/>
      <c r="CT238" s="183"/>
      <c r="CU238" s="183"/>
      <c r="CV238" s="183"/>
      <c r="CW238" s="183"/>
      <c r="CX238" s="183"/>
    </row>
    <row r="239" spans="1:102" ht="11.1" customHeight="1" x14ac:dyDescent="0.2">
      <c r="A239" s="125">
        <v>1</v>
      </c>
      <c r="B239" s="126">
        <v>8</v>
      </c>
      <c r="C239" s="127" t="s">
        <v>185</v>
      </c>
      <c r="D239" s="127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9">
        <v>1</v>
      </c>
      <c r="AR239" s="130" t="e">
        <f>#VALUE!</f>
        <v>#VALUE!</v>
      </c>
      <c r="BC239" s="130" t="e">
        <f>IF(BE239=77,7,IF(BE239&gt;77,8))</f>
        <v>#REF!</v>
      </c>
      <c r="BE239" s="131" t="e">
        <f>SUM(#REF!,#REF!,#REF!,#REF!,#REF!,#REF!,#REF!,#REF!)</f>
        <v>#REF!</v>
      </c>
      <c r="BF239" s="131" t="e">
        <f>SUM(#REF!,#REF!,#REF!,#REF!,#REF!,#REF!,#REF!,#REF!)</f>
        <v>#REF!</v>
      </c>
      <c r="BK239" s="133"/>
      <c r="BL239" s="134" t="s">
        <v>84</v>
      </c>
      <c r="BM239" s="135" t="s">
        <v>2</v>
      </c>
      <c r="BN239" s="136" t="s">
        <v>85</v>
      </c>
      <c r="BO239" s="137" t="s">
        <v>86</v>
      </c>
      <c r="BP239" s="138"/>
      <c r="BQ239" s="138"/>
      <c r="BR239" s="138"/>
      <c r="BS239" s="138"/>
      <c r="BT239" s="138"/>
      <c r="BU239" s="138"/>
      <c r="BV239" s="138"/>
      <c r="BW239" s="138"/>
      <c r="BX239" s="138"/>
      <c r="BY239" s="138"/>
      <c r="BZ239" s="138"/>
      <c r="CA239" s="138"/>
      <c r="CB239" s="138"/>
      <c r="CC239" s="138"/>
      <c r="CD239" s="138"/>
      <c r="CE239" s="138"/>
      <c r="CF239" s="138"/>
      <c r="CG239" s="138"/>
      <c r="CH239" s="138"/>
      <c r="CI239" s="138"/>
      <c r="CJ239" s="138"/>
      <c r="CK239" s="138"/>
      <c r="CL239" s="138"/>
      <c r="CM239" s="138"/>
      <c r="CN239" s="138"/>
      <c r="CO239" s="138"/>
      <c r="CP239" s="138"/>
      <c r="CQ239" s="138"/>
      <c r="CR239" s="138"/>
      <c r="CS239" s="138"/>
      <c r="CT239" s="138"/>
      <c r="CU239" s="138"/>
      <c r="CV239" s="138"/>
      <c r="CW239" s="138"/>
      <c r="CX239" s="138"/>
    </row>
    <row r="240" spans="1:102" ht="11.1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V240" s="3"/>
      <c r="AW240" s="3"/>
      <c r="AX240" s="3"/>
      <c r="AY240" s="3"/>
      <c r="AZ240" s="3"/>
      <c r="BE240" s="3"/>
      <c r="BF240" s="3"/>
      <c r="BI240" s="3"/>
      <c r="BJ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</row>
  </sheetData>
  <mergeCells count="1114">
    <mergeCell ref="BR235:CW235"/>
    <mergeCell ref="BR123:CW123"/>
    <mergeCell ref="BR122:CW122"/>
    <mergeCell ref="BR236:CW236"/>
    <mergeCell ref="CX233:CX234"/>
    <mergeCell ref="BR234:BT234"/>
    <mergeCell ref="BW234:BY234"/>
    <mergeCell ref="BZ234:CB234"/>
    <mergeCell ref="CC234:CE234"/>
    <mergeCell ref="CF234:CH234"/>
    <mergeCell ref="CI234:CK234"/>
    <mergeCell ref="CL234:CN234"/>
    <mergeCell ref="CO234:CQ234"/>
    <mergeCell ref="BP233:BP234"/>
    <mergeCell ref="BQ233:BQ234"/>
    <mergeCell ref="BR233:BT233"/>
    <mergeCell ref="BV233:BV234"/>
    <mergeCell ref="CR233:CT234"/>
    <mergeCell ref="CV233:CV234"/>
    <mergeCell ref="CX231:CX232"/>
    <mergeCell ref="BR232:BT232"/>
    <mergeCell ref="BW232:BY232"/>
    <mergeCell ref="BZ232:CB232"/>
    <mergeCell ref="CC232:CE232"/>
    <mergeCell ref="CF232:CH232"/>
    <mergeCell ref="CI232:CK232"/>
    <mergeCell ref="CL232:CN232"/>
    <mergeCell ref="CR232:CT232"/>
    <mergeCell ref="BP231:BP232"/>
    <mergeCell ref="BQ231:BQ232"/>
    <mergeCell ref="BR231:BT231"/>
    <mergeCell ref="BV231:BV232"/>
    <mergeCell ref="CO231:CQ232"/>
    <mergeCell ref="CV231:CV232"/>
    <mergeCell ref="CX229:CX230"/>
    <mergeCell ref="BR230:BT230"/>
    <mergeCell ref="BW230:BY230"/>
    <mergeCell ref="BZ230:CB230"/>
    <mergeCell ref="CC230:CE230"/>
    <mergeCell ref="CF230:CH230"/>
    <mergeCell ref="CI230:CK230"/>
    <mergeCell ref="CO230:CQ230"/>
    <mergeCell ref="CR230:CT230"/>
    <mergeCell ref="BP229:BP230"/>
    <mergeCell ref="BQ229:BQ230"/>
    <mergeCell ref="BR229:BT229"/>
    <mergeCell ref="BV229:BV230"/>
    <mergeCell ref="CL229:CN230"/>
    <mergeCell ref="CV229:CV230"/>
    <mergeCell ref="CX227:CX228"/>
    <mergeCell ref="BR228:BT228"/>
    <mergeCell ref="BW228:BY228"/>
    <mergeCell ref="BZ228:CB228"/>
    <mergeCell ref="CC228:CE228"/>
    <mergeCell ref="CF228:CH228"/>
    <mergeCell ref="CL228:CN228"/>
    <mergeCell ref="CO228:CQ228"/>
    <mergeCell ref="CR228:CT228"/>
    <mergeCell ref="BP227:BP228"/>
    <mergeCell ref="BQ227:BQ228"/>
    <mergeCell ref="BR227:BT227"/>
    <mergeCell ref="BV227:BV228"/>
    <mergeCell ref="CI227:CK228"/>
    <mergeCell ref="CV227:CV228"/>
    <mergeCell ref="CW225:CW226"/>
    <mergeCell ref="CX225:CX226"/>
    <mergeCell ref="BR226:BT226"/>
    <mergeCell ref="BW226:BY226"/>
    <mergeCell ref="BZ226:CB226"/>
    <mergeCell ref="CC226:CE226"/>
    <mergeCell ref="CI226:CK226"/>
    <mergeCell ref="CL226:CN226"/>
    <mergeCell ref="CO226:CQ226"/>
    <mergeCell ref="CR226:CT226"/>
    <mergeCell ref="BP225:BP226"/>
    <mergeCell ref="BQ225:BQ226"/>
    <mergeCell ref="BR225:BT225"/>
    <mergeCell ref="BV225:BV226"/>
    <mergeCell ref="CF225:CH226"/>
    <mergeCell ref="CV225:CV226"/>
    <mergeCell ref="CX223:CX224"/>
    <mergeCell ref="BR224:BT224"/>
    <mergeCell ref="BW224:BY224"/>
    <mergeCell ref="BZ224:CB224"/>
    <mergeCell ref="CF224:CH224"/>
    <mergeCell ref="CI224:CK224"/>
    <mergeCell ref="CL224:CN224"/>
    <mergeCell ref="CO224:CQ224"/>
    <mergeCell ref="CR224:CT224"/>
    <mergeCell ref="BP223:BP224"/>
    <mergeCell ref="BQ223:BQ224"/>
    <mergeCell ref="BR223:BT223"/>
    <mergeCell ref="BV223:BV224"/>
    <mergeCell ref="CC223:CE224"/>
    <mergeCell ref="CV223:CV224"/>
    <mergeCell ref="CV221:CV222"/>
    <mergeCell ref="CW221:CW222"/>
    <mergeCell ref="CX221:CX222"/>
    <mergeCell ref="BR222:BT222"/>
    <mergeCell ref="BW222:BY222"/>
    <mergeCell ref="CC222:CE222"/>
    <mergeCell ref="CF222:CH222"/>
    <mergeCell ref="CI222:CK222"/>
    <mergeCell ref="CL222:CN222"/>
    <mergeCell ref="CO222:CQ222"/>
    <mergeCell ref="CR220:CT220"/>
    <mergeCell ref="BP221:BP222"/>
    <mergeCell ref="BQ221:BQ222"/>
    <mergeCell ref="BR221:BT221"/>
    <mergeCell ref="BV221:BV222"/>
    <mergeCell ref="BZ221:CB222"/>
    <mergeCell ref="CR222:CT222"/>
    <mergeCell ref="CV219:CV220"/>
    <mergeCell ref="CW219:CW220"/>
    <mergeCell ref="CX219:CX220"/>
    <mergeCell ref="BR220:BT220"/>
    <mergeCell ref="BZ220:CB220"/>
    <mergeCell ref="CC220:CE220"/>
    <mergeCell ref="CF220:CH220"/>
    <mergeCell ref="CI220:CK220"/>
    <mergeCell ref="CL220:CN220"/>
    <mergeCell ref="CO220:CQ220"/>
    <mergeCell ref="CO217:CQ218"/>
    <mergeCell ref="CR217:CT218"/>
    <mergeCell ref="CV217:CV218"/>
    <mergeCell ref="CW217:CW218"/>
    <mergeCell ref="CX217:CX218"/>
    <mergeCell ref="BP219:BP220"/>
    <mergeCell ref="BQ219:BQ220"/>
    <mergeCell ref="BR219:BT219"/>
    <mergeCell ref="BV219:BV220"/>
    <mergeCell ref="BW219:BY220"/>
    <mergeCell ref="BP214:CX216"/>
    <mergeCell ref="BP217:BP218"/>
    <mergeCell ref="BQ217:BT218"/>
    <mergeCell ref="BU217:BV218"/>
    <mergeCell ref="BW217:BY218"/>
    <mergeCell ref="BZ217:CB218"/>
    <mergeCell ref="CC217:CE218"/>
    <mergeCell ref="CF217:CH218"/>
    <mergeCell ref="CI217:CK218"/>
    <mergeCell ref="CL217:CN218"/>
    <mergeCell ref="CX204:CX205"/>
    <mergeCell ref="BR205:BT205"/>
    <mergeCell ref="BW205:BY205"/>
    <mergeCell ref="BZ205:CB205"/>
    <mergeCell ref="CC205:CE205"/>
    <mergeCell ref="CF205:CH205"/>
    <mergeCell ref="CI205:CK205"/>
    <mergeCell ref="CL205:CN205"/>
    <mergeCell ref="CO205:CQ205"/>
    <mergeCell ref="BP204:BP205"/>
    <mergeCell ref="BQ204:BQ205"/>
    <mergeCell ref="BR204:BT204"/>
    <mergeCell ref="BV204:BV205"/>
    <mergeCell ref="CR204:CT205"/>
    <mergeCell ref="CV204:CV205"/>
    <mergeCell ref="CX202:CX203"/>
    <mergeCell ref="BR203:BT203"/>
    <mergeCell ref="BW203:BY203"/>
    <mergeCell ref="BZ203:CB203"/>
    <mergeCell ref="CC203:CE203"/>
    <mergeCell ref="CF203:CH203"/>
    <mergeCell ref="CI203:CK203"/>
    <mergeCell ref="CL203:CN203"/>
    <mergeCell ref="CR203:CT203"/>
    <mergeCell ref="BP202:BP203"/>
    <mergeCell ref="BQ202:BQ203"/>
    <mergeCell ref="BR202:BT202"/>
    <mergeCell ref="BV202:BV203"/>
    <mergeCell ref="CO202:CQ203"/>
    <mergeCell ref="CV202:CV203"/>
    <mergeCell ref="CX200:CX201"/>
    <mergeCell ref="BR201:BT201"/>
    <mergeCell ref="BW201:BY201"/>
    <mergeCell ref="BZ201:CB201"/>
    <mergeCell ref="CC201:CE201"/>
    <mergeCell ref="CF201:CH201"/>
    <mergeCell ref="CI201:CK201"/>
    <mergeCell ref="CO201:CQ201"/>
    <mergeCell ref="CR201:CT201"/>
    <mergeCell ref="BP200:BP201"/>
    <mergeCell ref="BQ200:BQ201"/>
    <mergeCell ref="BR200:BT200"/>
    <mergeCell ref="BV200:BV201"/>
    <mergeCell ref="CL200:CN201"/>
    <mergeCell ref="CV200:CV201"/>
    <mergeCell ref="CX198:CX199"/>
    <mergeCell ref="BR199:BT199"/>
    <mergeCell ref="BW199:BY199"/>
    <mergeCell ref="BZ199:CB199"/>
    <mergeCell ref="CC199:CE199"/>
    <mergeCell ref="CF199:CH199"/>
    <mergeCell ref="CL199:CN199"/>
    <mergeCell ref="CO199:CQ199"/>
    <mergeCell ref="CR199:CT199"/>
    <mergeCell ref="BP198:BP199"/>
    <mergeCell ref="BQ198:BQ199"/>
    <mergeCell ref="BR198:BT198"/>
    <mergeCell ref="BV198:BV199"/>
    <mergeCell ref="CI198:CK199"/>
    <mergeCell ref="CV198:CV199"/>
    <mergeCell ref="CW196:CW197"/>
    <mergeCell ref="CX196:CX197"/>
    <mergeCell ref="BR197:BT197"/>
    <mergeCell ref="BW197:BY197"/>
    <mergeCell ref="BZ197:CB197"/>
    <mergeCell ref="CC197:CE197"/>
    <mergeCell ref="CI197:CK197"/>
    <mergeCell ref="CL197:CN197"/>
    <mergeCell ref="CO197:CQ197"/>
    <mergeCell ref="CR197:CT197"/>
    <mergeCell ref="BP196:BP197"/>
    <mergeCell ref="BQ196:BQ197"/>
    <mergeCell ref="BR196:BT196"/>
    <mergeCell ref="BV196:BV197"/>
    <mergeCell ref="CF196:CH197"/>
    <mergeCell ref="CV196:CV197"/>
    <mergeCell ref="CX194:CX195"/>
    <mergeCell ref="BR195:BT195"/>
    <mergeCell ref="BW195:BY195"/>
    <mergeCell ref="BZ195:CB195"/>
    <mergeCell ref="CF195:CH195"/>
    <mergeCell ref="CI195:CK195"/>
    <mergeCell ref="CL195:CN195"/>
    <mergeCell ref="CO195:CQ195"/>
    <mergeCell ref="CR195:CT195"/>
    <mergeCell ref="BP194:BP195"/>
    <mergeCell ref="BQ194:BQ195"/>
    <mergeCell ref="BR194:BT194"/>
    <mergeCell ref="BV194:BV195"/>
    <mergeCell ref="CC194:CE195"/>
    <mergeCell ref="CV194:CV195"/>
    <mergeCell ref="CV192:CV193"/>
    <mergeCell ref="CW192:CW193"/>
    <mergeCell ref="CX192:CX193"/>
    <mergeCell ref="BR193:BT193"/>
    <mergeCell ref="BW193:BY193"/>
    <mergeCell ref="CC193:CE193"/>
    <mergeCell ref="CF193:CH193"/>
    <mergeCell ref="CI193:CK193"/>
    <mergeCell ref="CL193:CN193"/>
    <mergeCell ref="CO193:CQ193"/>
    <mergeCell ref="CR191:CT191"/>
    <mergeCell ref="BP192:BP193"/>
    <mergeCell ref="BQ192:BQ193"/>
    <mergeCell ref="BR192:BT192"/>
    <mergeCell ref="BV192:BV193"/>
    <mergeCell ref="BZ192:CB193"/>
    <mergeCell ref="CR193:CT193"/>
    <mergeCell ref="CV190:CV191"/>
    <mergeCell ref="CW190:CW191"/>
    <mergeCell ref="CX190:CX191"/>
    <mergeCell ref="BR191:BT191"/>
    <mergeCell ref="BZ191:CB191"/>
    <mergeCell ref="CC191:CE191"/>
    <mergeCell ref="CF191:CH191"/>
    <mergeCell ref="CI191:CK191"/>
    <mergeCell ref="CL191:CN191"/>
    <mergeCell ref="CO191:CQ191"/>
    <mergeCell ref="CO188:CQ189"/>
    <mergeCell ref="CR188:CT189"/>
    <mergeCell ref="CV188:CV189"/>
    <mergeCell ref="CW188:CW189"/>
    <mergeCell ref="CX188:CX189"/>
    <mergeCell ref="BP190:BP191"/>
    <mergeCell ref="BQ190:BQ191"/>
    <mergeCell ref="BR190:BT190"/>
    <mergeCell ref="BV190:BV191"/>
    <mergeCell ref="BW190:BY191"/>
    <mergeCell ref="BP185:CX187"/>
    <mergeCell ref="BP188:BP189"/>
    <mergeCell ref="BQ188:BT189"/>
    <mergeCell ref="BU188:BV189"/>
    <mergeCell ref="BW188:BY189"/>
    <mergeCell ref="BZ188:CB189"/>
    <mergeCell ref="CC188:CE189"/>
    <mergeCell ref="CF188:CH189"/>
    <mergeCell ref="CI188:CK189"/>
    <mergeCell ref="CL188:CN189"/>
    <mergeCell ref="CX175:CX176"/>
    <mergeCell ref="BR176:BT176"/>
    <mergeCell ref="BW176:BY176"/>
    <mergeCell ref="BZ176:CB176"/>
    <mergeCell ref="CC176:CE176"/>
    <mergeCell ref="CF176:CH176"/>
    <mergeCell ref="CI176:CK176"/>
    <mergeCell ref="CL176:CN176"/>
    <mergeCell ref="CO176:CQ176"/>
    <mergeCell ref="BP175:BP176"/>
    <mergeCell ref="BQ175:BQ176"/>
    <mergeCell ref="BR175:BT175"/>
    <mergeCell ref="BV175:BV176"/>
    <mergeCell ref="CR175:CT176"/>
    <mergeCell ref="CV175:CV176"/>
    <mergeCell ref="CX173:CX174"/>
    <mergeCell ref="BR174:BT174"/>
    <mergeCell ref="BW174:BY174"/>
    <mergeCell ref="BZ174:CB174"/>
    <mergeCell ref="CC174:CE174"/>
    <mergeCell ref="CF174:CH174"/>
    <mergeCell ref="CI174:CK174"/>
    <mergeCell ref="CL174:CN174"/>
    <mergeCell ref="CR174:CT174"/>
    <mergeCell ref="BP173:BP174"/>
    <mergeCell ref="BQ173:BQ174"/>
    <mergeCell ref="BR173:BT173"/>
    <mergeCell ref="BV173:BV174"/>
    <mergeCell ref="CO173:CQ174"/>
    <mergeCell ref="CV173:CV174"/>
    <mergeCell ref="CX171:CX172"/>
    <mergeCell ref="BR172:BT172"/>
    <mergeCell ref="BW172:BY172"/>
    <mergeCell ref="BZ172:CB172"/>
    <mergeCell ref="CC172:CE172"/>
    <mergeCell ref="CF172:CH172"/>
    <mergeCell ref="CI172:CK172"/>
    <mergeCell ref="CO172:CQ172"/>
    <mergeCell ref="CR172:CT172"/>
    <mergeCell ref="BP171:BP172"/>
    <mergeCell ref="BQ171:BQ172"/>
    <mergeCell ref="BR171:BT171"/>
    <mergeCell ref="BV171:BV172"/>
    <mergeCell ref="CL171:CN172"/>
    <mergeCell ref="CV171:CV172"/>
    <mergeCell ref="CX169:CX170"/>
    <mergeCell ref="BR170:BT170"/>
    <mergeCell ref="BW170:BY170"/>
    <mergeCell ref="BZ170:CB170"/>
    <mergeCell ref="CC170:CE170"/>
    <mergeCell ref="CF170:CH170"/>
    <mergeCell ref="CL170:CN170"/>
    <mergeCell ref="CO170:CQ170"/>
    <mergeCell ref="CR170:CT170"/>
    <mergeCell ref="BP169:BP170"/>
    <mergeCell ref="BQ169:BQ170"/>
    <mergeCell ref="BR169:BT169"/>
    <mergeCell ref="BV169:BV170"/>
    <mergeCell ref="CI169:CK170"/>
    <mergeCell ref="CV169:CV170"/>
    <mergeCell ref="CW167:CW168"/>
    <mergeCell ref="CX167:CX168"/>
    <mergeCell ref="BR168:BT168"/>
    <mergeCell ref="BW168:BY168"/>
    <mergeCell ref="BZ168:CB168"/>
    <mergeCell ref="CC168:CE168"/>
    <mergeCell ref="CI168:CK168"/>
    <mergeCell ref="CL168:CN168"/>
    <mergeCell ref="CO168:CQ168"/>
    <mergeCell ref="CR168:CT168"/>
    <mergeCell ref="BP167:BP168"/>
    <mergeCell ref="BQ167:BQ168"/>
    <mergeCell ref="BR167:BT167"/>
    <mergeCell ref="BV167:BV168"/>
    <mergeCell ref="CF167:CH168"/>
    <mergeCell ref="CV167:CV168"/>
    <mergeCell ref="CX165:CX166"/>
    <mergeCell ref="BR166:BT166"/>
    <mergeCell ref="BW166:BY166"/>
    <mergeCell ref="BZ166:CB166"/>
    <mergeCell ref="CF166:CH166"/>
    <mergeCell ref="CI166:CK166"/>
    <mergeCell ref="CL166:CN166"/>
    <mergeCell ref="CO166:CQ166"/>
    <mergeCell ref="CR166:CT166"/>
    <mergeCell ref="BP165:BP166"/>
    <mergeCell ref="BQ165:BQ166"/>
    <mergeCell ref="BR165:BT165"/>
    <mergeCell ref="BV165:BV166"/>
    <mergeCell ref="CC165:CE166"/>
    <mergeCell ref="CV165:CV166"/>
    <mergeCell ref="CV163:CV164"/>
    <mergeCell ref="CW163:CW164"/>
    <mergeCell ref="CX163:CX164"/>
    <mergeCell ref="BR164:BT164"/>
    <mergeCell ref="BW164:BY164"/>
    <mergeCell ref="CC164:CE164"/>
    <mergeCell ref="CF164:CH164"/>
    <mergeCell ref="CI164:CK164"/>
    <mergeCell ref="CL164:CN164"/>
    <mergeCell ref="CO164:CQ164"/>
    <mergeCell ref="CR162:CT162"/>
    <mergeCell ref="BP163:BP164"/>
    <mergeCell ref="BQ163:BQ164"/>
    <mergeCell ref="BR163:BT163"/>
    <mergeCell ref="BV163:BV164"/>
    <mergeCell ref="BZ163:CB164"/>
    <mergeCell ref="CR164:CT164"/>
    <mergeCell ref="CV161:CV162"/>
    <mergeCell ref="CW161:CW162"/>
    <mergeCell ref="CX161:CX162"/>
    <mergeCell ref="BR162:BT162"/>
    <mergeCell ref="BZ162:CB162"/>
    <mergeCell ref="CC162:CE162"/>
    <mergeCell ref="CF162:CH162"/>
    <mergeCell ref="CI162:CK162"/>
    <mergeCell ref="CL162:CN162"/>
    <mergeCell ref="CO162:CQ162"/>
    <mergeCell ref="CO159:CQ160"/>
    <mergeCell ref="CR159:CT160"/>
    <mergeCell ref="CV159:CV160"/>
    <mergeCell ref="CW159:CW160"/>
    <mergeCell ref="CX159:CX160"/>
    <mergeCell ref="BP161:BP162"/>
    <mergeCell ref="BQ161:BQ162"/>
    <mergeCell ref="BR161:BT161"/>
    <mergeCell ref="BV161:BV162"/>
    <mergeCell ref="BW161:BY162"/>
    <mergeCell ref="BP156:CX158"/>
    <mergeCell ref="BP159:BP160"/>
    <mergeCell ref="BQ159:BT160"/>
    <mergeCell ref="BU159:BV160"/>
    <mergeCell ref="BW159:BY160"/>
    <mergeCell ref="BZ159:CB160"/>
    <mergeCell ref="CC159:CE160"/>
    <mergeCell ref="CF159:CH160"/>
    <mergeCell ref="CI159:CK160"/>
    <mergeCell ref="CL159:CN160"/>
    <mergeCell ref="CX146:CX147"/>
    <mergeCell ref="BR147:BT147"/>
    <mergeCell ref="BW147:BY147"/>
    <mergeCell ref="BZ147:CB147"/>
    <mergeCell ref="CC147:CE147"/>
    <mergeCell ref="CF147:CH147"/>
    <mergeCell ref="CI147:CK147"/>
    <mergeCell ref="CL147:CN147"/>
    <mergeCell ref="CO147:CQ147"/>
    <mergeCell ref="BP146:BP147"/>
    <mergeCell ref="BQ146:BQ147"/>
    <mergeCell ref="BR146:BT146"/>
    <mergeCell ref="BV146:BV147"/>
    <mergeCell ref="CR146:CT147"/>
    <mergeCell ref="CV146:CV147"/>
    <mergeCell ref="CX144:CX145"/>
    <mergeCell ref="BR145:BT145"/>
    <mergeCell ref="BW145:BY145"/>
    <mergeCell ref="BZ145:CB145"/>
    <mergeCell ref="CC145:CE145"/>
    <mergeCell ref="CF145:CH145"/>
    <mergeCell ref="CI145:CK145"/>
    <mergeCell ref="CL145:CN145"/>
    <mergeCell ref="CR145:CT145"/>
    <mergeCell ref="BP144:BP145"/>
    <mergeCell ref="BQ144:BQ145"/>
    <mergeCell ref="BR144:BT144"/>
    <mergeCell ref="BV144:BV145"/>
    <mergeCell ref="CO144:CQ145"/>
    <mergeCell ref="CV144:CV145"/>
    <mergeCell ref="CX142:CX143"/>
    <mergeCell ref="BR143:BT143"/>
    <mergeCell ref="BW143:BY143"/>
    <mergeCell ref="BZ143:CB143"/>
    <mergeCell ref="CC143:CE143"/>
    <mergeCell ref="CF143:CH143"/>
    <mergeCell ref="CI143:CK143"/>
    <mergeCell ref="CO143:CQ143"/>
    <mergeCell ref="CR143:CT143"/>
    <mergeCell ref="BP142:BP143"/>
    <mergeCell ref="BQ142:BQ143"/>
    <mergeCell ref="BR142:BT142"/>
    <mergeCell ref="BV142:BV143"/>
    <mergeCell ref="CL142:CN143"/>
    <mergeCell ref="CV142:CV143"/>
    <mergeCell ref="CX140:CX141"/>
    <mergeCell ref="BR141:BT141"/>
    <mergeCell ref="BW141:BY141"/>
    <mergeCell ref="BZ141:CB141"/>
    <mergeCell ref="CC141:CE141"/>
    <mergeCell ref="CF141:CH141"/>
    <mergeCell ref="CL141:CN141"/>
    <mergeCell ref="CO141:CQ141"/>
    <mergeCell ref="CR141:CT141"/>
    <mergeCell ref="BP140:BP141"/>
    <mergeCell ref="BQ140:BQ141"/>
    <mergeCell ref="BR140:BT140"/>
    <mergeCell ref="BV140:BV141"/>
    <mergeCell ref="CI140:CK141"/>
    <mergeCell ref="CV140:CV141"/>
    <mergeCell ref="CW138:CW139"/>
    <mergeCell ref="CX138:CX139"/>
    <mergeCell ref="BR139:BT139"/>
    <mergeCell ref="BW139:BY139"/>
    <mergeCell ref="BZ139:CB139"/>
    <mergeCell ref="CC139:CE139"/>
    <mergeCell ref="CI139:CK139"/>
    <mergeCell ref="CL139:CN139"/>
    <mergeCell ref="CO139:CQ139"/>
    <mergeCell ref="CR139:CT139"/>
    <mergeCell ref="BP138:BP139"/>
    <mergeCell ref="BQ138:BQ139"/>
    <mergeCell ref="BR138:BT138"/>
    <mergeCell ref="BV138:BV139"/>
    <mergeCell ref="CF138:CH139"/>
    <mergeCell ref="CV138:CV139"/>
    <mergeCell ref="CX136:CX137"/>
    <mergeCell ref="BR137:BT137"/>
    <mergeCell ref="BW137:BY137"/>
    <mergeCell ref="BZ137:CB137"/>
    <mergeCell ref="CF137:CH137"/>
    <mergeCell ref="CI137:CK137"/>
    <mergeCell ref="CL137:CN137"/>
    <mergeCell ref="CO137:CQ137"/>
    <mergeCell ref="CR137:CT137"/>
    <mergeCell ref="BP136:BP137"/>
    <mergeCell ref="BQ136:BQ137"/>
    <mergeCell ref="BR136:BT136"/>
    <mergeCell ref="BV136:BV137"/>
    <mergeCell ref="CC136:CE137"/>
    <mergeCell ref="CV136:CV137"/>
    <mergeCell ref="CV134:CV135"/>
    <mergeCell ref="CW134:CW135"/>
    <mergeCell ref="CX134:CX135"/>
    <mergeCell ref="BR135:BT135"/>
    <mergeCell ref="BW135:BY135"/>
    <mergeCell ref="CC135:CE135"/>
    <mergeCell ref="CF135:CH135"/>
    <mergeCell ref="CI135:CK135"/>
    <mergeCell ref="CL135:CN135"/>
    <mergeCell ref="CO135:CQ135"/>
    <mergeCell ref="CO133:CQ133"/>
    <mergeCell ref="CR133:CT133"/>
    <mergeCell ref="BP134:BP135"/>
    <mergeCell ref="BQ134:BQ135"/>
    <mergeCell ref="BR134:BT134"/>
    <mergeCell ref="BV134:BV135"/>
    <mergeCell ref="BZ134:CB135"/>
    <mergeCell ref="CR135:CT135"/>
    <mergeCell ref="BR133:BT133"/>
    <mergeCell ref="BZ133:CB133"/>
    <mergeCell ref="CC133:CE133"/>
    <mergeCell ref="CF133:CH133"/>
    <mergeCell ref="CI133:CK133"/>
    <mergeCell ref="CL133:CN133"/>
    <mergeCell ref="CW130:CW131"/>
    <mergeCell ref="CX130:CX131"/>
    <mergeCell ref="BP132:BP133"/>
    <mergeCell ref="BQ132:BQ133"/>
    <mergeCell ref="BR132:BT132"/>
    <mergeCell ref="BV132:BV133"/>
    <mergeCell ref="BW132:BY133"/>
    <mergeCell ref="CV132:CV133"/>
    <mergeCell ref="CW132:CW133"/>
    <mergeCell ref="CX132:CX133"/>
    <mergeCell ref="CF130:CH131"/>
    <mergeCell ref="CI130:CK131"/>
    <mergeCell ref="CL130:CN131"/>
    <mergeCell ref="CO130:CQ131"/>
    <mergeCell ref="CR130:CT131"/>
    <mergeCell ref="CV130:CV131"/>
    <mergeCell ref="BS124:CV124"/>
    <mergeCell ref="BS125:CV125"/>
    <mergeCell ref="BS126:CV126"/>
    <mergeCell ref="BP127:CX129"/>
    <mergeCell ref="BP130:BP131"/>
    <mergeCell ref="BQ130:BT131"/>
    <mergeCell ref="BU130:BV131"/>
    <mergeCell ref="BW130:BY131"/>
    <mergeCell ref="BZ130:CB131"/>
    <mergeCell ref="CC130:CE131"/>
    <mergeCell ref="CX114:CX115"/>
    <mergeCell ref="BR115:BT115"/>
    <mergeCell ref="BW115:BY115"/>
    <mergeCell ref="BZ115:CB115"/>
    <mergeCell ref="CC115:CE115"/>
    <mergeCell ref="CF115:CH115"/>
    <mergeCell ref="CI115:CK115"/>
    <mergeCell ref="CL115:CN115"/>
    <mergeCell ref="CO115:CQ115"/>
    <mergeCell ref="BP114:BP115"/>
    <mergeCell ref="BQ114:BQ115"/>
    <mergeCell ref="BR114:BT114"/>
    <mergeCell ref="BV114:BV115"/>
    <mergeCell ref="CR114:CT115"/>
    <mergeCell ref="CV114:CV115"/>
    <mergeCell ref="CX112:CX113"/>
    <mergeCell ref="BR113:BT113"/>
    <mergeCell ref="BW113:BY113"/>
    <mergeCell ref="BZ113:CB113"/>
    <mergeCell ref="CC113:CE113"/>
    <mergeCell ref="CF113:CH113"/>
    <mergeCell ref="CI113:CK113"/>
    <mergeCell ref="CL113:CN113"/>
    <mergeCell ref="CR113:CT113"/>
    <mergeCell ref="BP112:BP113"/>
    <mergeCell ref="BQ112:BQ113"/>
    <mergeCell ref="BR112:BT112"/>
    <mergeCell ref="BV112:BV113"/>
    <mergeCell ref="CO112:CQ113"/>
    <mergeCell ref="CV112:CV113"/>
    <mergeCell ref="CX110:CX111"/>
    <mergeCell ref="BR111:BT111"/>
    <mergeCell ref="BW111:BY111"/>
    <mergeCell ref="BZ111:CB111"/>
    <mergeCell ref="CC111:CE111"/>
    <mergeCell ref="CF111:CH111"/>
    <mergeCell ref="CI111:CK111"/>
    <mergeCell ref="CO111:CQ111"/>
    <mergeCell ref="CR111:CT111"/>
    <mergeCell ref="BP110:BP111"/>
    <mergeCell ref="BQ110:BQ111"/>
    <mergeCell ref="BR110:BT110"/>
    <mergeCell ref="BV110:BV111"/>
    <mergeCell ref="CL110:CN111"/>
    <mergeCell ref="CV110:CV111"/>
    <mergeCell ref="CX108:CX109"/>
    <mergeCell ref="BR109:BT109"/>
    <mergeCell ref="BW109:BY109"/>
    <mergeCell ref="BZ109:CB109"/>
    <mergeCell ref="CC109:CE109"/>
    <mergeCell ref="CF109:CH109"/>
    <mergeCell ref="CL109:CN109"/>
    <mergeCell ref="CO109:CQ109"/>
    <mergeCell ref="CR109:CT109"/>
    <mergeCell ref="BP108:BP109"/>
    <mergeCell ref="BQ108:BQ109"/>
    <mergeCell ref="BR108:BT108"/>
    <mergeCell ref="BV108:BV109"/>
    <mergeCell ref="CI108:CK109"/>
    <mergeCell ref="CV108:CV109"/>
    <mergeCell ref="CW106:CW107"/>
    <mergeCell ref="CX106:CX107"/>
    <mergeCell ref="BR107:BT107"/>
    <mergeCell ref="BW107:BY107"/>
    <mergeCell ref="BZ107:CB107"/>
    <mergeCell ref="CC107:CE107"/>
    <mergeCell ref="CI107:CK107"/>
    <mergeCell ref="CL107:CN107"/>
    <mergeCell ref="CO107:CQ107"/>
    <mergeCell ref="CR107:CT107"/>
    <mergeCell ref="BP106:BP107"/>
    <mergeCell ref="BQ106:BQ107"/>
    <mergeCell ref="BR106:BT106"/>
    <mergeCell ref="BV106:BV107"/>
    <mergeCell ref="CF106:CH107"/>
    <mergeCell ref="CV106:CV107"/>
    <mergeCell ref="CX104:CX105"/>
    <mergeCell ref="BR105:BT105"/>
    <mergeCell ref="BW105:BY105"/>
    <mergeCell ref="BZ105:CB105"/>
    <mergeCell ref="CF105:CH105"/>
    <mergeCell ref="CI105:CK105"/>
    <mergeCell ref="CL105:CN105"/>
    <mergeCell ref="CO105:CQ105"/>
    <mergeCell ref="CR105:CT105"/>
    <mergeCell ref="BP104:BP105"/>
    <mergeCell ref="BQ104:BQ105"/>
    <mergeCell ref="BR104:BT104"/>
    <mergeCell ref="BV104:BV105"/>
    <mergeCell ref="CC104:CE105"/>
    <mergeCell ref="CV104:CV105"/>
    <mergeCell ref="CV102:CV103"/>
    <mergeCell ref="CW102:CW103"/>
    <mergeCell ref="CX102:CX103"/>
    <mergeCell ref="BR103:BT103"/>
    <mergeCell ref="BW103:BY103"/>
    <mergeCell ref="CC103:CE103"/>
    <mergeCell ref="CF103:CH103"/>
    <mergeCell ref="CI103:CK103"/>
    <mergeCell ref="CL103:CN103"/>
    <mergeCell ref="CO103:CQ103"/>
    <mergeCell ref="CR101:CT101"/>
    <mergeCell ref="BP102:BP103"/>
    <mergeCell ref="BQ102:BQ103"/>
    <mergeCell ref="BR102:BT102"/>
    <mergeCell ref="BV102:BV103"/>
    <mergeCell ref="BZ102:CB103"/>
    <mergeCell ref="CR103:CT103"/>
    <mergeCell ref="CV100:CV101"/>
    <mergeCell ref="CW100:CW101"/>
    <mergeCell ref="CX100:CX101"/>
    <mergeCell ref="BR101:BT101"/>
    <mergeCell ref="BZ101:CB101"/>
    <mergeCell ref="CC101:CE101"/>
    <mergeCell ref="CF101:CH101"/>
    <mergeCell ref="CI101:CK101"/>
    <mergeCell ref="CL101:CN101"/>
    <mergeCell ref="CO101:CQ101"/>
    <mergeCell ref="CO98:CQ99"/>
    <mergeCell ref="CR98:CT99"/>
    <mergeCell ref="CV98:CV99"/>
    <mergeCell ref="CW98:CW99"/>
    <mergeCell ref="CX98:CX99"/>
    <mergeCell ref="BP100:BP101"/>
    <mergeCell ref="BQ100:BQ101"/>
    <mergeCell ref="BR100:BT100"/>
    <mergeCell ref="BV100:BV101"/>
    <mergeCell ref="BW100:BY101"/>
    <mergeCell ref="BP95:CX97"/>
    <mergeCell ref="BP98:BP99"/>
    <mergeCell ref="BQ98:BT99"/>
    <mergeCell ref="BU98:BV99"/>
    <mergeCell ref="BW98:BY99"/>
    <mergeCell ref="BZ98:CB99"/>
    <mergeCell ref="CC98:CE99"/>
    <mergeCell ref="CF98:CH99"/>
    <mergeCell ref="CI98:CK99"/>
    <mergeCell ref="CL98:CN99"/>
    <mergeCell ref="CX85:CX86"/>
    <mergeCell ref="BR86:BT86"/>
    <mergeCell ref="BW86:BY86"/>
    <mergeCell ref="BZ86:CB86"/>
    <mergeCell ref="CC86:CE86"/>
    <mergeCell ref="CF86:CH86"/>
    <mergeCell ref="CI86:CK86"/>
    <mergeCell ref="CL86:CN86"/>
    <mergeCell ref="CO86:CQ86"/>
    <mergeCell ref="BP85:BP86"/>
    <mergeCell ref="BQ85:BQ86"/>
    <mergeCell ref="BR85:BT85"/>
    <mergeCell ref="BV85:BV86"/>
    <mergeCell ref="CR85:CT86"/>
    <mergeCell ref="CV85:CV86"/>
    <mergeCell ref="CX83:CX84"/>
    <mergeCell ref="BR84:BT84"/>
    <mergeCell ref="BW84:BY84"/>
    <mergeCell ref="BZ84:CB84"/>
    <mergeCell ref="CC84:CE84"/>
    <mergeCell ref="CF84:CH84"/>
    <mergeCell ref="CI84:CK84"/>
    <mergeCell ref="CL84:CN84"/>
    <mergeCell ref="CR84:CT84"/>
    <mergeCell ref="BP83:BP84"/>
    <mergeCell ref="BQ83:BQ84"/>
    <mergeCell ref="BR83:BT83"/>
    <mergeCell ref="BV83:BV84"/>
    <mergeCell ref="CO83:CQ84"/>
    <mergeCell ref="CV83:CV84"/>
    <mergeCell ref="CX81:CX82"/>
    <mergeCell ref="BR82:BT82"/>
    <mergeCell ref="BW82:BY82"/>
    <mergeCell ref="BZ82:CB82"/>
    <mergeCell ref="CC82:CE82"/>
    <mergeCell ref="CF82:CH82"/>
    <mergeCell ref="CI82:CK82"/>
    <mergeCell ref="CO82:CQ82"/>
    <mergeCell ref="CR82:CT82"/>
    <mergeCell ref="BP81:BP82"/>
    <mergeCell ref="BQ81:BQ82"/>
    <mergeCell ref="BR81:BT81"/>
    <mergeCell ref="BV81:BV82"/>
    <mergeCell ref="CL81:CN82"/>
    <mergeCell ref="CV81:CV82"/>
    <mergeCell ref="CX79:CX80"/>
    <mergeCell ref="BR80:BT80"/>
    <mergeCell ref="BW80:BY80"/>
    <mergeCell ref="BZ80:CB80"/>
    <mergeCell ref="CC80:CE80"/>
    <mergeCell ref="CF80:CH80"/>
    <mergeCell ref="CL80:CN80"/>
    <mergeCell ref="CO80:CQ80"/>
    <mergeCell ref="CR80:CT80"/>
    <mergeCell ref="BP79:BP80"/>
    <mergeCell ref="BQ79:BQ80"/>
    <mergeCell ref="BR79:BT79"/>
    <mergeCell ref="BV79:BV80"/>
    <mergeCell ref="CI79:CK80"/>
    <mergeCell ref="CV79:CV80"/>
    <mergeCell ref="CW77:CW78"/>
    <mergeCell ref="CX77:CX78"/>
    <mergeCell ref="BR78:BT78"/>
    <mergeCell ref="BW78:BY78"/>
    <mergeCell ref="BZ78:CB78"/>
    <mergeCell ref="CC78:CE78"/>
    <mergeCell ref="CI78:CK78"/>
    <mergeCell ref="CL78:CN78"/>
    <mergeCell ref="CO78:CQ78"/>
    <mergeCell ref="CR78:CT78"/>
    <mergeCell ref="BP77:BP78"/>
    <mergeCell ref="BQ77:BQ78"/>
    <mergeCell ref="BR77:BT77"/>
    <mergeCell ref="BV77:BV78"/>
    <mergeCell ref="CF77:CH78"/>
    <mergeCell ref="CV77:CV78"/>
    <mergeCell ref="CX75:CX76"/>
    <mergeCell ref="BR76:BT76"/>
    <mergeCell ref="BW76:BY76"/>
    <mergeCell ref="BZ76:CB76"/>
    <mergeCell ref="CF76:CH76"/>
    <mergeCell ref="CI76:CK76"/>
    <mergeCell ref="CL76:CN76"/>
    <mergeCell ref="CO76:CQ76"/>
    <mergeCell ref="CR76:CT76"/>
    <mergeCell ref="BP75:BP76"/>
    <mergeCell ref="BQ75:BQ76"/>
    <mergeCell ref="BR75:BT75"/>
    <mergeCell ref="BV75:BV76"/>
    <mergeCell ref="CC75:CE76"/>
    <mergeCell ref="CV75:CV76"/>
    <mergeCell ref="CV73:CV74"/>
    <mergeCell ref="CW73:CW74"/>
    <mergeCell ref="CX73:CX74"/>
    <mergeCell ref="BR74:BT74"/>
    <mergeCell ref="BW74:BY74"/>
    <mergeCell ref="CC74:CE74"/>
    <mergeCell ref="CF74:CH74"/>
    <mergeCell ref="CI74:CK74"/>
    <mergeCell ref="CL74:CN74"/>
    <mergeCell ref="CO74:CQ74"/>
    <mergeCell ref="CR72:CT72"/>
    <mergeCell ref="BP73:BP74"/>
    <mergeCell ref="BQ73:BQ74"/>
    <mergeCell ref="BR73:BT73"/>
    <mergeCell ref="BV73:BV74"/>
    <mergeCell ref="BZ73:CB74"/>
    <mergeCell ref="CR74:CT74"/>
    <mergeCell ref="CV71:CV72"/>
    <mergeCell ref="CW71:CW72"/>
    <mergeCell ref="CX71:CX72"/>
    <mergeCell ref="BR72:BT72"/>
    <mergeCell ref="BZ72:CB72"/>
    <mergeCell ref="CC72:CE72"/>
    <mergeCell ref="CF72:CH72"/>
    <mergeCell ref="CI72:CK72"/>
    <mergeCell ref="CL72:CN72"/>
    <mergeCell ref="CO72:CQ72"/>
    <mergeCell ref="CO69:CQ70"/>
    <mergeCell ref="CR69:CT70"/>
    <mergeCell ref="CV69:CV70"/>
    <mergeCell ref="CW69:CW70"/>
    <mergeCell ref="CX69:CX70"/>
    <mergeCell ref="BP71:BP72"/>
    <mergeCell ref="BQ71:BQ72"/>
    <mergeCell ref="BR71:BT71"/>
    <mergeCell ref="BV71:BV72"/>
    <mergeCell ref="BW71:BY72"/>
    <mergeCell ref="BP66:CX68"/>
    <mergeCell ref="BP69:BP70"/>
    <mergeCell ref="BQ69:BT70"/>
    <mergeCell ref="BU69:BV70"/>
    <mergeCell ref="BW69:BY70"/>
    <mergeCell ref="BZ69:CB70"/>
    <mergeCell ref="CC69:CE70"/>
    <mergeCell ref="CF69:CH70"/>
    <mergeCell ref="CI69:CK70"/>
    <mergeCell ref="CL69:CN70"/>
    <mergeCell ref="CX56:CX57"/>
    <mergeCell ref="BR57:BT57"/>
    <mergeCell ref="BW57:BY57"/>
    <mergeCell ref="BZ57:CB57"/>
    <mergeCell ref="CC57:CE57"/>
    <mergeCell ref="CF57:CH57"/>
    <mergeCell ref="CI57:CK57"/>
    <mergeCell ref="CL57:CN57"/>
    <mergeCell ref="CO57:CQ57"/>
    <mergeCell ref="BP56:BP57"/>
    <mergeCell ref="BQ56:BQ57"/>
    <mergeCell ref="BR56:BT56"/>
    <mergeCell ref="BV56:BV57"/>
    <mergeCell ref="CR56:CT57"/>
    <mergeCell ref="CV56:CV57"/>
    <mergeCell ref="CX54:CX55"/>
    <mergeCell ref="BR55:BT55"/>
    <mergeCell ref="BW55:BY55"/>
    <mergeCell ref="BZ55:CB55"/>
    <mergeCell ref="CC55:CE55"/>
    <mergeCell ref="CF55:CH55"/>
    <mergeCell ref="CI55:CK55"/>
    <mergeCell ref="CL55:CN55"/>
    <mergeCell ref="CR55:CT55"/>
    <mergeCell ref="BP54:BP55"/>
    <mergeCell ref="BQ54:BQ55"/>
    <mergeCell ref="BR54:BT54"/>
    <mergeCell ref="BV54:BV55"/>
    <mergeCell ref="CO54:CQ55"/>
    <mergeCell ref="CV54:CV55"/>
    <mergeCell ref="CX52:CX53"/>
    <mergeCell ref="BR53:BT53"/>
    <mergeCell ref="BW53:BY53"/>
    <mergeCell ref="BZ53:CB53"/>
    <mergeCell ref="CC53:CE53"/>
    <mergeCell ref="CF53:CH53"/>
    <mergeCell ref="CI53:CK53"/>
    <mergeCell ref="CO53:CQ53"/>
    <mergeCell ref="CR53:CT53"/>
    <mergeCell ref="BP52:BP53"/>
    <mergeCell ref="BQ52:BQ53"/>
    <mergeCell ref="BR52:BT52"/>
    <mergeCell ref="BV52:BV53"/>
    <mergeCell ref="CL52:CN53"/>
    <mergeCell ref="CV52:CV53"/>
    <mergeCell ref="CX50:CX51"/>
    <mergeCell ref="BR51:BT51"/>
    <mergeCell ref="BW51:BY51"/>
    <mergeCell ref="BZ51:CB51"/>
    <mergeCell ref="CC51:CE51"/>
    <mergeCell ref="CF51:CH51"/>
    <mergeCell ref="CL51:CN51"/>
    <mergeCell ref="CO51:CQ51"/>
    <mergeCell ref="CR51:CT51"/>
    <mergeCell ref="BP50:BP51"/>
    <mergeCell ref="BQ50:BQ51"/>
    <mergeCell ref="BR50:BT50"/>
    <mergeCell ref="BV50:BV51"/>
    <mergeCell ref="CI50:CK51"/>
    <mergeCell ref="CV50:CV51"/>
    <mergeCell ref="CW48:CW49"/>
    <mergeCell ref="CX48:CX49"/>
    <mergeCell ref="BR49:BT49"/>
    <mergeCell ref="BW49:BY49"/>
    <mergeCell ref="BZ49:CB49"/>
    <mergeCell ref="CC49:CE49"/>
    <mergeCell ref="CI49:CK49"/>
    <mergeCell ref="CL49:CN49"/>
    <mergeCell ref="CO49:CQ49"/>
    <mergeCell ref="CR49:CT49"/>
    <mergeCell ref="BP48:BP49"/>
    <mergeCell ref="BQ48:BQ49"/>
    <mergeCell ref="BR48:BT48"/>
    <mergeCell ref="BV48:BV49"/>
    <mergeCell ref="CF48:CH49"/>
    <mergeCell ref="CV48:CV49"/>
    <mergeCell ref="CX46:CX47"/>
    <mergeCell ref="BR47:BT47"/>
    <mergeCell ref="BW47:BY47"/>
    <mergeCell ref="BZ47:CB47"/>
    <mergeCell ref="CF47:CH47"/>
    <mergeCell ref="CI47:CK47"/>
    <mergeCell ref="CL47:CN47"/>
    <mergeCell ref="CO47:CQ47"/>
    <mergeCell ref="CR47:CT47"/>
    <mergeCell ref="BP46:BP47"/>
    <mergeCell ref="BQ46:BQ47"/>
    <mergeCell ref="BR46:BT46"/>
    <mergeCell ref="BV46:BV47"/>
    <mergeCell ref="CC46:CE47"/>
    <mergeCell ref="CV46:CV47"/>
    <mergeCell ref="CV44:CV45"/>
    <mergeCell ref="CW44:CW45"/>
    <mergeCell ref="CX44:CX45"/>
    <mergeCell ref="BR45:BT45"/>
    <mergeCell ref="BW45:BY45"/>
    <mergeCell ref="CC45:CE45"/>
    <mergeCell ref="CF45:CH45"/>
    <mergeCell ref="CI45:CK45"/>
    <mergeCell ref="CL45:CN45"/>
    <mergeCell ref="CO45:CQ45"/>
    <mergeCell ref="CR43:CT43"/>
    <mergeCell ref="BP44:BP45"/>
    <mergeCell ref="BQ44:BQ45"/>
    <mergeCell ref="BR44:BT44"/>
    <mergeCell ref="BV44:BV45"/>
    <mergeCell ref="BZ44:CB45"/>
    <mergeCell ref="CR45:CT45"/>
    <mergeCell ref="CV42:CV43"/>
    <mergeCell ref="CW42:CW43"/>
    <mergeCell ref="CX42:CX43"/>
    <mergeCell ref="BR43:BT43"/>
    <mergeCell ref="BZ43:CB43"/>
    <mergeCell ref="CC43:CE43"/>
    <mergeCell ref="CF43:CH43"/>
    <mergeCell ref="CI43:CK43"/>
    <mergeCell ref="CL43:CN43"/>
    <mergeCell ref="CO43:CQ43"/>
    <mergeCell ref="CO40:CQ41"/>
    <mergeCell ref="CR40:CT41"/>
    <mergeCell ref="CV40:CV41"/>
    <mergeCell ref="CW40:CW41"/>
    <mergeCell ref="CX40:CX41"/>
    <mergeCell ref="BP42:BP43"/>
    <mergeCell ref="BQ42:BQ43"/>
    <mergeCell ref="BR42:BT42"/>
    <mergeCell ref="BV42:BV43"/>
    <mergeCell ref="BW42:BY43"/>
    <mergeCell ref="BP37:CX39"/>
    <mergeCell ref="BP40:BP41"/>
    <mergeCell ref="BQ40:BT41"/>
    <mergeCell ref="BU40:BV41"/>
    <mergeCell ref="BW40:BY41"/>
    <mergeCell ref="BZ40:CB41"/>
    <mergeCell ref="CC40:CE41"/>
    <mergeCell ref="CF40:CH41"/>
    <mergeCell ref="CI40:CK41"/>
    <mergeCell ref="CL40:CN41"/>
    <mergeCell ref="CX27:CX28"/>
    <mergeCell ref="BR28:BT28"/>
    <mergeCell ref="BW28:BY28"/>
    <mergeCell ref="BZ28:CB28"/>
    <mergeCell ref="CC28:CE28"/>
    <mergeCell ref="CF28:CH28"/>
    <mergeCell ref="CI28:CK28"/>
    <mergeCell ref="CL28:CN28"/>
    <mergeCell ref="CO28:CQ28"/>
    <mergeCell ref="BP27:BP28"/>
    <mergeCell ref="BQ27:BQ28"/>
    <mergeCell ref="BR27:BT27"/>
    <mergeCell ref="BV27:BV28"/>
    <mergeCell ref="CR27:CT28"/>
    <mergeCell ref="CV27:CV28"/>
    <mergeCell ref="CX25:CX26"/>
    <mergeCell ref="BR26:BT26"/>
    <mergeCell ref="BW26:BY26"/>
    <mergeCell ref="BZ26:CB26"/>
    <mergeCell ref="CC26:CE26"/>
    <mergeCell ref="CF26:CH26"/>
    <mergeCell ref="CI26:CK26"/>
    <mergeCell ref="CL26:CN26"/>
    <mergeCell ref="CR26:CT26"/>
    <mergeCell ref="BP25:BP26"/>
    <mergeCell ref="BQ25:BQ26"/>
    <mergeCell ref="BR25:BT25"/>
    <mergeCell ref="BV25:BV26"/>
    <mergeCell ref="CO25:CQ26"/>
    <mergeCell ref="CV25:CV26"/>
    <mergeCell ref="CX23:CX24"/>
    <mergeCell ref="BR24:BT24"/>
    <mergeCell ref="BW24:BY24"/>
    <mergeCell ref="BZ24:CB24"/>
    <mergeCell ref="CC24:CE24"/>
    <mergeCell ref="CF24:CH24"/>
    <mergeCell ref="CI24:CK24"/>
    <mergeCell ref="CO24:CQ24"/>
    <mergeCell ref="CR24:CT24"/>
    <mergeCell ref="BP23:BP24"/>
    <mergeCell ref="BQ23:BQ24"/>
    <mergeCell ref="BR23:BT23"/>
    <mergeCell ref="BV23:BV24"/>
    <mergeCell ref="CL23:CN24"/>
    <mergeCell ref="CV23:CV24"/>
    <mergeCell ref="CX21:CX22"/>
    <mergeCell ref="BR22:BT22"/>
    <mergeCell ref="BW22:BY22"/>
    <mergeCell ref="BZ22:CB22"/>
    <mergeCell ref="CC22:CE22"/>
    <mergeCell ref="CF22:CH22"/>
    <mergeCell ref="CL22:CN22"/>
    <mergeCell ref="CO22:CQ22"/>
    <mergeCell ref="CR22:CT22"/>
    <mergeCell ref="BP21:BP22"/>
    <mergeCell ref="BQ21:BQ22"/>
    <mergeCell ref="BR21:BT21"/>
    <mergeCell ref="BV21:BV22"/>
    <mergeCell ref="CI21:CK22"/>
    <mergeCell ref="CV21:CV22"/>
    <mergeCell ref="CW19:CW20"/>
    <mergeCell ref="CX19:CX20"/>
    <mergeCell ref="BR20:BT20"/>
    <mergeCell ref="BW20:BY20"/>
    <mergeCell ref="BZ20:CB20"/>
    <mergeCell ref="CC20:CE20"/>
    <mergeCell ref="CI20:CK20"/>
    <mergeCell ref="CL20:CN20"/>
    <mergeCell ref="CO20:CQ20"/>
    <mergeCell ref="CR20:CT20"/>
    <mergeCell ref="BP19:BP20"/>
    <mergeCell ref="BQ19:BQ20"/>
    <mergeCell ref="BR19:BT19"/>
    <mergeCell ref="BV19:BV20"/>
    <mergeCell ref="CF19:CH20"/>
    <mergeCell ref="CV19:CV20"/>
    <mergeCell ref="CX17:CX18"/>
    <mergeCell ref="BR18:BT18"/>
    <mergeCell ref="BW18:BY18"/>
    <mergeCell ref="BZ18:CB18"/>
    <mergeCell ref="CF18:CH18"/>
    <mergeCell ref="CI18:CK18"/>
    <mergeCell ref="CL18:CN18"/>
    <mergeCell ref="CO18:CQ18"/>
    <mergeCell ref="CR18:CT18"/>
    <mergeCell ref="BP17:BP18"/>
    <mergeCell ref="BQ17:BQ18"/>
    <mergeCell ref="BR17:BT17"/>
    <mergeCell ref="BV17:BV18"/>
    <mergeCell ref="CC17:CE18"/>
    <mergeCell ref="CV17:CV18"/>
    <mergeCell ref="CV15:CV16"/>
    <mergeCell ref="CW15:CW16"/>
    <mergeCell ref="CX15:CX16"/>
    <mergeCell ref="BR16:BT16"/>
    <mergeCell ref="BW16:BY16"/>
    <mergeCell ref="CC16:CE16"/>
    <mergeCell ref="CF16:CH16"/>
    <mergeCell ref="CI16:CK16"/>
    <mergeCell ref="CL16:CN16"/>
    <mergeCell ref="CO16:CQ16"/>
    <mergeCell ref="CO14:CQ14"/>
    <mergeCell ref="CR14:CT14"/>
    <mergeCell ref="BP15:BP16"/>
    <mergeCell ref="BQ15:BQ16"/>
    <mergeCell ref="BR15:BT15"/>
    <mergeCell ref="BV15:BV16"/>
    <mergeCell ref="BZ15:CB16"/>
    <mergeCell ref="CR16:CT16"/>
    <mergeCell ref="BR14:BT14"/>
    <mergeCell ref="BZ14:CB14"/>
    <mergeCell ref="CC14:CE14"/>
    <mergeCell ref="CF14:CH14"/>
    <mergeCell ref="CI14:CK14"/>
    <mergeCell ref="CL14:CN14"/>
    <mergeCell ref="CW11:CW12"/>
    <mergeCell ref="CX11:CX12"/>
    <mergeCell ref="BP13:BP14"/>
    <mergeCell ref="BQ13:BQ14"/>
    <mergeCell ref="BR13:BT13"/>
    <mergeCell ref="BV13:BV14"/>
    <mergeCell ref="BW13:BY14"/>
    <mergeCell ref="CV13:CV14"/>
    <mergeCell ref="CW13:CW14"/>
    <mergeCell ref="CX13:CX14"/>
    <mergeCell ref="CF11:CH12"/>
    <mergeCell ref="CI11:CK12"/>
    <mergeCell ref="CL11:CN12"/>
    <mergeCell ref="CO11:CQ12"/>
    <mergeCell ref="CR11:CT12"/>
    <mergeCell ref="CV11:CV12"/>
    <mergeCell ref="BS1:CV1"/>
    <mergeCell ref="BS2:CV2"/>
    <mergeCell ref="BS3:CV3"/>
    <mergeCell ref="BP8:CX10"/>
    <mergeCell ref="BP11:BP12"/>
    <mergeCell ref="BQ11:BT12"/>
    <mergeCell ref="BU11:BV12"/>
    <mergeCell ref="BW11:BY12"/>
    <mergeCell ref="BZ11:CB12"/>
    <mergeCell ref="CC11:CE12"/>
  </mergeCells>
  <conditionalFormatting sqref="CV27:CW27 CV25:CW25 CV13:CV14 CW13">
    <cfRule type="cellIs" dxfId="47" priority="60" stopIfTrue="1" operator="equal">
      <formula>0</formula>
    </cfRule>
  </conditionalFormatting>
  <conditionalFormatting sqref="CV15:CW15">
    <cfRule type="cellIs" dxfId="46" priority="59" stopIfTrue="1" operator="equal">
      <formula>0</formula>
    </cfRule>
  </conditionalFormatting>
  <conditionalFormatting sqref="CV17:CW17">
    <cfRule type="cellIs" dxfId="45" priority="58" stopIfTrue="1" operator="equal">
      <formula>0</formula>
    </cfRule>
  </conditionalFormatting>
  <conditionalFormatting sqref="CV19:CW19">
    <cfRule type="cellIs" dxfId="44" priority="57" stopIfTrue="1" operator="equal">
      <formula>0</formula>
    </cfRule>
  </conditionalFormatting>
  <conditionalFormatting sqref="CV21:CW21">
    <cfRule type="cellIs" dxfId="43" priority="56" stopIfTrue="1" operator="equal">
      <formula>0</formula>
    </cfRule>
  </conditionalFormatting>
  <conditionalFormatting sqref="CV23:CW23">
    <cfRule type="cellIs" dxfId="42" priority="55" stopIfTrue="1" operator="equal">
      <formula>0</formula>
    </cfRule>
  </conditionalFormatting>
  <conditionalFormatting sqref="CV56:CW56 CV54:CW54 CV42:CV43 CW42">
    <cfRule type="cellIs" dxfId="41" priority="54" stopIfTrue="1" operator="equal">
      <formula>0</formula>
    </cfRule>
  </conditionalFormatting>
  <conditionalFormatting sqref="CV44:CW44">
    <cfRule type="cellIs" dxfId="40" priority="53" stopIfTrue="1" operator="equal">
      <formula>0</formula>
    </cfRule>
  </conditionalFormatting>
  <conditionalFormatting sqref="CV46:CW46">
    <cfRule type="cellIs" dxfId="39" priority="52" stopIfTrue="1" operator="equal">
      <formula>0</formula>
    </cfRule>
  </conditionalFormatting>
  <conditionalFormatting sqref="CV48:CW48">
    <cfRule type="cellIs" dxfId="38" priority="51" stopIfTrue="1" operator="equal">
      <formula>0</formula>
    </cfRule>
  </conditionalFormatting>
  <conditionalFormatting sqref="CV50:CW50">
    <cfRule type="cellIs" dxfId="37" priority="50" stopIfTrue="1" operator="equal">
      <formula>0</formula>
    </cfRule>
  </conditionalFormatting>
  <conditionalFormatting sqref="CV52:CW52">
    <cfRule type="cellIs" dxfId="36" priority="49" stopIfTrue="1" operator="equal">
      <formula>0</formula>
    </cfRule>
  </conditionalFormatting>
  <conditionalFormatting sqref="CV85:CW85 CV83:CW83 CV71:CV72 CW71">
    <cfRule type="cellIs" dxfId="35" priority="48" stopIfTrue="1" operator="equal">
      <formula>0</formula>
    </cfRule>
  </conditionalFormatting>
  <conditionalFormatting sqref="CV73:CW73">
    <cfRule type="cellIs" dxfId="34" priority="47" stopIfTrue="1" operator="equal">
      <formula>0</formula>
    </cfRule>
  </conditionalFormatting>
  <conditionalFormatting sqref="CV75:CW75">
    <cfRule type="cellIs" dxfId="33" priority="46" stopIfTrue="1" operator="equal">
      <formula>0</formula>
    </cfRule>
  </conditionalFormatting>
  <conditionalFormatting sqref="CV77:CW77">
    <cfRule type="cellIs" dxfId="32" priority="45" stopIfTrue="1" operator="equal">
      <formula>0</formula>
    </cfRule>
  </conditionalFormatting>
  <conditionalFormatting sqref="CV79:CW79">
    <cfRule type="cellIs" dxfId="31" priority="44" stopIfTrue="1" operator="equal">
      <formula>0</formula>
    </cfRule>
  </conditionalFormatting>
  <conditionalFormatting sqref="CV81:CW81">
    <cfRule type="cellIs" dxfId="30" priority="43" stopIfTrue="1" operator="equal">
      <formula>0</formula>
    </cfRule>
  </conditionalFormatting>
  <conditionalFormatting sqref="CV146:CW146 CV144:CW144 CV132:CV133 CW132">
    <cfRule type="cellIs" dxfId="29" priority="42" stopIfTrue="1" operator="equal">
      <formula>0</formula>
    </cfRule>
  </conditionalFormatting>
  <conditionalFormatting sqref="CV134:CW134">
    <cfRule type="cellIs" dxfId="28" priority="41" stopIfTrue="1" operator="equal">
      <formula>0</formula>
    </cfRule>
  </conditionalFormatting>
  <conditionalFormatting sqref="CV136:CW136">
    <cfRule type="cellIs" dxfId="27" priority="40" stopIfTrue="1" operator="equal">
      <formula>0</formula>
    </cfRule>
  </conditionalFormatting>
  <conditionalFormatting sqref="CV138:CW138">
    <cfRule type="cellIs" dxfId="26" priority="39" stopIfTrue="1" operator="equal">
      <formula>0</formula>
    </cfRule>
  </conditionalFormatting>
  <conditionalFormatting sqref="CV140:CW140">
    <cfRule type="cellIs" dxfId="25" priority="38" stopIfTrue="1" operator="equal">
      <formula>0</formula>
    </cfRule>
  </conditionalFormatting>
  <conditionalFormatting sqref="CV142:CW142">
    <cfRule type="cellIs" dxfId="24" priority="37" stopIfTrue="1" operator="equal">
      <formula>0</formula>
    </cfRule>
  </conditionalFormatting>
  <conditionalFormatting sqref="CV175:CW175 CV173:CW173 CV161:CV162 CW161">
    <cfRule type="cellIs" dxfId="23" priority="36" stopIfTrue="1" operator="equal">
      <formula>0</formula>
    </cfRule>
  </conditionalFormatting>
  <conditionalFormatting sqref="CV163:CW163">
    <cfRule type="cellIs" dxfId="22" priority="35" stopIfTrue="1" operator="equal">
      <formula>0</formula>
    </cfRule>
  </conditionalFormatting>
  <conditionalFormatting sqref="CV165:CW165">
    <cfRule type="cellIs" dxfId="21" priority="34" stopIfTrue="1" operator="equal">
      <formula>0</formula>
    </cfRule>
  </conditionalFormatting>
  <conditionalFormatting sqref="CV167:CW167">
    <cfRule type="cellIs" dxfId="20" priority="33" stopIfTrue="1" operator="equal">
      <formula>0</formula>
    </cfRule>
  </conditionalFormatting>
  <conditionalFormatting sqref="CV169:CW169">
    <cfRule type="cellIs" dxfId="19" priority="32" stopIfTrue="1" operator="equal">
      <formula>0</formula>
    </cfRule>
  </conditionalFormatting>
  <conditionalFormatting sqref="CV171:CW171">
    <cfRule type="cellIs" dxfId="18" priority="31" stopIfTrue="1" operator="equal">
      <formula>0</formula>
    </cfRule>
  </conditionalFormatting>
  <conditionalFormatting sqref="CV204:CW204 CV202:CW202 CV190:CV191 CW190">
    <cfRule type="cellIs" dxfId="17" priority="30" stopIfTrue="1" operator="equal">
      <formula>0</formula>
    </cfRule>
  </conditionalFormatting>
  <conditionalFormatting sqref="CV192:CW192">
    <cfRule type="cellIs" dxfId="16" priority="29" stopIfTrue="1" operator="equal">
      <formula>0</formula>
    </cfRule>
  </conditionalFormatting>
  <conditionalFormatting sqref="CV194:CW194">
    <cfRule type="cellIs" dxfId="15" priority="28" stopIfTrue="1" operator="equal">
      <formula>0</formula>
    </cfRule>
  </conditionalFormatting>
  <conditionalFormatting sqref="CV196:CW196">
    <cfRule type="cellIs" dxfId="14" priority="27" stopIfTrue="1" operator="equal">
      <formula>0</formula>
    </cfRule>
  </conditionalFormatting>
  <conditionalFormatting sqref="CV198:CW198">
    <cfRule type="cellIs" dxfId="13" priority="26" stopIfTrue="1" operator="equal">
      <formula>0</formula>
    </cfRule>
  </conditionalFormatting>
  <conditionalFormatting sqref="CV200:CW200">
    <cfRule type="cellIs" dxfId="12" priority="25" stopIfTrue="1" operator="equal">
      <formula>0</formula>
    </cfRule>
  </conditionalFormatting>
  <conditionalFormatting sqref="CV233:CW233 CV231:CW231 CV219:CV220 CW219">
    <cfRule type="cellIs" dxfId="11" priority="24" stopIfTrue="1" operator="equal">
      <formula>0</formula>
    </cfRule>
  </conditionalFormatting>
  <conditionalFormatting sqref="CV221:CW221">
    <cfRule type="cellIs" dxfId="10" priority="23" stopIfTrue="1" operator="equal">
      <formula>0</formula>
    </cfRule>
  </conditionalFormatting>
  <conditionalFormatting sqref="CV223:CW223">
    <cfRule type="cellIs" dxfId="9" priority="22" stopIfTrue="1" operator="equal">
      <formula>0</formula>
    </cfRule>
  </conditionalFormatting>
  <conditionalFormatting sqref="CV225:CW225">
    <cfRule type="cellIs" dxfId="8" priority="21" stopIfTrue="1" operator="equal">
      <formula>0</formula>
    </cfRule>
  </conditionalFormatting>
  <conditionalFormatting sqref="CV227:CW227">
    <cfRule type="cellIs" dxfId="7" priority="20" stopIfTrue="1" operator="equal">
      <formula>0</formula>
    </cfRule>
  </conditionalFormatting>
  <conditionalFormatting sqref="CV229:CW229">
    <cfRule type="cellIs" dxfId="6" priority="19" stopIfTrue="1" operator="equal">
      <formula>0</formula>
    </cfRule>
  </conditionalFormatting>
  <conditionalFormatting sqref="CV114:CW114 CV112:CW112 CV100:CV101 CW100">
    <cfRule type="cellIs" dxfId="5" priority="6" stopIfTrue="1" operator="equal">
      <formula>0</formula>
    </cfRule>
  </conditionalFormatting>
  <conditionalFormatting sqref="CV102:CW102">
    <cfRule type="cellIs" dxfId="4" priority="5" stopIfTrue="1" operator="equal">
      <formula>0</formula>
    </cfRule>
  </conditionalFormatting>
  <conditionalFormatting sqref="CV104:CW104">
    <cfRule type="cellIs" dxfId="3" priority="4" stopIfTrue="1" operator="equal">
      <formula>0</formula>
    </cfRule>
  </conditionalFormatting>
  <conditionalFormatting sqref="CV106:CW106">
    <cfRule type="cellIs" dxfId="2" priority="3" stopIfTrue="1" operator="equal">
      <formula>0</formula>
    </cfRule>
  </conditionalFormatting>
  <conditionalFormatting sqref="CV108:CW108">
    <cfRule type="cellIs" dxfId="1" priority="2" stopIfTrue="1" operator="equal">
      <formula>0</formula>
    </cfRule>
  </conditionalFormatting>
  <conditionalFormatting sqref="CV110:CW110">
    <cfRule type="cellIs" dxfId="0" priority="1" stopIfTrue="1" operator="equal">
      <formula>0</formula>
    </cfRule>
  </conditionalFormatting>
  <pageMargins left="0.7" right="0.7" top="0.75" bottom="0.75" header="0.3" footer="0.3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Итог. 04.</vt:lpstr>
      <vt:lpstr>Итог.07.</vt:lpstr>
      <vt:lpstr>2 турнир.04.</vt:lpstr>
      <vt:lpstr>Табл..04.</vt:lpstr>
      <vt:lpstr>Свод..Ю.04</vt:lpstr>
      <vt:lpstr>Свод.Д.04.</vt:lpstr>
      <vt:lpstr>2турнир.07.</vt:lpstr>
      <vt:lpstr>Табл.07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</dc:creator>
  <cp:keywords>233</cp:keywords>
  <dc:description>Текущий рейтинг мужчин</dc:description>
  <cp:lastModifiedBy>Талап</cp:lastModifiedBy>
  <cp:lastPrinted>2022-11-13T14:36:32Z</cp:lastPrinted>
  <dcterms:created xsi:type="dcterms:W3CDTF">2007-10-12T05:19:41Z</dcterms:created>
  <dcterms:modified xsi:type="dcterms:W3CDTF">2022-11-13T15:22:48Z</dcterms:modified>
</cp:coreProperties>
</file>